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8.xml" ContentType="application/vnd.openxmlformats-officedocument.spreadsheetml.pivotTable+xml"/>
  <Override PartName="/xl/pivotTables/pivotTable7.xml" ContentType="application/vnd.openxmlformats-officedocument.spreadsheetml.pivotTable+xml"/>
  <Override PartName="/xl/pivotTables/pivotTable10.xml" ContentType="application/vnd.openxmlformats-officedocument.spreadsheetml.pivotTable+xml"/>
  <Override PartName="/xl/pivotTables/pivotTable12.xml" ContentType="application/vnd.openxmlformats-officedocument.spreadsheetml.pivotTable+xml"/>
  <Override PartName="/xl/pivotTables/pivotTable9.xml" ContentType="application/vnd.openxmlformats-officedocument.spreadsheetml.pivotTable+xml"/>
  <Override PartName="/xl/pivotTables/pivotTable1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480" yWindow="320" windowWidth="18690" windowHeight="7200" tabRatio="784" activeTab="0"/>
  </bookViews>
  <sheets>
    <sheet name="KCIT Serv" sheetId="1" r:id="rId1"/>
    <sheet name="S&amp;P" sheetId="5" state="hidden" r:id="rId2"/>
    <sheet name="Radio" sheetId="7" state="hidden" r:id="rId3"/>
    <sheet name="GL_010 FY12 5531" sheetId="4" state="hidden" r:id="rId4"/>
    <sheet name="GL_010 FY12 5471" sheetId="6" state="hidden" r:id="rId5"/>
    <sheet name="GL_010 FY12 4501" sheetId="8" state="hidden" r:id="rId6"/>
    <sheet name="Telecom ER Rev" sheetId="9" state="hidden" r:id="rId7"/>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3" hidden="1">'GL_010 FY12 5531'!$A$1:$AH$2021</definedName>
    <definedName name="_xlnm.Print_Area" localSheetId="0">'KCIT Serv'!$A$1:$T$110</definedName>
  </definedNames>
  <calcPr calcId="125725"/>
  <pivotCaches>
    <pivotCache cacheId="1" r:id="rId8"/>
    <pivotCache cacheId="2" r:id="rId9"/>
    <pivotCache cacheId="3" r:id="rId10"/>
    <pivotCache cacheId="0" r:id="rId11"/>
  </pivotCaches>
</workbook>
</file>

<file path=xl/sharedStrings.xml><?xml version="1.0" encoding="utf-8"?>
<sst xmlns="http://schemas.openxmlformats.org/spreadsheetml/2006/main" count="38251" uniqueCount="1054">
  <si>
    <t>2013/2014 Preliminary Financial Plan</t>
  </si>
  <si>
    <t>KCIT Services Fund (OIRM Technology Services)  000005531/EN_A43200</t>
  </si>
  <si>
    <r>
      <t xml:space="preserve">     2010   Actual </t>
    </r>
    <r>
      <rPr>
        <b/>
        <vertAlign val="superscript"/>
        <sz val="10"/>
        <rFont val="Arial"/>
        <family val="2"/>
      </rPr>
      <t>1</t>
    </r>
  </si>
  <si>
    <t>2011 Adopted</t>
  </si>
  <si>
    <r>
      <t>2011 Actual</t>
    </r>
    <r>
      <rPr>
        <b/>
        <vertAlign val="superscript"/>
        <sz val="10"/>
        <rFont val="Arial"/>
        <family val="2"/>
      </rPr>
      <t xml:space="preserve"> 1</t>
    </r>
  </si>
  <si>
    <t>2012 Adopted</t>
  </si>
  <si>
    <r>
      <t xml:space="preserve">2013 Proforma </t>
    </r>
    <r>
      <rPr>
        <b/>
        <vertAlign val="superscript"/>
        <sz val="10"/>
        <rFont val="Arial"/>
        <family val="2"/>
      </rPr>
      <t>3</t>
    </r>
  </si>
  <si>
    <r>
      <t xml:space="preserve">2015 Projected </t>
    </r>
    <r>
      <rPr>
        <b/>
        <vertAlign val="superscript"/>
        <sz val="10"/>
        <rFont val="Arial"/>
        <family val="2"/>
      </rPr>
      <t>2</t>
    </r>
  </si>
  <si>
    <r>
      <t xml:space="preserve">2016 Projected </t>
    </r>
    <r>
      <rPr>
        <b/>
        <vertAlign val="superscript"/>
        <sz val="10"/>
        <rFont val="Arial"/>
        <family val="2"/>
      </rPr>
      <t>2</t>
    </r>
  </si>
  <si>
    <t>Beginning Fund Balance</t>
  </si>
  <si>
    <t>Revenues</t>
  </si>
  <si>
    <t>*  KCIT Services - Adhoc/Project Revenue</t>
  </si>
  <si>
    <t>*  Central Rate Charges to Other Funds</t>
  </si>
  <si>
    <t>*  Central Rate Charges to Cover Bond Payment</t>
  </si>
  <si>
    <t>*  Business Continuity</t>
  </si>
  <si>
    <t>*  Rates for Equipment Replacement</t>
  </si>
  <si>
    <t>* One-time Rebate</t>
  </si>
  <si>
    <t>* One-time Rebate - 2010 Bond Payment Collection</t>
  </si>
  <si>
    <t>*  New Development/Projects</t>
  </si>
  <si>
    <t>*  IT Service Center</t>
  </si>
  <si>
    <t>*  Agencies Consolidation</t>
  </si>
  <si>
    <t>*  Telecom</t>
  </si>
  <si>
    <t>Total Revenues</t>
  </si>
  <si>
    <t>Expenditures</t>
  </si>
  <si>
    <t>*  Operating Expenditures</t>
  </si>
  <si>
    <t>*  Budget Carryover</t>
  </si>
  <si>
    <t>*  Bond Payments</t>
  </si>
  <si>
    <t>*  Transfer to ITS Capital Fund - EW Eq. Replacement</t>
  </si>
  <si>
    <t>*  2011 Omnibus-ORD 17073</t>
  </si>
  <si>
    <t>*  2011 Q3 Omnibus Benefits and Retirement Savings</t>
  </si>
  <si>
    <t>* Transfer to Cloud Computing</t>
  </si>
  <si>
    <t>*   Proposed Fund Borrowing Loan Repayment</t>
  </si>
  <si>
    <t>*   Est. Reduction in Mainframe HW/SW Maintenance</t>
  </si>
  <si>
    <t>Total Expenditures</t>
  </si>
  <si>
    <t xml:space="preserve">Estimated Underexpenditures  </t>
  </si>
  <si>
    <t>Other Fund Transactions</t>
  </si>
  <si>
    <t>Equity Transfer from Telecom Fund</t>
  </si>
  <si>
    <t>5yr IT Maintenance (Cisco)</t>
  </si>
  <si>
    <t>Deferred Revenue</t>
  </si>
  <si>
    <t xml:space="preserve">Repayment to Fund </t>
  </si>
  <si>
    <t>Total Other Fund Transactions</t>
  </si>
  <si>
    <t>Ending Fund Balance</t>
  </si>
  <si>
    <t>Reserves &amp; Designations</t>
  </si>
  <si>
    <r>
      <t xml:space="preserve">* Compensated Absences </t>
    </r>
    <r>
      <rPr>
        <vertAlign val="superscript"/>
        <sz val="10"/>
        <rFont val="Arial"/>
        <family val="2"/>
      </rPr>
      <t>4</t>
    </r>
  </si>
  <si>
    <t>* Reserve for Refund (2010 Bond Payment Collection)</t>
  </si>
  <si>
    <t>* Reserve for Encumbrance</t>
  </si>
  <si>
    <t>* Fund Borrowing for IT Maintenance</t>
  </si>
  <si>
    <t>* Investment in Cloud Computing</t>
  </si>
  <si>
    <t>* Corrections to Revenue</t>
  </si>
  <si>
    <t>Total Reserves &amp; Designations</t>
  </si>
  <si>
    <t>Ending Undesignated Fund Balance</t>
  </si>
  <si>
    <r>
      <t xml:space="preserve">Target Fund Balance </t>
    </r>
    <r>
      <rPr>
        <vertAlign val="superscript"/>
        <sz val="10"/>
        <rFont val="Arial"/>
        <family val="2"/>
      </rPr>
      <t>3</t>
    </r>
  </si>
  <si>
    <t>Financial Plan Notes:</t>
  </si>
  <si>
    <r>
      <t>3</t>
    </r>
    <r>
      <rPr>
        <sz val="10"/>
        <rFont val="Arial"/>
        <family val="2"/>
      </rPr>
      <t xml:space="preserve"> Target fund balance is based on 3% of operating expenditures.  Eliminated starting in 2013.</t>
    </r>
  </si>
  <si>
    <r>
      <rPr>
        <vertAlign val="superscript"/>
        <sz val="10"/>
        <rFont val="Arial"/>
        <family val="2"/>
      </rPr>
      <t>4</t>
    </r>
    <r>
      <rPr>
        <sz val="10"/>
        <rFont val="Arial"/>
        <family val="2"/>
      </rPr>
      <t xml:space="preserve"> 2011 Compensated absences was based on 2011 CAFR; eliminated started in 2013</t>
    </r>
  </si>
  <si>
    <t>*   Bond payment for network and admin building upgrade</t>
  </si>
  <si>
    <t>*  Collections from CIP Rates for Network and admin building bond</t>
  </si>
  <si>
    <t>* Reserve for license deferred revenue</t>
  </si>
  <si>
    <t>*  Misc. Revenue (incl. Ext. Customers)</t>
  </si>
  <si>
    <t>*  KCIT Central Rates</t>
  </si>
  <si>
    <t>* Mandated and Business Foundation from other KCIT funds</t>
  </si>
  <si>
    <t xml:space="preserve">*  Contingency revenue </t>
  </si>
  <si>
    <t>*  Revenue to Strategy and Performance Fund</t>
  </si>
  <si>
    <t>Total Biennial Revenues</t>
  </si>
  <si>
    <t>Total Biennial Expenditures</t>
  </si>
  <si>
    <t>Expected savings from mainframe HW/SW Maintenance</t>
  </si>
  <si>
    <t>2012 Actual</t>
  </si>
  <si>
    <t>Fund</t>
  </si>
  <si>
    <t>Project</t>
  </si>
  <si>
    <t>Cost Center</t>
  </si>
  <si>
    <t>Account</t>
  </si>
  <si>
    <t>Bars</t>
  </si>
  <si>
    <t>Period Year</t>
  </si>
  <si>
    <t>Account Type</t>
  </si>
  <si>
    <t>Account Description</t>
  </si>
  <si>
    <t>Level1 Account Parent</t>
  </si>
  <si>
    <t>Level2 Account Parent</t>
  </si>
  <si>
    <t>Level3 Account Parent</t>
  </si>
  <si>
    <t>Appropriation Budget</t>
  </si>
  <si>
    <t>Operating Budget</t>
  </si>
  <si>
    <t>Actuals</t>
  </si>
  <si>
    <t>Encumbrance</t>
  </si>
  <si>
    <t>Balance</t>
  </si>
  <si>
    <t>Percent</t>
  </si>
  <si>
    <t>Jan-Actual</t>
  </si>
  <si>
    <t>Feb-Actual</t>
  </si>
  <si>
    <t>Mar-Actual</t>
  </si>
  <si>
    <t>Apr-Actual</t>
  </si>
  <si>
    <t>May-Actual</t>
  </si>
  <si>
    <t>Jun-Actual</t>
  </si>
  <si>
    <t>Jul-Actual</t>
  </si>
  <si>
    <t>Aug-Actual</t>
  </si>
  <si>
    <t>Sep-Actual</t>
  </si>
  <si>
    <t>Oct-Actual</t>
  </si>
  <si>
    <t>Nov-Actual</t>
  </si>
  <si>
    <t>Dec-Actual</t>
  </si>
  <si>
    <t>Adj-Actual</t>
  </si>
  <si>
    <t>Fund Description</t>
  </si>
  <si>
    <t>Project Description</t>
  </si>
  <si>
    <t>Cost Center Desc</t>
  </si>
  <si>
    <t>Bars Description</t>
  </si>
  <si>
    <t>000005531</t>
  </si>
  <si>
    <t>0000000</t>
  </si>
  <si>
    <t>N/A</t>
  </si>
  <si>
    <t>DATA PROCESSING SERVICES</t>
  </si>
  <si>
    <t>Default</t>
  </si>
  <si>
    <t>5188000</t>
  </si>
  <si>
    <t>DATA PROCESSING</t>
  </si>
  <si>
    <t>5188800</t>
  </si>
  <si>
    <t>INFORMATION TECHNOLOGY: OPERATIONS-GENERAL</t>
  </si>
  <si>
    <t>138060</t>
  </si>
  <si>
    <t>59091</t>
  </si>
  <si>
    <t>5100001</t>
  </si>
  <si>
    <t>Expense</t>
  </si>
  <si>
    <t>DEPRECIATION</t>
  </si>
  <si>
    <t>50000-PROGRAM EXPENDITUR BUDGET</t>
  </si>
  <si>
    <t>59000-EXTRAORDINARY EXPENSES</t>
  </si>
  <si>
    <t>FINANCIAL MGMT ADMIN</t>
  </si>
  <si>
    <t>GENERAL GOVERNMENT DEPREC</t>
  </si>
  <si>
    <t>432001</t>
  </si>
  <si>
    <t>34880</t>
  </si>
  <si>
    <t>Revenue</t>
  </si>
  <si>
    <t>TECH SVCS INTERNAL</t>
  </si>
  <si>
    <t>R3000-REVENUE</t>
  </si>
  <si>
    <t>R3400-CHARGE FOR SERVICES</t>
  </si>
  <si>
    <t>1</t>
  </si>
  <si>
    <t>INTEGRATION SOLUTIONS</t>
  </si>
  <si>
    <t>51110</t>
  </si>
  <si>
    <t>REGULAR SALARIED EMPLOYEE</t>
  </si>
  <si>
    <t>51000-WAGES AND BENEFITS</t>
  </si>
  <si>
    <t>51100-SALARIES/WAGES</t>
  </si>
  <si>
    <t>0</t>
  </si>
  <si>
    <t>51115</t>
  </si>
  <si>
    <t>LABOR ACCRUAL ADJ GL ONLY</t>
  </si>
  <si>
    <t>51315</t>
  </si>
  <si>
    <t>MED DENTAL LIFE INS BENEFITS/NON 587</t>
  </si>
  <si>
    <t>51300-PERSONNEL BENEFITS</t>
  </si>
  <si>
    <t>51320</t>
  </si>
  <si>
    <t>SOCIAL SECURITY MEDICARE FICA</t>
  </si>
  <si>
    <t>51330</t>
  </si>
  <si>
    <t>RETIREMENT</t>
  </si>
  <si>
    <t>51340</t>
  </si>
  <si>
    <t>INDUSTRIAL INSURANCE</t>
  </si>
  <si>
    <t>51392</t>
  </si>
  <si>
    <t>BENEFIT ACCRUAL ADJ GL ONLY</t>
  </si>
  <si>
    <t>52290</t>
  </si>
  <si>
    <t>MISC OPERATING SUPPLIES</t>
  </si>
  <si>
    <t>52000-SUPPLIES</t>
  </si>
  <si>
    <t>53611</t>
  </si>
  <si>
    <t>SERVICES REPAIR MAINTENANCE IT EQUIP</t>
  </si>
  <si>
    <t>53000-SERVICES-OTHER CHARGES</t>
  </si>
  <si>
    <t>53892</t>
  </si>
  <si>
    <t>TRAINING IT</t>
  </si>
  <si>
    <t>5188301</t>
  </si>
  <si>
    <t>INFORMATION TECHNOLOGY DEPREC</t>
  </si>
  <si>
    <t>59411</t>
  </si>
  <si>
    <t>COLA BUDGET</t>
  </si>
  <si>
    <t>59401-SPECIAL BUDGETARY ACCOUNT</t>
  </si>
  <si>
    <t>59412</t>
  </si>
  <si>
    <t>MERIT BUDGET</t>
  </si>
  <si>
    <t>432003</t>
  </si>
  <si>
    <t>34886</t>
  </si>
  <si>
    <t>OTHER SERVICES</t>
  </si>
  <si>
    <t>ENTERPRISE LICENSE</t>
  </si>
  <si>
    <t>432004</t>
  </si>
  <si>
    <t>34180</t>
  </si>
  <si>
    <t>TECH SERVICES EXTERNAL</t>
  </si>
  <si>
    <t>ACTIVE DIRCTRY AND MESSAGING</t>
  </si>
  <si>
    <t>34882</t>
  </si>
  <si>
    <t>NEW DEVELOPMENT</t>
  </si>
  <si>
    <t>34884</t>
  </si>
  <si>
    <t>ENTERPRISE WIDE TECH SVCS</t>
  </si>
  <si>
    <t>1.00840605008078980253159156799763940907</t>
  </si>
  <si>
    <t>52190</t>
  </si>
  <si>
    <t>SUPPLIES IT</t>
  </si>
  <si>
    <t>52215</t>
  </si>
  <si>
    <t>SUPPLIES BOOKS SUBSCRIPTIONS</t>
  </si>
  <si>
    <t>53213</t>
  </si>
  <si>
    <t>SERVICES COMMUNICATIONS CELL PHONE PAGER SVC</t>
  </si>
  <si>
    <t>53520</t>
  </si>
  <si>
    <t>UTILITIES</t>
  </si>
  <si>
    <t>53813</t>
  </si>
  <si>
    <t>LICENSES FEES PERMITS</t>
  </si>
  <si>
    <t>53890</t>
  </si>
  <si>
    <t>MISC SERVICES CHARGES</t>
  </si>
  <si>
    <t>55010</t>
  </si>
  <si>
    <t>MOTOR POOL ER R SERVICE</t>
  </si>
  <si>
    <t>55000-INTRAGOVERNMENTAL SERVICES</t>
  </si>
  <si>
    <t>56741</t>
  </si>
  <si>
    <t>EDP HARDWARE</t>
  </si>
  <si>
    <t>56000-CAPITAL OUTLAY</t>
  </si>
  <si>
    <t>59895</t>
  </si>
  <si>
    <t>SALARY WAGE CONTINGENCY</t>
  </si>
  <si>
    <t>59800-CONTINGENCIES</t>
  </si>
  <si>
    <t>432005</t>
  </si>
  <si>
    <t>EGOVERNMENT GROUP</t>
  </si>
  <si>
    <t>51143</t>
  </si>
  <si>
    <t>DUTY ASSIGNMENT</t>
  </si>
  <si>
    <t>52110</t>
  </si>
  <si>
    <t>OFFICE SUPPLIES</t>
  </si>
  <si>
    <t>52180</t>
  </si>
  <si>
    <t>MINOR ASSET NON CONTR LT 5K</t>
  </si>
  <si>
    <t>53106</t>
  </si>
  <si>
    <t>PROFESSIONAL SERVICES IT</t>
  </si>
  <si>
    <t>432006</t>
  </si>
  <si>
    <t>ADSS</t>
  </si>
  <si>
    <t>51120</t>
  </si>
  <si>
    <t>TEMPORARY</t>
  </si>
  <si>
    <t>52392</t>
  </si>
  <si>
    <t>SMALL TOOLS NON CAP NON CONTR</t>
  </si>
  <si>
    <t>53100</t>
  </si>
  <si>
    <t>ADVERTISING</t>
  </si>
  <si>
    <t>432007</t>
  </si>
  <si>
    <t>ADSS MANAGEMENT</t>
  </si>
  <si>
    <t>432008</t>
  </si>
  <si>
    <t>PREMIER SUPPORT</t>
  </si>
  <si>
    <t>432009</t>
  </si>
  <si>
    <t>ENTERPRISE BUSINESS SLTNS ADMIN</t>
  </si>
  <si>
    <t>36994</t>
  </si>
  <si>
    <t>IMMATL PRIOR YEAR CORRECT</t>
  </si>
  <si>
    <t>R3600-MISCELLANEOUS REVENUE</t>
  </si>
  <si>
    <t>51370</t>
  </si>
  <si>
    <t>UNEMPLOYMENT COMPENSATION</t>
  </si>
  <si>
    <t>53803</t>
  </si>
  <si>
    <t>DUES MEMBERSHIPS</t>
  </si>
  <si>
    <t>82100</t>
  </si>
  <si>
    <t>EMPLOYER PAID BENEFITS</t>
  </si>
  <si>
    <t>82000-APPLIED OVERHEAD</t>
  </si>
  <si>
    <t>82200</t>
  </si>
  <si>
    <t>PAID TIME OFF</t>
  </si>
  <si>
    <t>432020</t>
  </si>
  <si>
    <t>DCS</t>
  </si>
  <si>
    <t>52181</t>
  </si>
  <si>
    <t>INVENTORY EQUIP 5K UNDER</t>
  </si>
  <si>
    <t>432021</t>
  </si>
  <si>
    <t>CUSTOMER SVCS AND TECH ADMIN</t>
  </si>
  <si>
    <t>432023</t>
  </si>
  <si>
    <t>SERVICE DESK</t>
  </si>
  <si>
    <t>.983987623854207500691710691053621770359</t>
  </si>
  <si>
    <t>432024</t>
  </si>
  <si>
    <t>KCIT BUSINESS CONTINUITY</t>
  </si>
  <si>
    <t>51140</t>
  </si>
  <si>
    <t>INCREMENTAL PAY BUDGET</t>
  </si>
  <si>
    <t>51321</t>
  </si>
  <si>
    <t>D CAP FEE FICA SAVINGS</t>
  </si>
  <si>
    <t>53211</t>
  </si>
  <si>
    <t>SERVICES COMMUNICATIONS TELEPHONE</t>
  </si>
  <si>
    <t>432025</t>
  </si>
  <si>
    <t>COMMAND CENTER</t>
  </si>
  <si>
    <t>432031</t>
  </si>
  <si>
    <t>.35957642178247866001301079313878110068</t>
  </si>
  <si>
    <t>MAINFRAME OPERATIONS</t>
  </si>
  <si>
    <t>1.01821378253906016361739315358901596964</t>
  </si>
  <si>
    <t>51111</t>
  </si>
  <si>
    <t>LOAN OUT LABOR CLASS LEVEL</t>
  </si>
  <si>
    <t>51130</t>
  </si>
  <si>
    <t>OVERTIME</t>
  </si>
  <si>
    <t>53102</t>
  </si>
  <si>
    <t>PROFESSIONAL SERVICES</t>
  </si>
  <si>
    <t>53711</t>
  </si>
  <si>
    <t>RENT LEASE EDP EQUIP</t>
  </si>
  <si>
    <t>432032</t>
  </si>
  <si>
    <t>1.16171689662078171165615485665031888323</t>
  </si>
  <si>
    <t>TECHNICAL SERVICES</t>
  </si>
  <si>
    <t>51112</t>
  </si>
  <si>
    <t>LOAN IN LABOR MANUAL</t>
  </si>
  <si>
    <t>55260</t>
  </si>
  <si>
    <t>PRINTING GRAPHIC ARTS SVC</t>
  </si>
  <si>
    <t>56742</t>
  </si>
  <si>
    <t>EDP SOFTWARE</t>
  </si>
  <si>
    <t>432033</t>
  </si>
  <si>
    <t>DATA COMMUNICATIONS</t>
  </si>
  <si>
    <t>53105</t>
  </si>
  <si>
    <t>OTHER CONTRACTUAL PROF SVCS</t>
  </si>
  <si>
    <t>53690</t>
  </si>
  <si>
    <t>REPAIR MAINTENANCE OTHER</t>
  </si>
  <si>
    <t>53713</t>
  </si>
  <si>
    <t>RENT LEASE OTHER EQUIP AND MACH</t>
  </si>
  <si>
    <t>55144</t>
  </si>
  <si>
    <t>PROPERTY SERVICES</t>
  </si>
  <si>
    <t>55331</t>
  </si>
  <si>
    <t>LONG TERM LEASES</t>
  </si>
  <si>
    <t>432034</t>
  </si>
  <si>
    <t>WEB SERVICES</t>
  </si>
  <si>
    <t>432035</t>
  </si>
  <si>
    <t>PLATFORM SERVICES</t>
  </si>
  <si>
    <t>432036</t>
  </si>
  <si>
    <t>1.00000134512741046831955922865013774105</t>
  </si>
  <si>
    <t>DATA CENTER OPERATIONS</t>
  </si>
  <si>
    <t>52216</t>
  </si>
  <si>
    <t>SUPPLIES SAFETY SECURITY</t>
  </si>
  <si>
    <t>53521</t>
  </si>
  <si>
    <t>UTILITIES ELECTRICITY</t>
  </si>
  <si>
    <t>53525</t>
  </si>
  <si>
    <t>UTILITIES NATURAL GAS</t>
  </si>
  <si>
    <t>432040</t>
  </si>
  <si>
    <t>TECHNICAL SVCS ADMIN</t>
  </si>
  <si>
    <t>34887</t>
  </si>
  <si>
    <t>TECH SERVICE REBATE</t>
  </si>
  <si>
    <t>36988</t>
  </si>
  <si>
    <t>DIRECT SUBSIDY BONDSREIMB</t>
  </si>
  <si>
    <t>44081</t>
  </si>
  <si>
    <t>OIRM CABLE COMM OVERHEAD</t>
  </si>
  <si>
    <t>44082</t>
  </si>
  <si>
    <t>OIRM I NET OVERHEAD</t>
  </si>
  <si>
    <t>44083</t>
  </si>
  <si>
    <t>OIRM RADIO COMM OVERHEAD</t>
  </si>
  <si>
    <t>44084</t>
  </si>
  <si>
    <t>OIRM OVERHEAD</t>
  </si>
  <si>
    <t>44085</t>
  </si>
  <si>
    <t>OIRM OH EQUIP REPLACE</t>
  </si>
  <si>
    <t>.453809449220202039093933450071188271352</t>
  </si>
  <si>
    <t>44086</t>
  </si>
  <si>
    <t>OIRM TELECOM OVERHEAD</t>
  </si>
  <si>
    <t>BGTONLY</t>
  </si>
  <si>
    <t>BUDGET ONLY DEFAULT</t>
  </si>
  <si>
    <t>53212</t>
  </si>
  <si>
    <t>SERVICES COMMUNICATIONS TELECOM ONGOING CHRG</t>
  </si>
  <si>
    <t>55026</t>
  </si>
  <si>
    <t>GIS OPERATIONS</t>
  </si>
  <si>
    <t>55027</t>
  </si>
  <si>
    <t>55028</t>
  </si>
  <si>
    <t>INFORMATION RESOURCE MGMT</t>
  </si>
  <si>
    <t>55032</t>
  </si>
  <si>
    <t>TELECOM OVERHEAD</t>
  </si>
  <si>
    <t>55150</t>
  </si>
  <si>
    <t>PROSECUTING ATTORNEY</t>
  </si>
  <si>
    <t>55201</t>
  </si>
  <si>
    <t>OVERHEAD COST ALLOCATION</t>
  </si>
  <si>
    <t>55240</t>
  </si>
  <si>
    <t>LTD GO BOND REDEMP SVC</t>
  </si>
  <si>
    <t>55245</t>
  </si>
  <si>
    <t>FINANCIAL MGMT SVCS</t>
  </si>
  <si>
    <t>55253</t>
  </si>
  <si>
    <t>SYSTEMS SERVICES SVC</t>
  </si>
  <si>
    <t>55255</t>
  </si>
  <si>
    <t>FINANCIAL MGMT SVCS REBATE</t>
  </si>
  <si>
    <t>55349</t>
  </si>
  <si>
    <t>BUSINESS RESOURCE DP SVCS</t>
  </si>
  <si>
    <t>55350</t>
  </si>
  <si>
    <t>RADIO ACCESS</t>
  </si>
  <si>
    <t>55351</t>
  </si>
  <si>
    <t>RADIO MAINT PROGRAM</t>
  </si>
  <si>
    <t>55352</t>
  </si>
  <si>
    <t>RADIO SERVICES GENERAL</t>
  </si>
  <si>
    <t>55353</t>
  </si>
  <si>
    <t>RADIO EQUIP</t>
  </si>
  <si>
    <t>58040</t>
  </si>
  <si>
    <t>T T LMTD TAX GO BOND RDM</t>
  </si>
  <si>
    <t>58000-INTRAGOVERNMENTAL CONTRIBUTIONS</t>
  </si>
  <si>
    <t>58053</t>
  </si>
  <si>
    <t>T T ITS</t>
  </si>
  <si>
    <t>58077</t>
  </si>
  <si>
    <t>T T OIRM CIP</t>
  </si>
  <si>
    <t>59991</t>
  </si>
  <si>
    <t>RECLASSIFICATION CONTRA</t>
  </si>
  <si>
    <t>59900-CONTRA EXPENDITURES</t>
  </si>
  <si>
    <t>432042</t>
  </si>
  <si>
    <t>KCIT ASSET MGMT</t>
  </si>
  <si>
    <t>.998524201877333706771301112638675875144</t>
  </si>
  <si>
    <t>432510</t>
  </si>
  <si>
    <t>KCIT-DAJD</t>
  </si>
  <si>
    <t>53610</t>
  </si>
  <si>
    <t>SERVICES REPAIR MAINTENANCE</t>
  </si>
  <si>
    <t>432520</t>
  </si>
  <si>
    <t>KCIT-DDES</t>
  </si>
  <si>
    <t>56740</t>
  </si>
  <si>
    <t>EDP EQUIPMENT</t>
  </si>
  <si>
    <t>59881</t>
  </si>
  <si>
    <t>SALARY BUDGET SAVINGS</t>
  </si>
  <si>
    <t>432530</t>
  </si>
  <si>
    <t>KCIT-DES</t>
  </si>
  <si>
    <t>52189</t>
  </si>
  <si>
    <t>SOFTWARE LT 25K</t>
  </si>
  <si>
    <t>53814</t>
  </si>
  <si>
    <t>TRAINING</t>
  </si>
  <si>
    <t>432551</t>
  </si>
  <si>
    <t>KCIT-DOT-Infrastructure</t>
  </si>
  <si>
    <t>53120</t>
  </si>
  <si>
    <t>MISCELLANEOUS SERVICES</t>
  </si>
  <si>
    <t>53311</t>
  </si>
  <si>
    <t>TRAVEL SUBSISTENCE OUT OF STATE</t>
  </si>
  <si>
    <t>59990</t>
  </si>
  <si>
    <t>EXPENDITURE CONTRA</t>
  </si>
  <si>
    <t>432552</t>
  </si>
  <si>
    <t>KCIT-DOT-Mngt&amp;Admin</t>
  </si>
  <si>
    <t>44130</t>
  </si>
  <si>
    <t>OTHR GEN GOV PUBLIC TRANSP</t>
  </si>
  <si>
    <t>44278</t>
  </si>
  <si>
    <t>MARINE DIV REVENUE</t>
  </si>
  <si>
    <t>52222</t>
  </si>
  <si>
    <t>SUPPLIES COMMUNICATIONS</t>
  </si>
  <si>
    <t>53101</t>
  </si>
  <si>
    <t>PROFESSIONAL SERVICES PRINTING BINDING</t>
  </si>
  <si>
    <t>53712</t>
  </si>
  <si>
    <t>RENT LEASE COPY MACHINE</t>
  </si>
  <si>
    <t>55025</t>
  </si>
  <si>
    <t>ITS INFRASTRUCTURE EXPEND</t>
  </si>
  <si>
    <t>56780</t>
  </si>
  <si>
    <t>COMMUNICATIONS EQUIP</t>
  </si>
  <si>
    <t>432553</t>
  </si>
  <si>
    <t>KCIT-DOT-Bus Solutions</t>
  </si>
  <si>
    <t>432570</t>
  </si>
  <si>
    <t>KCIT-DNRP-Admin</t>
  </si>
  <si>
    <t>53310</t>
  </si>
  <si>
    <t>TRAVEL SUBSISTENCE IN STATE</t>
  </si>
  <si>
    <t>53812</t>
  </si>
  <si>
    <t>LICENSES FEES</t>
  </si>
  <si>
    <t>432571</t>
  </si>
  <si>
    <t>KCIT-DNRP-SWD</t>
  </si>
  <si>
    <t>53330</t>
  </si>
  <si>
    <t>PURCHASED TRANSPORTATION</t>
  </si>
  <si>
    <t>58021</t>
  </si>
  <si>
    <t>T T SURFACE WATER MGMT</t>
  </si>
  <si>
    <t>432572</t>
  </si>
  <si>
    <t>KCIT-DNRP-WLRD</t>
  </si>
  <si>
    <t>59986</t>
  </si>
  <si>
    <t>UNDEREXPENDITURE CONTRA</t>
  </si>
  <si>
    <t>432573</t>
  </si>
  <si>
    <t>KCIT-DNRP-WWD</t>
  </si>
  <si>
    <t>51156</t>
  </si>
  <si>
    <t>HOLIDAY PAY</t>
  </si>
  <si>
    <t>52391</t>
  </si>
  <si>
    <t>MAINTENANCE PARTS MATERIALS</t>
  </si>
  <si>
    <t>432574</t>
  </si>
  <si>
    <t>KCIT-DNRP-Parks</t>
  </si>
  <si>
    <t>432580</t>
  </si>
  <si>
    <t>KCIT-DPH</t>
  </si>
  <si>
    <t>52224</t>
  </si>
  <si>
    <t>SUPPLIES FUEL GASOLINE</t>
  </si>
  <si>
    <t>53220</t>
  </si>
  <si>
    <t>POSTAGE</t>
  </si>
  <si>
    <t>53710</t>
  </si>
  <si>
    <t>RENT LEASE</t>
  </si>
  <si>
    <t>56720</t>
  </si>
  <si>
    <t>FURNITURE</t>
  </si>
  <si>
    <t>82400</t>
  </si>
  <si>
    <t>EXTRA HELP INDUST INS OH</t>
  </si>
  <si>
    <t>82500</t>
  </si>
  <si>
    <t>OVERTIME BENEFITS</t>
  </si>
  <si>
    <t>82700</t>
  </si>
  <si>
    <t>432590</t>
  </si>
  <si>
    <t>KCIT-DCHS</t>
  </si>
  <si>
    <t>44074</t>
  </si>
  <si>
    <t>LEGAL SVC DEF INVOL TRMNT</t>
  </si>
  <si>
    <t>44095</t>
  </si>
  <si>
    <t>DHS ADMIN MHCADS</t>
  </si>
  <si>
    <t>52202</t>
  </si>
  <si>
    <t>SUPPLIES MISCELLANEOUS</t>
  </si>
  <si>
    <t>52205</t>
  </si>
  <si>
    <t>SUPPLIES FOOD</t>
  </si>
  <si>
    <t>53104</t>
  </si>
  <si>
    <t>CONSULTANT SERVICES</t>
  </si>
  <si>
    <t>55207</t>
  </si>
  <si>
    <t>DEVELOPMENTAL DISABIL SIS</t>
  </si>
  <si>
    <t>59899</t>
  </si>
  <si>
    <t>CONTINGENCY RESERVE</t>
  </si>
  <si>
    <t>432600</t>
  </si>
  <si>
    <t>34199</t>
  </si>
  <si>
    <t>TELCOM SERVICES NON KC</t>
  </si>
  <si>
    <t>VOICE COMMUNICATIONS</t>
  </si>
  <si>
    <t>34811</t>
  </si>
  <si>
    <t>TELECOM SVCS INTERFUND</t>
  </si>
  <si>
    <t>432601</t>
  </si>
  <si>
    <t>TELECOM BILLING</t>
  </si>
  <si>
    <t>53210</t>
  </si>
  <si>
    <t>SERVICES COMMUNICATIONS</t>
  </si>
  <si>
    <t>433001</t>
  </si>
  <si>
    <t>36999</t>
  </si>
  <si>
    <t>OTHER MISC REVENUE</t>
  </si>
  <si>
    <t>56700</t>
  </si>
  <si>
    <t>MACHINERY EQUIP GT 5K</t>
  </si>
  <si>
    <t>1045818</t>
  </si>
  <si>
    <t>432001 ADMIN DEFAULT</t>
  </si>
  <si>
    <t>1045819</t>
  </si>
  <si>
    <t>432004 ACTIVE DCTRY &amp; MESGNG</t>
  </si>
  <si>
    <t>53108</t>
  </si>
  <si>
    <t>CONSTRUCTION CONTRACTS</t>
  </si>
  <si>
    <t>53808</t>
  </si>
  <si>
    <t>TAXES ASSESSMENTS MISC</t>
  </si>
  <si>
    <t>55023</t>
  </si>
  <si>
    <t>ITS NEW DEVELOPMENT</t>
  </si>
  <si>
    <t>55159</t>
  </si>
  <si>
    <t>FMD COPY CENTER</t>
  </si>
  <si>
    <t>1045820</t>
  </si>
  <si>
    <t>432006 ADSS</t>
  </si>
  <si>
    <t>51303</t>
  </si>
  <si>
    <t>WORKERS COMPENSATION</t>
  </si>
  <si>
    <t>51355</t>
  </si>
  <si>
    <t>FLEX BENEFIT CASHBACK</t>
  </si>
  <si>
    <t>1045821</t>
  </si>
  <si>
    <t>432009 ADMIN DEFAULT</t>
  </si>
  <si>
    <t>52410</t>
  </si>
  <si>
    <t>COST GOODS SOLD SUPPLIES FOR RESALE</t>
  </si>
  <si>
    <t>53820</t>
  </si>
  <si>
    <t>MEETING REGISTRATIONS</t>
  </si>
  <si>
    <t>1045822</t>
  </si>
  <si>
    <t>432020 DCS</t>
  </si>
  <si>
    <t>1045823</t>
  </si>
  <si>
    <t>432021 ADMIN DEFAULT</t>
  </si>
  <si>
    <t>1045824</t>
  </si>
  <si>
    <t>432023 ADMIN DEFAULT</t>
  </si>
  <si>
    <t>1045825</t>
  </si>
  <si>
    <t>432024 ADMIN DEFAULT</t>
  </si>
  <si>
    <t>55345</t>
  </si>
  <si>
    <t>I NET TRANSPORT SERVICES</t>
  </si>
  <si>
    <t>1045827</t>
  </si>
  <si>
    <t>432032 TECHNICAL SERVICES</t>
  </si>
  <si>
    <t>51144</t>
  </si>
  <si>
    <t>PAY DIFFERENTIAL PREMIUM</t>
  </si>
  <si>
    <t>1045828</t>
  </si>
  <si>
    <t>432033 ADMIN DEFAULT</t>
  </si>
  <si>
    <t>51398</t>
  </si>
  <si>
    <t>LOAN IN OUT BNFTS MANUAL</t>
  </si>
  <si>
    <t>52221</t>
  </si>
  <si>
    <t>SUPPLIES VEHICLE</t>
  </si>
  <si>
    <t>55040</t>
  </si>
  <si>
    <t>COUNTY PARKING GARAGE LOT</t>
  </si>
  <si>
    <t>59998</t>
  </si>
  <si>
    <t>EXP REIMB SUSPENSE</t>
  </si>
  <si>
    <t>1045830</t>
  </si>
  <si>
    <t>432035 ADMIN DEFAULT</t>
  </si>
  <si>
    <t>1045831</t>
  </si>
  <si>
    <t>432036 ADMIN DEFAULT</t>
  </si>
  <si>
    <t>52223</t>
  </si>
  <si>
    <t>SUPPLIES FUEL</t>
  </si>
  <si>
    <t>53320</t>
  </si>
  <si>
    <t>FREIGHT AND DELIVRY SRV</t>
  </si>
  <si>
    <t>1045848</t>
  </si>
  <si>
    <t>432042 ADMIN DEFAULT</t>
  </si>
  <si>
    <t>53801</t>
  </si>
  <si>
    <t>SERVICES LEGAL</t>
  </si>
  <si>
    <t>1045856</t>
  </si>
  <si>
    <t>432005 ADMIN DEFAULT</t>
  </si>
  <si>
    <t>1045857</t>
  </si>
  <si>
    <t>432007 ADSS MANAGEMENT</t>
  </si>
  <si>
    <t>1045858</t>
  </si>
  <si>
    <t>432031 ADMIN DEFAULT</t>
  </si>
  <si>
    <t>5267000</t>
  </si>
  <si>
    <t>OPERATIONS-CUSTOMER BILLINGS</t>
  </si>
  <si>
    <t>55145</t>
  </si>
  <si>
    <t>FACILITIES MANAGEMENT</t>
  </si>
  <si>
    <t>1045859</t>
  </si>
  <si>
    <t>432034 ADMIN DEFAULT</t>
  </si>
  <si>
    <t>1045887</t>
  </si>
  <si>
    <t>432600 VOICE COMM OH</t>
  </si>
  <si>
    <t>53421</t>
  </si>
  <si>
    <t>INSURANCE EMPLOYEE BENEFITS</t>
  </si>
  <si>
    <t>55347</t>
  </si>
  <si>
    <t>BRC SVC CHARGES</t>
  </si>
  <si>
    <t>1047018</t>
  </si>
  <si>
    <t>55247</t>
  </si>
  <si>
    <t>KCIT SERVICES</t>
  </si>
  <si>
    <t>1047019</t>
  </si>
  <si>
    <t>KCIT-DPER</t>
  </si>
  <si>
    <t>1047020</t>
  </si>
  <si>
    <t>1047021</t>
  </si>
  <si>
    <t>KCIT-DES - Admin</t>
  </si>
  <si>
    <t>1047022</t>
  </si>
  <si>
    <t>KCIT-DES - RALS</t>
  </si>
  <si>
    <t>1047023</t>
  </si>
  <si>
    <t>KCIT-DES - FBOD</t>
  </si>
  <si>
    <t>1047024</t>
  </si>
  <si>
    <t>KCIT-DES - FMD</t>
  </si>
  <si>
    <t>51198</t>
  </si>
  <si>
    <t>SALARIES AND WAGES REIMB</t>
  </si>
  <si>
    <t>82300</t>
  </si>
  <si>
    <t>INDIRECT COSTS</t>
  </si>
  <si>
    <t>1047025</t>
  </si>
  <si>
    <t>KCIT-DES - Risk</t>
  </si>
  <si>
    <t>1047026</t>
  </si>
  <si>
    <t>KCIT-DES - HRD</t>
  </si>
  <si>
    <t>1047027</t>
  </si>
  <si>
    <t>1047028</t>
  </si>
  <si>
    <t>KCIT-DPH-MIS</t>
  </si>
  <si>
    <t>53117</t>
  </si>
  <si>
    <t>TEMPORARY HELP</t>
  </si>
  <si>
    <t>53540</t>
  </si>
  <si>
    <t>DISPOSAL</t>
  </si>
  <si>
    <t>55160</t>
  </si>
  <si>
    <t>CONST FACILITY MGMT</t>
  </si>
  <si>
    <t>55342</t>
  </si>
  <si>
    <t>MAJOR MAINT RESERVE</t>
  </si>
  <si>
    <t>1047030</t>
  </si>
  <si>
    <t>KCIT-DPH-OH</t>
  </si>
  <si>
    <t>1047031</t>
  </si>
  <si>
    <t>KCIT-DPH-APDE</t>
  </si>
  <si>
    <t>1047040</t>
  </si>
  <si>
    <t>44113</t>
  </si>
  <si>
    <t>OTHR GEN GOVT ROADS</t>
  </si>
  <si>
    <t>44122</t>
  </si>
  <si>
    <t>OTHR GEN GOVT AIRPORT</t>
  </si>
  <si>
    <t>44124</t>
  </si>
  <si>
    <t>OTHR GEN GOVT MOTOR POOL</t>
  </si>
  <si>
    <t>1047054</t>
  </si>
  <si>
    <t>KCIT-DPH-PT Mgmt Billing</t>
  </si>
  <si>
    <t>1047055</t>
  </si>
  <si>
    <t>KCIT-DPH-EH Support</t>
  </si>
  <si>
    <t>1047057</t>
  </si>
  <si>
    <t>KCIT-DPH-Child Profile</t>
  </si>
  <si>
    <t>1047058</t>
  </si>
  <si>
    <t>KCIT-DPH-PCH</t>
  </si>
  <si>
    <t>1047059</t>
  </si>
  <si>
    <t>KCIT-DPH-EMS Data Mgmt</t>
  </si>
  <si>
    <t>1047060</t>
  </si>
  <si>
    <t>KCIT-DPH-EMS Training</t>
  </si>
  <si>
    <t>1047061</t>
  </si>
  <si>
    <t>KCIT-DPH-EMS Paramedic</t>
  </si>
  <si>
    <t>1047062</t>
  </si>
  <si>
    <t>KCIT-DPH-EMS Online Training</t>
  </si>
  <si>
    <t>1047063</t>
  </si>
  <si>
    <t>KCIT-DPH-EMS Online Dispatch</t>
  </si>
  <si>
    <t>1047065</t>
  </si>
  <si>
    <t>KCIT-DPH-EMS CBT STR</t>
  </si>
  <si>
    <t>1047066</t>
  </si>
  <si>
    <t>KCIT-DPH-Health Records</t>
  </si>
  <si>
    <t>1047067</t>
  </si>
  <si>
    <t>KCIT-DPH-PT Mgmt Decision</t>
  </si>
  <si>
    <t>1047068</t>
  </si>
  <si>
    <t>KCIT-DPH-EMS Data/DR</t>
  </si>
  <si>
    <t>1047069</t>
  </si>
  <si>
    <t>KCIT-DPH-MMP</t>
  </si>
  <si>
    <t>1047070</t>
  </si>
  <si>
    <t>KCIT-DPH-HIV Incidense</t>
  </si>
  <si>
    <t>1047071</t>
  </si>
  <si>
    <t>KCIT-DPH-VARHS</t>
  </si>
  <si>
    <t>1047074</t>
  </si>
  <si>
    <t>KCIT-DPH-EMS Resusitation</t>
  </si>
  <si>
    <t>1047163</t>
  </si>
  <si>
    <t>KCIT-DCHS-LAN</t>
  </si>
  <si>
    <t>1047164</t>
  </si>
  <si>
    <t>KCIT-DCHS-Public Defender</t>
  </si>
  <si>
    <t>1047165</t>
  </si>
  <si>
    <t>KCIT-DCHS-Mental Health-PHP</t>
  </si>
  <si>
    <t>1047166</t>
  </si>
  <si>
    <t>KCIT-DCHS-Mental Health-CD&amp;MH</t>
  </si>
  <si>
    <t>1047167</t>
  </si>
  <si>
    <t>KCIT-DCHS-Comm Serv-WSR Lab</t>
  </si>
  <si>
    <t>1047168</t>
  </si>
  <si>
    <t>KCIT-DCHS-Dev Disabilities</t>
  </si>
  <si>
    <t>1047169</t>
  </si>
  <si>
    <t>1047172</t>
  </si>
  <si>
    <t>KCIT-DNRP-WLRD-SILO Haz Waste</t>
  </si>
  <si>
    <t>1047173</t>
  </si>
  <si>
    <t>1047174</t>
  </si>
  <si>
    <t>1047352</t>
  </si>
  <si>
    <t>KCIT-DCHS-Comm Serv-Users</t>
  </si>
  <si>
    <t>1047355</t>
  </si>
  <si>
    <t>KCIT-DCHS-Apps</t>
  </si>
  <si>
    <t>1047357</t>
  </si>
  <si>
    <t>KCIT-DNRP-WLRD-Lan Admin</t>
  </si>
  <si>
    <t>1047362</t>
  </si>
  <si>
    <t>1047613</t>
  </si>
  <si>
    <t>KCIT-DCHS-Directors Office</t>
  </si>
  <si>
    <t>1111146</t>
  </si>
  <si>
    <t>461041</t>
  </si>
  <si>
    <t>5358000</t>
  </si>
  <si>
    <t>461041 CENTRAL CHARGES   OTHER</t>
  </si>
  <si>
    <t>CENTRAL CHARGES   OTHER</t>
  </si>
  <si>
    <t>OPERATIONS GENERAL</t>
  </si>
  <si>
    <t>1111923</t>
  </si>
  <si>
    <t>KCIT-DOT-Bus. Solutions-Apps S</t>
  </si>
  <si>
    <t>1111924</t>
  </si>
  <si>
    <t>KCIT-DOT-Infrastructure-Proble</t>
  </si>
  <si>
    <t>1111926</t>
  </si>
  <si>
    <t>KCIT-DOT-Mngt&amp;Admin-Infrastruc</t>
  </si>
  <si>
    <t>1111927</t>
  </si>
  <si>
    <t>KCIT-DOT-Infrastructure-Direct</t>
  </si>
  <si>
    <t>1111928</t>
  </si>
  <si>
    <t>KCIT-DOT-Infrastructure-Incide</t>
  </si>
  <si>
    <t>1111929</t>
  </si>
  <si>
    <t>KCIT-DOT-Bus. Solutions-Apps I</t>
  </si>
  <si>
    <t>1111934</t>
  </si>
  <si>
    <t>KCIT-DOT-Mngt&amp;Admin-Business S</t>
  </si>
  <si>
    <t>1111939</t>
  </si>
  <si>
    <t>KCIT-DOT-Mngt&amp;Admin-Financial</t>
  </si>
  <si>
    <t>1111940</t>
  </si>
  <si>
    <t>KCIT-DOT-Infrastructure-Securi</t>
  </si>
  <si>
    <t>1111946</t>
  </si>
  <si>
    <t>KCIT-DNRP-WLRD-Env Lab</t>
  </si>
  <si>
    <t>1111948</t>
  </si>
  <si>
    <t>KCIT - DNRP-WLRD-GIS/Cartograp</t>
  </si>
  <si>
    <t>1111958</t>
  </si>
  <si>
    <t>KCIT-DOT-Infrastructure-Techni</t>
  </si>
  <si>
    <t>1111961</t>
  </si>
  <si>
    <t>KCIT-DNRP-WLRD-IT Applications</t>
  </si>
  <si>
    <t>1111962</t>
  </si>
  <si>
    <t>KCIT IPT Telephone System Repl</t>
  </si>
  <si>
    <t>1114401</t>
  </si>
  <si>
    <t>432040 ADMIN DEFAULT</t>
  </si>
  <si>
    <t>51331</t>
  </si>
  <si>
    <t>PERS 1 BENE-VAC/SL PAYOFF</t>
  </si>
  <si>
    <t>53180</t>
  </si>
  <si>
    <t>SUBCONTRACT OTHER</t>
  </si>
  <si>
    <t>55051</t>
  </si>
  <si>
    <t>GIS CLIENT SERVICES</t>
  </si>
  <si>
    <t>55249</t>
  </si>
  <si>
    <t>FACILITIES STRATEGIC INITIATIVE FEE</t>
  </si>
  <si>
    <t>57203</t>
  </si>
  <si>
    <t>INTERFUND INTEREST</t>
  </si>
  <si>
    <t>57000-DEBT SERVICE</t>
  </si>
  <si>
    <t>1114405</t>
  </si>
  <si>
    <t>KCIT-DPH IT QUALITY PRACTICE</t>
  </si>
  <si>
    <t>1114406</t>
  </si>
  <si>
    <t>KCIT-DPH IT YOUTH SVCS</t>
  </si>
  <si>
    <t>1114407</t>
  </si>
  <si>
    <t>KCIT-DPH STD DISEASE PRV&amp;CTL</t>
  </si>
  <si>
    <t>1114409</t>
  </si>
  <si>
    <t>KCIT-DPH-EMS Paramedic CE</t>
  </si>
  <si>
    <t>1114414</t>
  </si>
  <si>
    <t>432037</t>
  </si>
  <si>
    <t>432037 ADMIN DEFAULT</t>
  </si>
  <si>
    <t>BORDER ENVIRONMENT</t>
  </si>
  <si>
    <t>1114440</t>
  </si>
  <si>
    <t>432008 ADMIN DEFAULT</t>
  </si>
  <si>
    <t>1114442</t>
  </si>
  <si>
    <t>432003 ADMIN DEFAULT</t>
  </si>
  <si>
    <t>1114462</t>
  </si>
  <si>
    <t>432601 TBS Charges</t>
  </si>
  <si>
    <t>1114815</t>
  </si>
  <si>
    <t>KCIT DNRP PARKS</t>
  </si>
  <si>
    <t>1114838</t>
  </si>
  <si>
    <t>KCIT DNRP SWD</t>
  </si>
  <si>
    <t>1114839</t>
  </si>
  <si>
    <t>KCIT DNRP WLRD Haz Waste</t>
  </si>
  <si>
    <t>1114840</t>
  </si>
  <si>
    <t>KCIT DNRP Admin</t>
  </si>
  <si>
    <t>1114841</t>
  </si>
  <si>
    <t>KCIT DNRP WLRD Lan Admin</t>
  </si>
  <si>
    <t>5313000</t>
  </si>
  <si>
    <t>FLOOD CONTROL</t>
  </si>
  <si>
    <t>1114842</t>
  </si>
  <si>
    <t>KCIT DNRP WTD</t>
  </si>
  <si>
    <t>1114843</t>
  </si>
  <si>
    <t>KCIT DNRP WLRD GIS/VC/Web</t>
  </si>
  <si>
    <t>1114844</t>
  </si>
  <si>
    <t>33429</t>
  </si>
  <si>
    <t>DEPT OF ECOLOGY</t>
  </si>
  <si>
    <t>R3340-STATE GRANTS</t>
  </si>
  <si>
    <t>KCIT DNRP WLRD IT Applications</t>
  </si>
  <si>
    <t>1114847</t>
  </si>
  <si>
    <t>KCIT DNRP WLRD Env Lab</t>
  </si>
  <si>
    <t>1115466</t>
  </si>
  <si>
    <t>432551 ADMIN DEFAULT</t>
  </si>
  <si>
    <t>1115467</t>
  </si>
  <si>
    <t>432552 ADMIN DEFAULT</t>
  </si>
  <si>
    <t>1115468</t>
  </si>
  <si>
    <t>432553 ADMIN DEFAULT</t>
  </si>
  <si>
    <t>1116082</t>
  </si>
  <si>
    <t>KCIT-DOT Hardware Management</t>
  </si>
  <si>
    <t>1118228</t>
  </si>
  <si>
    <t>C77110</t>
  </si>
  <si>
    <t>DAJD KCIT Comcor Tech Stablztn</t>
  </si>
  <si>
    <t>DAJD OIRM IT CAPITAL</t>
  </si>
  <si>
    <t>1118670</t>
  </si>
  <si>
    <t>KCIT-DPH-HIT</t>
  </si>
  <si>
    <t>1118671</t>
  </si>
  <si>
    <t>1118672</t>
  </si>
  <si>
    <t>KCIT - DES</t>
  </si>
  <si>
    <t>1119250</t>
  </si>
  <si>
    <t>432650</t>
  </si>
  <si>
    <t>KCIT Business Analysis</t>
  </si>
  <si>
    <t>KCIT BUSINESS ANALYSIS</t>
  </si>
  <si>
    <t>1119905</t>
  </si>
  <si>
    <t>KC IT BUG DATABASE CITIES</t>
  </si>
  <si>
    <t>43945</t>
  </si>
  <si>
    <t>SWM  ILA SERVICES ESA</t>
  </si>
  <si>
    <t>Grand Total</t>
  </si>
  <si>
    <t>Sum of Actuals</t>
  </si>
  <si>
    <t>Total</t>
  </si>
  <si>
    <t>PMO revenue</t>
  </si>
  <si>
    <t>Total Misc rev</t>
  </si>
  <si>
    <t>Agency total</t>
  </si>
  <si>
    <t xml:space="preserve">*  Project Management </t>
  </si>
  <si>
    <t>2013 Estimated</t>
  </si>
  <si>
    <t>2013/2014 Financial Plan</t>
  </si>
  <si>
    <t>KCIT Strategy and Performance   000005471/EN_A10200</t>
  </si>
  <si>
    <r>
      <t xml:space="preserve">2010 Actual </t>
    </r>
    <r>
      <rPr>
        <b/>
        <vertAlign val="superscript"/>
        <sz val="10"/>
        <rFont val="Arial"/>
        <family val="2"/>
      </rPr>
      <t>1</t>
    </r>
  </si>
  <si>
    <r>
      <t>2011 Actual</t>
    </r>
    <r>
      <rPr>
        <b/>
        <vertAlign val="superscript"/>
        <sz val="10"/>
        <rFont val="Arial"/>
        <family val="2"/>
      </rPr>
      <t>1</t>
    </r>
  </si>
  <si>
    <t>2013 Proforma</t>
  </si>
  <si>
    <t>2013 Adopted</t>
  </si>
  <si>
    <r>
      <t>2015 Projected</t>
    </r>
    <r>
      <rPr>
        <b/>
        <vertAlign val="superscript"/>
        <sz val="10"/>
        <rFont val="Arial"/>
        <family val="2"/>
      </rPr>
      <t>5</t>
    </r>
  </si>
  <si>
    <r>
      <t>2016 Projected</t>
    </r>
    <r>
      <rPr>
        <b/>
        <vertAlign val="superscript"/>
        <sz val="10"/>
        <rFont val="Arial"/>
        <family val="2"/>
      </rPr>
      <t>5</t>
    </r>
  </si>
  <si>
    <t>Acct</t>
  </si>
  <si>
    <t>YTD Actual</t>
  </si>
  <si>
    <t>44916</t>
  </si>
  <si>
    <t>Oirm Cable Comm Overhead</t>
  </si>
  <si>
    <t>* Central Rates Revenues Collected in KCIT Services fund</t>
  </si>
  <si>
    <t>44917</t>
  </si>
  <si>
    <t>Oirm I-Net Overhead</t>
  </si>
  <si>
    <t>* Revenues from OIRM funds</t>
  </si>
  <si>
    <t>44918</t>
  </si>
  <si>
    <t>Oirm Radio Comm Overhead</t>
  </si>
  <si>
    <t>44925</t>
  </si>
  <si>
    <t>Oirm Telecom Overhead</t>
  </si>
  <si>
    <t>* Miscellaneous Revenues</t>
  </si>
  <si>
    <t>Tech Svc External O&amp;M</t>
  </si>
  <si>
    <t>Tech Svc Internal O&amp;M</t>
  </si>
  <si>
    <t>Enterprise Wide Tech Svc Infrastructure Rev</t>
  </si>
  <si>
    <t>34888</t>
  </si>
  <si>
    <t>Oirm Ops Rebate</t>
  </si>
  <si>
    <t>*Operating Expenditures</t>
  </si>
  <si>
    <t>Non-Operating Revenue</t>
  </si>
  <si>
    <t>*Budget Carryover</t>
  </si>
  <si>
    <t>36111</t>
  </si>
  <si>
    <t>Interest Income</t>
  </si>
  <si>
    <t>*2011 Q3 Omnibus Benefits and Retirement Savings</t>
  </si>
  <si>
    <t>36117</t>
  </si>
  <si>
    <t>Cash Mgmt Svc Fee</t>
  </si>
  <si>
    <r>
      <t>*ABT Debt Service Allocation</t>
    </r>
    <r>
      <rPr>
        <vertAlign val="superscript"/>
        <sz val="10"/>
        <color theme="1"/>
        <rFont val="Arial"/>
        <family val="2"/>
      </rPr>
      <t xml:space="preserve"> 5</t>
    </r>
  </si>
  <si>
    <t>36134</t>
  </si>
  <si>
    <t>Unrealized Loss-Impairinv</t>
  </si>
  <si>
    <r>
      <t>Estimated Underexpenditures</t>
    </r>
    <r>
      <rPr>
        <vertAlign val="superscript"/>
        <sz val="10"/>
        <rFont val="Arial"/>
        <family val="2"/>
      </rPr>
      <t>2</t>
    </r>
  </si>
  <si>
    <r>
      <t xml:space="preserve">Transfer to KCIT Services Fund </t>
    </r>
    <r>
      <rPr>
        <vertAlign val="superscript"/>
        <sz val="10"/>
        <rFont val="Arial"/>
        <family val="2"/>
      </rPr>
      <t>6</t>
    </r>
  </si>
  <si>
    <r>
      <t xml:space="preserve">* Compensated Absences </t>
    </r>
    <r>
      <rPr>
        <vertAlign val="superscript"/>
        <sz val="10"/>
        <rFont val="Arial"/>
        <family val="2"/>
      </rPr>
      <t xml:space="preserve">4 </t>
    </r>
  </si>
  <si>
    <t>* Cash Flow Reserve</t>
  </si>
  <si>
    <t>* Revenue Corrections</t>
  </si>
  <si>
    <r>
      <t xml:space="preserve">* Revenue Variance Reserve </t>
    </r>
    <r>
      <rPr>
        <vertAlign val="superscript"/>
        <sz val="10"/>
        <rFont val="Arial"/>
        <family val="2"/>
      </rPr>
      <t>7</t>
    </r>
  </si>
  <si>
    <t>Additional Reserve for enterprise programs</t>
  </si>
  <si>
    <r>
      <rPr>
        <vertAlign val="superscript"/>
        <sz val="9"/>
        <rFont val="Arial"/>
        <family val="2"/>
      </rPr>
      <t>3</t>
    </r>
    <r>
      <rPr>
        <sz val="9"/>
        <rFont val="Arial"/>
        <family val="2"/>
      </rPr>
      <t xml:space="preserve"> Target fund balance is based on 1.5 month of operating expenditures.  Eliminated starting in 2013.</t>
    </r>
  </si>
  <si>
    <r>
      <t xml:space="preserve">4  </t>
    </r>
    <r>
      <rPr>
        <sz val="9"/>
        <rFont val="Arial"/>
        <family val="2"/>
      </rPr>
      <t>Compensated absences was based on 2011 CAFR with 5% growth in the outyears; eliminated starting in 2013</t>
    </r>
  </si>
  <si>
    <r>
      <rPr>
        <vertAlign val="superscript"/>
        <sz val="10"/>
        <rFont val="Arial"/>
        <family val="2"/>
      </rPr>
      <t>6</t>
    </r>
    <r>
      <rPr>
        <sz val="10"/>
        <rFont val="Arial"/>
        <family val="2"/>
      </rPr>
      <t xml:space="preserve"> Transfer fund to KCIT Services to cover potential shortage due to service transition such as data center cost lease coverage after the mainframe is completed, and also to cover potential KCIT variances due to the implementation of new rate methodology</t>
    </r>
  </si>
  <si>
    <r>
      <rPr>
        <vertAlign val="superscript"/>
        <sz val="10"/>
        <rFont val="Arial"/>
        <family val="2"/>
      </rPr>
      <t>7</t>
    </r>
    <r>
      <rPr>
        <sz val="10"/>
        <rFont val="Arial"/>
        <family val="2"/>
      </rPr>
      <t xml:space="preserve">  Short term reserve to cover potential revenue shortage due to new method in rates</t>
    </r>
  </si>
  <si>
    <t>000005471</t>
  </si>
  <si>
    <t>102001</t>
  </si>
  <si>
    <t>OIRM OPERATING FUND</t>
  </si>
  <si>
    <t>IT MGMT</t>
  </si>
  <si>
    <t>102002</t>
  </si>
  <si>
    <t>IT SECURITY AND PRIVACY</t>
  </si>
  <si>
    <t>102003</t>
  </si>
  <si>
    <t>IT BUSINESS AND FINANCE</t>
  </si>
  <si>
    <t>55021</t>
  </si>
  <si>
    <t>ITS EXISTING PROGRAMS</t>
  </si>
  <si>
    <t>55252</t>
  </si>
  <si>
    <t>INSURANCE SVC</t>
  </si>
  <si>
    <t>102004</t>
  </si>
  <si>
    <t>IT GOVERNANCE</t>
  </si>
  <si>
    <t>102005</t>
  </si>
  <si>
    <t>IT HUMAN RESOURCES</t>
  </si>
  <si>
    <t>1000778</t>
  </si>
  <si>
    <t>102001 ADMIN DEFAULT</t>
  </si>
  <si>
    <t>1000779</t>
  </si>
  <si>
    <t>102003 ADMIN DEFAULT</t>
  </si>
  <si>
    <t>1045815</t>
  </si>
  <si>
    <t>102004 ADMIN DEFAULT</t>
  </si>
  <si>
    <t>1045816</t>
  </si>
  <si>
    <t>102005 ADMIN DEFAULT</t>
  </si>
  <si>
    <t>1045854</t>
  </si>
  <si>
    <t>102002 ADMIN DEFAULT</t>
  </si>
  <si>
    <t>.979588635769721330183138003855112858872</t>
  </si>
  <si>
    <t>INVESTMENT INTEREST GROSS</t>
  </si>
  <si>
    <t>CASH MANAGEMENT SVCS FEE</t>
  </si>
  <si>
    <t>36118</t>
  </si>
  <si>
    <t>INVEST SERVICE FEE POOL</t>
  </si>
  <si>
    <t>36129</t>
  </si>
  <si>
    <t>REALIZED LOSS-IMPAIRINV</t>
  </si>
  <si>
    <t>36131</t>
  </si>
  <si>
    <t>REALIZED GAIN LOSS INVEST</t>
  </si>
  <si>
    <t>UNREALIZED LOSS IMPAIRED INVESTMENT</t>
  </si>
  <si>
    <t>36940</t>
  </si>
  <si>
    <t>JUDGMENTS SETTLEMENTS</t>
  </si>
  <si>
    <t>* Q1 2013 Supplemental Requests</t>
  </si>
  <si>
    <r>
      <t>1</t>
    </r>
    <r>
      <rPr>
        <sz val="9"/>
        <rFont val="Arial"/>
        <family val="2"/>
      </rPr>
      <t xml:space="preserve"> 2012 Actuals are from Dec EBS Report.</t>
    </r>
  </si>
  <si>
    <t>Radio Communications Operations Fund/Radio Communication Services (800 MHz)</t>
  </si>
  <si>
    <t xml:space="preserve"> '000004501/EN_A02300</t>
  </si>
  <si>
    <r>
      <t>2010 Actual</t>
    </r>
    <r>
      <rPr>
        <b/>
        <vertAlign val="superscript"/>
        <sz val="10"/>
        <rFont val="Arial"/>
        <family val="2"/>
      </rPr>
      <t xml:space="preserve"> 1</t>
    </r>
  </si>
  <si>
    <t>2011 Actual</t>
  </si>
  <si>
    <r>
      <t xml:space="preserve">2015 Projected </t>
    </r>
    <r>
      <rPr>
        <b/>
        <vertAlign val="superscript"/>
        <sz val="10"/>
        <rFont val="Arial"/>
        <family val="2"/>
      </rPr>
      <t>3</t>
    </r>
  </si>
  <si>
    <r>
      <t xml:space="preserve">2016 Projected </t>
    </r>
    <r>
      <rPr>
        <b/>
        <vertAlign val="superscript"/>
        <sz val="10"/>
        <rFont val="Arial"/>
        <family val="2"/>
      </rPr>
      <t>3</t>
    </r>
  </si>
  <si>
    <t>* Access Infrastructure Ops &amp; Maint</t>
  </si>
  <si>
    <t>* Radio Services</t>
  </si>
  <si>
    <t>* Misc Revenue</t>
  </si>
  <si>
    <t>* Investment Earnings</t>
  </si>
  <si>
    <t>* Credit to KCIT Central for M&amp;BF costs collected</t>
  </si>
  <si>
    <t>capital contribution from OEM</t>
  </si>
  <si>
    <t>* Radio Reserve</t>
  </si>
  <si>
    <t>* Operating Expenditures</t>
  </si>
  <si>
    <t xml:space="preserve">* Budget Carryover </t>
  </si>
  <si>
    <t>* 2012 Q1 Omnibus</t>
  </si>
  <si>
    <t>* 2010 Impaired Investment FV adjustment</t>
  </si>
  <si>
    <t>* Asset Purchase Cost Adjustment</t>
  </si>
  <si>
    <t>Eliminating contribution since it is not a budgetary item</t>
  </si>
  <si>
    <t>Budgetary Basis Revenues</t>
  </si>
  <si>
    <t>Capital contribution - OEM</t>
  </si>
  <si>
    <t>Budgetary Basis Expenditures</t>
  </si>
  <si>
    <t>Expenditure Reserves</t>
  </si>
  <si>
    <t>* Handheld Radio Reserves</t>
  </si>
  <si>
    <t>* Annual Contribution to Radio Reserve</t>
  </si>
  <si>
    <r>
      <t>* Rainy Day Reserve</t>
    </r>
    <r>
      <rPr>
        <vertAlign val="superscript"/>
        <sz val="10"/>
        <rFont val="Arial"/>
        <family val="2"/>
      </rPr>
      <t>5</t>
    </r>
  </si>
  <si>
    <t>* Central rate and revenue variance Reserve</t>
  </si>
  <si>
    <t>* Emergency Repair for Infrastructure</t>
  </si>
  <si>
    <r>
      <t>* Compensated Absences</t>
    </r>
    <r>
      <rPr>
        <vertAlign val="superscript"/>
        <sz val="10"/>
        <rFont val="Arial"/>
        <family val="2"/>
      </rPr>
      <t>4</t>
    </r>
    <r>
      <rPr>
        <sz val="10"/>
        <rFont val="Arial"/>
        <family val="2"/>
      </rPr>
      <t xml:space="preserve">  </t>
    </r>
  </si>
  <si>
    <t xml:space="preserve">* Rate stabilization </t>
  </si>
  <si>
    <t>Variance</t>
  </si>
  <si>
    <r>
      <t xml:space="preserve">Target Fund Balance </t>
    </r>
    <r>
      <rPr>
        <b/>
        <vertAlign val="superscript"/>
        <sz val="10"/>
        <rFont val="Arial"/>
        <family val="2"/>
      </rPr>
      <t>4</t>
    </r>
  </si>
  <si>
    <r>
      <t>2</t>
    </r>
    <r>
      <rPr>
        <sz val="10"/>
        <rFont val="Arial"/>
        <family val="2"/>
      </rPr>
      <t xml:space="preserve">  Estimated Underexpenditures was assumed to be 1.5% of Operating Expenditures.</t>
    </r>
  </si>
  <si>
    <r>
      <t>4</t>
    </r>
    <r>
      <rPr>
        <sz val="10"/>
        <rFont val="Arial"/>
        <family val="2"/>
      </rPr>
      <t xml:space="preserve">  Compensated Absences based on 2009 CAFR increased by 5% annually.  Target Fund Balance is based on 1.5 months of the operating expenditures.  Both items are eliminated due to the fund blance reserve and contingency guidelines issued in May 2012.</t>
    </r>
  </si>
  <si>
    <r>
      <t>5</t>
    </r>
    <r>
      <rPr>
        <sz val="10"/>
        <rFont val="Arial"/>
        <family val="2"/>
      </rPr>
      <t xml:space="preserve">  Rainy Day Reserve is calculated 30 days of the operating expenditures.</t>
    </r>
  </si>
  <si>
    <t>000004501</t>
  </si>
  <si>
    <t>000000</t>
  </si>
  <si>
    <t>24219</t>
  </si>
  <si>
    <t>REMITTANCES</t>
  </si>
  <si>
    <t>BS240-TREASURERS DISBURSEMENTS</t>
  </si>
  <si>
    <t>B2420-TREASURERS DISBURSEMENTS</t>
  </si>
  <si>
    <t>RADIO COMM OPRTNG FND</t>
  </si>
  <si>
    <t>DEFAULT</t>
  </si>
  <si>
    <t>1045829</t>
  </si>
  <si>
    <t>213001</t>
  </si>
  <si>
    <t>34282</t>
  </si>
  <si>
    <t>RESERVE RADIOS</t>
  </si>
  <si>
    <t>213001 ADMIN DEFAULT</t>
  </si>
  <si>
    <t>RADIO INSTALLATION OPS</t>
  </si>
  <si>
    <t>34283</t>
  </si>
  <si>
    <t>RADIO SERVICES</t>
  </si>
  <si>
    <t>34284</t>
  </si>
  <si>
    <t>RADIO MAINT EXTERNAL</t>
  </si>
  <si>
    <t>44127</t>
  </si>
  <si>
    <t>OTHR GEN GOV MISC</t>
  </si>
  <si>
    <t>44136</t>
  </si>
  <si>
    <t>44137</t>
  </si>
  <si>
    <t>.440811756611233210862304389363702503239</t>
  </si>
  <si>
    <t>44140</t>
  </si>
  <si>
    <t>RADIO MAIN INTERNAL</t>
  </si>
  <si>
    <t>1045836</t>
  </si>
  <si>
    <t>213002 ADMIN DEFAULT</t>
  </si>
  <si>
    <t>52230</t>
  </si>
  <si>
    <t>SUPPLIES VEHICLE OIL GREASE</t>
  </si>
  <si>
    <t>53612</t>
  </si>
  <si>
    <t>SERVICES REPAIR MAINTENANCE LAUNDRY SERVICE</t>
  </si>
  <si>
    <t>5283001</t>
  </si>
  <si>
    <t>COMMUNICATIONS  ALARMS AND DISPATCH DEPREC</t>
  </si>
  <si>
    <t>213002</t>
  </si>
  <si>
    <t>33320</t>
  </si>
  <si>
    <t>FEMA LOCAL PROGRAMS</t>
  </si>
  <si>
    <t>R3330-FEDERAL GRANTS INDIRECT</t>
  </si>
  <si>
    <t>RADIO INF EQUIP  RSRVS</t>
  </si>
  <si>
    <t>33418</t>
  </si>
  <si>
    <t>WA STATE EMERGENCY MGMT</t>
  </si>
  <si>
    <t>34281</t>
  </si>
  <si>
    <t>RESERVE RADIO INFRASTRUCTURE</t>
  </si>
  <si>
    <t>1111945</t>
  </si>
  <si>
    <t>KCIT Radio Comm Infrastructure</t>
  </si>
  <si>
    <t>36250</t>
  </si>
  <si>
    <t>EXT L T SPACE FAC RENT</t>
  </si>
  <si>
    <t>-.01801209306695478857265570998114233177</t>
  </si>
  <si>
    <t>44135</t>
  </si>
  <si>
    <t>RESERVE RADIO INFRASTRUCT</t>
  </si>
  <si>
    <t>.674069639058092055366485151498267665322</t>
  </si>
  <si>
    <t>52225</t>
  </si>
  <si>
    <t>SUPPLIES FUEL DIESEL FUEL</t>
  </si>
  <si>
    <t>55050</t>
  </si>
  <si>
    <t>ROAD EQUIP ER R</t>
  </si>
  <si>
    <t>55306</t>
  </si>
  <si>
    <t>ROADS STREET SWEEPINGS</t>
  </si>
  <si>
    <t>56750</t>
  </si>
  <si>
    <t>VEHICLES</t>
  </si>
  <si>
    <t>56787</t>
  </si>
  <si>
    <t>RADIO INFRASTRUCTURE EQUIP</t>
  </si>
  <si>
    <t>58078</t>
  </si>
  <si>
    <t>T T OIRM CIP SPECIFIC PRJ</t>
  </si>
  <si>
    <t>58999</t>
  </si>
  <si>
    <t>T T OTHER FUNDS</t>
  </si>
  <si>
    <t>213003</t>
  </si>
  <si>
    <t>RADIO OH</t>
  </si>
  <si>
    <t>1045837</t>
  </si>
  <si>
    <t>213003 ADMIN DEFAULT</t>
  </si>
  <si>
    <t>* Reserve for Telecom Equipment Replacement</t>
  </si>
  <si>
    <t>01-MAY-13  King County  Monthly Actuals Download  GL_RPRT_010  Start_Year : '2012' , End_Year : '2012' , Fund : '000003781' , Account_Type : 'Revenue'</t>
  </si>
  <si>
    <t>000003781</t>
  </si>
  <si>
    <t>C78101</t>
  </si>
  <si>
    <t>ITS CAPITAL</t>
  </si>
  <si>
    <t>GAAP01</t>
  </si>
  <si>
    <t>36132</t>
  </si>
  <si>
    <t>UNREALIZED GAIN LOSS INVEST</t>
  </si>
  <si>
    <t>GAAP ADJUSTMENTS</t>
  </si>
  <si>
    <t>1047305</t>
  </si>
  <si>
    <t>39753</t>
  </si>
  <si>
    <t>CONTRIB ITS</t>
  </si>
  <si>
    <t>R3900-OTHER FINANCING SOURCES</t>
  </si>
  <si>
    <t>KCIT I-NET EQUIPMENT REPLACEME</t>
  </si>
  <si>
    <t>45715</t>
  </si>
  <si>
    <t>CONTRIB I NET</t>
  </si>
  <si>
    <t>1047603</t>
  </si>
  <si>
    <t>KCIT ITS Equipment Replacement</t>
  </si>
  <si>
    <t>1047610</t>
  </si>
  <si>
    <t>KCIT WAN REPLACEMENT</t>
  </si>
  <si>
    <t>1047611</t>
  </si>
  <si>
    <t>KCIT WEB REPLACEMENT</t>
  </si>
  <si>
    <t>1111931</t>
  </si>
  <si>
    <t>KCIT MESSAGING REPLACEMENT</t>
  </si>
  <si>
    <t>*  Additional KCIT Central Rate Revenue due to OPD move</t>
  </si>
  <si>
    <r>
      <t>1</t>
    </r>
    <r>
      <rPr>
        <sz val="10"/>
        <rFont val="Arial"/>
        <family val="2"/>
      </rPr>
      <t xml:space="preserve"> 2012 Actuals are from the EBS Dec Report.</t>
    </r>
  </si>
  <si>
    <t>*  Revenue backed contingency</t>
  </si>
  <si>
    <t>*  Additional KCIT Central Rate Revenue due to increase in workstation lease</t>
  </si>
  <si>
    <t>Additional Revenue Backed Contingency</t>
  </si>
  <si>
    <t>DNRP Adjustments</t>
  </si>
  <si>
    <t>PC supplies, custom PCs</t>
  </si>
  <si>
    <t>Rent for King Street</t>
  </si>
  <si>
    <t>TLTs request</t>
  </si>
  <si>
    <t>Workstation Leasing Adjustments</t>
  </si>
  <si>
    <t>Interest potion of the 2012 E LTGO Bond - CTSR (2015/16 includes principal pmts)</t>
  </si>
  <si>
    <t>total order form minus TLTs</t>
  </si>
  <si>
    <t>TLT revenue excludes OPD TLTs</t>
  </si>
  <si>
    <t>total order form minus telecom direct revenue, but include OPD TLTs</t>
  </si>
  <si>
    <t>*  Telecom Savings and Central Rate Charges to Cover Bond Payment</t>
  </si>
  <si>
    <t>*  Rate Corrections</t>
  </si>
  <si>
    <t>* Rate Corrections</t>
  </si>
  <si>
    <t>* Additional Maintenance Cost and Spare purchase</t>
  </si>
  <si>
    <t>2014 Adopted</t>
  </si>
  <si>
    <t>* Revenue Transfer to Capital</t>
  </si>
  <si>
    <t>2014 Estimated</t>
  </si>
  <si>
    <t>2013 Revised</t>
  </si>
  <si>
    <t>2014 Revised</t>
  </si>
  <si>
    <t>Total Biennial Other Fund Transactions</t>
  </si>
  <si>
    <r>
      <t>3</t>
    </r>
    <r>
      <rPr>
        <sz val="10"/>
        <rFont val="Arial"/>
        <family val="2"/>
      </rPr>
      <t xml:space="preserve">  2015 and 2016 Projected are based on a relatively stable subscriber count with estimated 4% rate increase and 3% growth in Expenditures</t>
    </r>
  </si>
  <si>
    <r>
      <t>2</t>
    </r>
    <r>
      <rPr>
        <sz val="9"/>
        <rFont val="Arial"/>
        <family val="2"/>
      </rPr>
      <t xml:space="preserve"> Estimated underexpenditure is 1.5% of operating expenditures or based on unused contingency for 2013 and beyond</t>
    </r>
  </si>
  <si>
    <r>
      <rPr>
        <vertAlign val="superscript"/>
        <sz val="10"/>
        <rFont val="Arial"/>
        <family val="2"/>
      </rPr>
      <t>5</t>
    </r>
    <r>
      <rPr>
        <sz val="10"/>
        <rFont val="Arial"/>
        <family val="2"/>
      </rPr>
      <t xml:space="preserve"> Revenue increase in 2015 and 2016 were assumed at 4%  and expenditure at 3% yearly</t>
    </r>
  </si>
  <si>
    <r>
      <t xml:space="preserve">2 </t>
    </r>
    <r>
      <rPr>
        <sz val="10"/>
        <rFont val="Arial"/>
        <family val="2"/>
      </rPr>
      <t>2015 and beyond and 2015 Projected are based on 4% increase in revenue and 3% increase in expenditures annually; adjusted by assumed benefit from the mainframe project</t>
    </r>
  </si>
  <si>
    <t>OPD Move</t>
  </si>
  <si>
    <t>2013 Estimated-Adopted Change</t>
  </si>
  <si>
    <t>2014 Estimated-Adopted Change</t>
  </si>
  <si>
    <t>Explanation of Change</t>
  </si>
  <si>
    <t>Non-GF Financial Plan</t>
  </si>
  <si>
    <t>1st Omnibus</t>
  </si>
  <si>
    <t>Prepared by:  Junko Keesecker</t>
  </si>
  <si>
    <t xml:space="preserve">Date Prepared:  </t>
  </si>
  <si>
    <t>Fund Name: KCIT Services</t>
  </si>
  <si>
    <t>Fund Number: 000005531</t>
  </si>
  <si>
    <r>
      <t>2012 Actual</t>
    </r>
    <r>
      <rPr>
        <b/>
        <vertAlign val="superscript"/>
        <sz val="10"/>
        <rFont val="Arial"/>
        <family val="2"/>
      </rPr>
      <t>1</t>
    </r>
  </si>
  <si>
    <t>Delay in the equity transfer from Telecom Fund</t>
  </si>
  <si>
    <r>
      <t xml:space="preserve">2 </t>
    </r>
    <r>
      <rPr>
        <sz val="9"/>
        <color theme="1"/>
        <rFont val="Arial"/>
        <family val="2"/>
      </rPr>
      <t>2013-14 adopted is taken from the Budget Ordinance 17476.</t>
    </r>
  </si>
  <si>
    <r>
      <t xml:space="preserve">3 </t>
    </r>
    <r>
      <rPr>
        <sz val="9"/>
        <color theme="1"/>
        <rFont val="Arial"/>
        <family val="2"/>
      </rPr>
      <t>Revised reflects changes to adopted appropriation by KC Council.</t>
    </r>
  </si>
  <si>
    <r>
      <rPr>
        <vertAlign val="superscript"/>
        <sz val="10"/>
        <rFont val="Arial"/>
        <family val="2"/>
      </rPr>
      <t>4</t>
    </r>
    <r>
      <rPr>
        <sz val="10"/>
        <rFont val="Arial"/>
        <family val="2"/>
      </rPr>
      <t xml:space="preserve"> Estimated reflects known changes to revenues and requested changes to expenditures.</t>
    </r>
  </si>
  <si>
    <r>
      <t>2013 Adopted</t>
    </r>
    <r>
      <rPr>
        <b/>
        <vertAlign val="superscript"/>
        <sz val="10"/>
        <rFont val="Arial"/>
        <family val="2"/>
      </rPr>
      <t>2</t>
    </r>
  </si>
  <si>
    <r>
      <t>2014 Adopted</t>
    </r>
    <r>
      <rPr>
        <b/>
        <vertAlign val="superscript"/>
        <sz val="10"/>
        <rFont val="Arial"/>
        <family val="2"/>
      </rPr>
      <t>2</t>
    </r>
  </si>
  <si>
    <r>
      <t>2013 Revised</t>
    </r>
    <r>
      <rPr>
        <b/>
        <vertAlign val="superscript"/>
        <sz val="10"/>
        <rFont val="Arial"/>
        <family val="2"/>
      </rPr>
      <t>3</t>
    </r>
  </si>
  <si>
    <r>
      <t>2014 Revised</t>
    </r>
    <r>
      <rPr>
        <b/>
        <vertAlign val="superscript"/>
        <sz val="10"/>
        <rFont val="Arial"/>
        <family val="2"/>
      </rPr>
      <t>3</t>
    </r>
  </si>
  <si>
    <r>
      <t>2013 Estimated</t>
    </r>
    <r>
      <rPr>
        <b/>
        <vertAlign val="superscript"/>
        <sz val="10"/>
        <rFont val="Arial"/>
        <family val="2"/>
      </rPr>
      <t>4</t>
    </r>
  </si>
  <si>
    <r>
      <t>2014 Estimated</t>
    </r>
    <r>
      <rPr>
        <b/>
        <vertAlign val="superscript"/>
        <sz val="10"/>
        <rFont val="Arial"/>
        <family val="2"/>
      </rPr>
      <t>4</t>
    </r>
  </si>
  <si>
    <r>
      <rPr>
        <vertAlign val="superscript"/>
        <sz val="10"/>
        <rFont val="Arial"/>
        <family val="2"/>
      </rPr>
      <t>5</t>
    </r>
    <r>
      <rPr>
        <sz val="10"/>
        <rFont val="Arial"/>
        <family val="2"/>
      </rPr>
      <t xml:space="preserve"> 2010 - 2012 amount of federal bond subsidy of 2010B issued as Build America Bond to fund the data center.  Bond collection for 2013 and beyond have been adjusted to include the outyear subsidy.</t>
    </r>
  </si>
  <si>
    <r>
      <t>*  Direct Subsidy Bond Reimbursement</t>
    </r>
    <r>
      <rPr>
        <vertAlign val="superscript"/>
        <sz val="10"/>
        <rFont val="Arial"/>
        <family val="2"/>
      </rPr>
      <t>5</t>
    </r>
  </si>
  <si>
    <r>
      <rPr>
        <vertAlign val="superscript"/>
        <sz val="10"/>
        <rFont val="Arial"/>
        <family val="2"/>
      </rPr>
      <t>6</t>
    </r>
    <r>
      <rPr>
        <sz val="10"/>
        <rFont val="Arial"/>
        <family val="2"/>
      </rPr>
      <t xml:space="preserve"> Remaining fund balance to cover unexpected dropped in revenue due to the new service model driven by customers' demand</t>
    </r>
  </si>
  <si>
    <r>
      <t xml:space="preserve">* Cash Flow Reserve for rate stabilization/transition reserve </t>
    </r>
    <r>
      <rPr>
        <vertAlign val="superscript"/>
        <sz val="10"/>
        <rFont val="Arial"/>
        <family val="2"/>
      </rPr>
      <t>6</t>
    </r>
  </si>
  <si>
    <r>
      <rPr>
        <vertAlign val="superscript"/>
        <sz val="10"/>
        <rFont val="Arial"/>
        <family val="2"/>
      </rPr>
      <t>7</t>
    </r>
    <r>
      <rPr>
        <sz val="10"/>
        <rFont val="Arial"/>
        <family val="2"/>
      </rPr>
      <t xml:space="preserve"> Share of the server rates for enterprise servers replacement calculated based on the number of server inventory</t>
    </r>
  </si>
  <si>
    <r>
      <t xml:space="preserve">* Expenditure Reserve - Server Replacement (enterprise) </t>
    </r>
    <r>
      <rPr>
        <vertAlign val="superscript"/>
        <sz val="10"/>
        <rFont val="Arial"/>
        <family val="2"/>
      </rPr>
      <t>7</t>
    </r>
  </si>
  <si>
    <r>
      <t>8</t>
    </r>
    <r>
      <rPr>
        <sz val="10"/>
        <rFont val="Arial"/>
        <family val="2"/>
      </rPr>
      <t xml:space="preserve"> Reserve for IT Business Continuity in a disaster event or to partial fund the alternate data center move</t>
    </r>
  </si>
  <si>
    <r>
      <t>* Expenditure Reserve - Business Continuity</t>
    </r>
    <r>
      <rPr>
        <vertAlign val="superscript"/>
        <sz val="10"/>
        <rFont val="Arial"/>
        <family val="2"/>
      </rPr>
      <t>8</t>
    </r>
  </si>
  <si>
    <r>
      <rPr>
        <vertAlign val="superscript"/>
        <sz val="10"/>
        <rFont val="Arial"/>
        <family val="2"/>
      </rPr>
      <t>9</t>
    </r>
    <r>
      <rPr>
        <sz val="10"/>
        <rFont val="Arial"/>
        <family val="2"/>
      </rPr>
      <t xml:space="preserve"> Transfer fund from  KCIT SP to cover potential shortage due to service transition such as data center cost lease coverage after the mainframe is completed, central rates changes, and also to cover potential KCIT revenue variances due to the implementation of new rate methodology</t>
    </r>
  </si>
  <si>
    <r>
      <t xml:space="preserve">Transfer from KCIT SP Fund </t>
    </r>
    <r>
      <rPr>
        <vertAlign val="superscript"/>
        <sz val="10"/>
        <rFont val="Arial"/>
        <family val="2"/>
      </rPr>
      <t>9</t>
    </r>
  </si>
  <si>
    <t>*  Telecom ER Surcharge</t>
  </si>
  <si>
    <t>Q1 Supplemental Request</t>
  </si>
  <si>
    <t>Technical Correction</t>
  </si>
  <si>
    <t>Transfer from capital for Mainframe phase-out cost mitigation</t>
  </si>
  <si>
    <t>*  Cost Reimbursement for custom PC and PC accessories</t>
  </si>
</sst>
</file>

<file path=xl/styles.xml><?xml version="1.0" encoding="utf-8"?>
<styleSheet xmlns="http://schemas.openxmlformats.org/spreadsheetml/2006/main">
  <numFmts count="4">
    <numFmt numFmtId="43" formatCode="_(* #,##0.00_);_(* \(#,##0.00\);_(* &quot;-&quot;??_);_(@_)"/>
    <numFmt numFmtId="164" formatCode="_(* #,##0_);_(* \(#,##0\);_(* &quot;-&quot;??_);_(@_)"/>
    <numFmt numFmtId="165" formatCode="_(* #,##0.0_);_(* \(#,##0.0\);_(* &quot;-&quot;??_);_(@_)"/>
    <numFmt numFmtId="166" formatCode="#,##0.00;#,##0.00\-"/>
  </numFmts>
  <fonts count="24">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vertAlign val="superscript"/>
      <sz val="10"/>
      <name val="Arial"/>
      <family val="2"/>
    </font>
    <font>
      <strike/>
      <sz val="10"/>
      <name val="Arial"/>
      <family val="2"/>
    </font>
    <font>
      <vertAlign val="superscript"/>
      <sz val="10"/>
      <name val="Arial"/>
      <family val="2"/>
    </font>
    <font>
      <b/>
      <sz val="13"/>
      <name val="Arial"/>
      <family val="2"/>
    </font>
    <font>
      <sz val="10"/>
      <color indexed="8"/>
      <name val="Arial"/>
      <family val="2"/>
    </font>
    <font>
      <vertAlign val="superscript"/>
      <sz val="10"/>
      <color theme="1"/>
      <name val="Arial"/>
      <family val="2"/>
    </font>
    <font>
      <vertAlign val="superscript"/>
      <sz val="9"/>
      <color theme="1"/>
      <name val="Arial"/>
      <family val="2"/>
    </font>
    <font>
      <sz val="9"/>
      <name val="Arial"/>
      <family val="2"/>
    </font>
    <font>
      <vertAlign val="superscript"/>
      <sz val="9"/>
      <name val="Arial"/>
      <family val="2"/>
    </font>
    <font>
      <sz val="11"/>
      <name val="Arial"/>
      <family val="2"/>
    </font>
    <font>
      <sz val="11"/>
      <name val="Calibri"/>
      <family val="2"/>
      <scheme val="minor"/>
    </font>
    <font>
      <sz val="12"/>
      <name val="Times New Roman"/>
      <family val="1"/>
    </font>
    <font>
      <sz val="10"/>
      <name val="Tahoma"/>
      <family val="2"/>
    </font>
    <font>
      <b/>
      <sz val="12"/>
      <name val="Calibri"/>
      <family val="2"/>
      <scheme val="minor"/>
    </font>
    <font>
      <b/>
      <sz val="16"/>
      <name val="Times New Roman"/>
      <family val="1"/>
    </font>
    <font>
      <b/>
      <sz val="14"/>
      <name val="Times New Roman"/>
      <family val="1"/>
    </font>
    <font>
      <b/>
      <sz val="14"/>
      <name val="Calibri"/>
      <family val="2"/>
      <scheme val="minor"/>
    </font>
    <font>
      <sz val="12"/>
      <name val="Calibri"/>
      <family val="2"/>
      <scheme val="minor"/>
    </font>
    <font>
      <sz val="9"/>
      <color theme="1"/>
      <name val="Arial"/>
      <family val="2"/>
    </font>
  </fonts>
  <fills count="9">
    <fill>
      <patternFill/>
    </fill>
    <fill>
      <patternFill patternType="gray125"/>
    </fill>
    <fill>
      <patternFill patternType="solid">
        <fgColor rgb="FFFFFF00"/>
        <bgColor indexed="64"/>
      </patternFill>
    </fill>
    <fill>
      <patternFill patternType="solid">
        <fgColor rgb="FFFFC000"/>
        <bgColor indexed="64"/>
      </patternFill>
    </fill>
    <fill>
      <patternFill patternType="solid">
        <fgColor indexed="22"/>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indexed="9"/>
        <bgColor indexed="64"/>
      </patternFill>
    </fill>
  </fills>
  <borders count="34">
    <border>
      <left/>
      <right/>
      <top/>
      <bottom/>
      <diagonal/>
    </border>
    <border>
      <left style="thin"/>
      <right style="thin"/>
      <top style="thin"/>
      <bottom style="thin"/>
    </border>
    <border>
      <left style="thin"/>
      <right/>
      <top/>
      <bottom style="thin"/>
    </border>
    <border>
      <left style="thin"/>
      <right/>
      <top/>
      <bottom/>
    </border>
    <border>
      <left style="thin"/>
      <right style="thin"/>
      <top style="thin"/>
      <bottom/>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border>
    <border>
      <left/>
      <right style="thin"/>
      <top style="thin"/>
      <bottom style="thin"/>
    </border>
    <border>
      <left/>
      <right/>
      <top style="thin"/>
      <bottom style="thin"/>
    </border>
    <border>
      <left style="thin"/>
      <right/>
      <top style="thin"/>
      <bottom/>
    </border>
    <border>
      <left/>
      <right style="thin"/>
      <top/>
      <bottom style="thin"/>
    </border>
    <border>
      <left/>
      <right/>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right style="medium"/>
      <top/>
      <bottom/>
    </border>
    <border>
      <left style="medium"/>
      <right style="thin"/>
      <top/>
      <bottom/>
    </border>
    <border>
      <left style="medium"/>
      <right style="thin"/>
      <top/>
      <bottom style="thin"/>
    </border>
    <border>
      <left style="thin"/>
      <right style="medium"/>
      <top/>
      <bottom style="thin"/>
    </border>
    <border>
      <left style="medium"/>
      <right/>
      <top style="thin"/>
      <bottom style="thin"/>
    </border>
    <border>
      <left/>
      <right style="medium"/>
      <top style="thin"/>
      <bottom style="thin"/>
    </border>
    <border>
      <left style="thin"/>
      <right style="medium"/>
      <top/>
      <bottom/>
    </border>
    <border>
      <left style="medium"/>
      <right/>
      <top/>
      <bottom style="thin"/>
    </border>
    <border>
      <left/>
      <right style="medium"/>
      <top style="thin"/>
      <bottom/>
    </border>
    <border>
      <left style="medium"/>
      <right style="thin"/>
      <top style="thin"/>
      <bottom style="medium"/>
    </border>
    <border>
      <left style="thin"/>
      <right style="medium"/>
      <top style="thin"/>
      <bottom style="medium"/>
    </border>
    <border>
      <left style="medium"/>
      <right/>
      <top style="medium"/>
      <bottom style="thin"/>
    </border>
    <border>
      <left style="medium"/>
      <right style="medium"/>
      <top style="medium"/>
      <bottom style="thin"/>
    </border>
    <border>
      <left style="thin"/>
      <right style="medium"/>
      <top style="thin"/>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7" fontId="16" fillId="0" borderId="0">
      <alignment/>
      <protection/>
    </xf>
    <xf numFmtId="43" fontId="17" fillId="0" borderId="0" applyFont="0" applyFill="0" applyBorder="0" applyAlignment="0" applyProtection="0"/>
  </cellStyleXfs>
  <cellXfs count="268">
    <xf numFmtId="0" fontId="0" fillId="0" borderId="0" xfId="0"/>
    <xf numFmtId="0" fontId="2" fillId="0" borderId="0" xfId="0" applyFont="1" applyFill="1"/>
    <xf numFmtId="0" fontId="3" fillId="0" borderId="0" xfId="0" applyFont="1" applyFill="1"/>
    <xf numFmtId="0" fontId="1" fillId="0" borderId="0" xfId="0" applyFont="1" applyFill="1"/>
    <xf numFmtId="0" fontId="1" fillId="0" borderId="1" xfId="0" applyFont="1" applyFill="1" applyBorder="1"/>
    <xf numFmtId="0" fontId="3" fillId="0" borderId="1" xfId="0" applyFont="1" applyFill="1" applyBorder="1" applyAlignment="1">
      <alignment horizontal="center" wrapText="1"/>
    </xf>
    <xf numFmtId="0" fontId="1" fillId="0" borderId="2" xfId="0" applyFont="1" applyFill="1" applyBorder="1"/>
    <xf numFmtId="164" fontId="1" fillId="0" borderId="1" xfId="18" applyNumberFormat="1" applyFont="1" applyFill="1" applyBorder="1"/>
    <xf numFmtId="0" fontId="3" fillId="0" borderId="3" xfId="0" applyFont="1" applyFill="1" applyBorder="1"/>
    <xf numFmtId="164" fontId="1" fillId="0" borderId="4" xfId="18" applyNumberFormat="1" applyFont="1" applyFill="1" applyBorder="1"/>
    <xf numFmtId="164" fontId="1" fillId="0" borderId="5" xfId="18" applyNumberFormat="1" applyFont="1" applyFill="1" applyBorder="1"/>
    <xf numFmtId="0" fontId="1" fillId="0" borderId="3" xfId="0" applyFont="1" applyFill="1" applyBorder="1"/>
    <xf numFmtId="164" fontId="1" fillId="0" borderId="6" xfId="18" applyNumberFormat="1" applyFont="1" applyFill="1" applyBorder="1"/>
    <xf numFmtId="0" fontId="3" fillId="0" borderId="2" xfId="0" applyFont="1" applyFill="1" applyBorder="1"/>
    <xf numFmtId="164" fontId="3" fillId="0" borderId="7" xfId="18" applyNumberFormat="1" applyFont="1" applyFill="1" applyBorder="1"/>
    <xf numFmtId="164" fontId="1" fillId="0" borderId="0" xfId="18" applyNumberFormat="1" applyFont="1" applyFill="1" applyBorder="1"/>
    <xf numFmtId="164" fontId="1" fillId="0" borderId="3" xfId="18" applyNumberFormat="1" applyFont="1" applyFill="1" applyBorder="1"/>
    <xf numFmtId="164" fontId="6" fillId="0" borderId="6" xfId="18" applyNumberFormat="1" applyFont="1" applyFill="1" applyBorder="1"/>
    <xf numFmtId="37" fontId="1" fillId="0" borderId="3" xfId="18" applyNumberFormat="1" applyFont="1" applyFill="1" applyBorder="1"/>
    <xf numFmtId="164" fontId="3" fillId="0" borderId="2" xfId="18" applyNumberFormat="1" applyFont="1" applyFill="1" applyBorder="1"/>
    <xf numFmtId="0" fontId="1" fillId="0" borderId="8" xfId="0" applyFont="1" applyFill="1" applyBorder="1"/>
    <xf numFmtId="164" fontId="1" fillId="0" borderId="8" xfId="18" applyNumberFormat="1" applyFont="1" applyFill="1" applyBorder="1"/>
    <xf numFmtId="164" fontId="1" fillId="0" borderId="7" xfId="18" applyNumberFormat="1" applyFont="1" applyFill="1" applyBorder="1"/>
    <xf numFmtId="0" fontId="1" fillId="0" borderId="3" xfId="0" applyFont="1" applyFill="1" applyBorder="1" applyAlignment="1">
      <alignment wrapText="1"/>
    </xf>
    <xf numFmtId="43" fontId="1" fillId="0" borderId="0" xfId="0" applyNumberFormat="1" applyFont="1" applyFill="1"/>
    <xf numFmtId="0" fontId="7" fillId="0" borderId="0" xfId="0" applyFont="1" applyFill="1"/>
    <xf numFmtId="164" fontId="1" fillId="0" borderId="0" xfId="0" applyNumberFormat="1" applyFont="1" applyFill="1"/>
    <xf numFmtId="165" fontId="2" fillId="0" borderId="0" xfId="18" applyNumberFormat="1" applyFont="1" applyFill="1"/>
    <xf numFmtId="164" fontId="3" fillId="0" borderId="1" xfId="18" applyNumberFormat="1" applyFont="1" applyFill="1" applyBorder="1"/>
    <xf numFmtId="0" fontId="3" fillId="0" borderId="1" xfId="0" applyFont="1" applyFill="1" applyBorder="1" applyAlignment="1">
      <alignment horizontal="right"/>
    </xf>
    <xf numFmtId="0" fontId="3" fillId="0" borderId="2" xfId="0" applyFont="1" applyFill="1" applyBorder="1" applyAlignment="1">
      <alignment horizontal="right"/>
    </xf>
    <xf numFmtId="0" fontId="0" fillId="0" borderId="0" xfId="0"/>
    <xf numFmtId="43" fontId="0" fillId="0" borderId="0" xfId="0" applyNumberFormat="1"/>
    <xf numFmtId="164" fontId="0" fillId="0" borderId="0" xfId="0" applyNumberFormat="1"/>
    <xf numFmtId="0" fontId="0" fillId="2" borderId="0" xfId="0" applyFill="1"/>
    <xf numFmtId="43" fontId="0" fillId="0" borderId="0" xfId="18" applyFont="1"/>
    <xf numFmtId="43" fontId="0" fillId="2" borderId="0" xfId="18" applyFont="1" applyFill="1"/>
    <xf numFmtId="0" fontId="0" fillId="3" borderId="0" xfId="0" applyFill="1"/>
    <xf numFmtId="164" fontId="0" fillId="3" borderId="0" xfId="0" applyNumberFormat="1" applyFill="1"/>
    <xf numFmtId="164" fontId="0" fillId="2" borderId="0" xfId="0" applyNumberFormat="1" applyFill="1"/>
    <xf numFmtId="164" fontId="0" fillId="0" borderId="0" xfId="18" applyNumberFormat="1" applyFont="1"/>
    <xf numFmtId="43" fontId="3" fillId="0" borderId="6" xfId="18" applyFont="1" applyFill="1" applyBorder="1"/>
    <xf numFmtId="0" fontId="1" fillId="0" borderId="0" xfId="20" applyFont="1" applyFill="1">
      <alignment/>
      <protection/>
    </xf>
    <xf numFmtId="0" fontId="3" fillId="0" borderId="0" xfId="20" applyFont="1" applyFill="1">
      <alignment/>
      <protection/>
    </xf>
    <xf numFmtId="164" fontId="1" fillId="0" borderId="0" xfId="20" applyNumberFormat="1" applyFont="1" applyFill="1">
      <alignment/>
      <protection/>
    </xf>
    <xf numFmtId="164" fontId="1" fillId="0" borderId="0" xfId="18" applyNumberFormat="1" applyFont="1" applyFill="1"/>
    <xf numFmtId="2" fontId="3" fillId="0" borderId="1" xfId="18" applyNumberFormat="1" applyFont="1" applyFill="1" applyBorder="1" applyAlignment="1">
      <alignment horizontal="center" wrapText="1"/>
    </xf>
    <xf numFmtId="164" fontId="1" fillId="0" borderId="2" xfId="18" applyNumberFormat="1" applyFont="1" applyFill="1" applyBorder="1"/>
    <xf numFmtId="164" fontId="2" fillId="0" borderId="1" xfId="18" applyNumberFormat="1" applyFont="1" applyFill="1" applyBorder="1"/>
    <xf numFmtId="0" fontId="0" fillId="0" borderId="0" xfId="0" applyAlignment="1">
      <alignment vertical="top"/>
    </xf>
    <xf numFmtId="164" fontId="3" fillId="0" borderId="3" xfId="18" applyNumberFormat="1" applyFont="1" applyFill="1" applyBorder="1"/>
    <xf numFmtId="164" fontId="2" fillId="0" borderId="4" xfId="18" applyNumberFormat="1" applyFont="1" applyFill="1" applyBorder="1"/>
    <xf numFmtId="164" fontId="2" fillId="0" borderId="5" xfId="18" applyNumberFormat="1" applyFont="1" applyFill="1" applyBorder="1"/>
    <xf numFmtId="166" fontId="9" fillId="0" borderId="0" xfId="0" applyNumberFormat="1" applyFont="1" applyAlignment="1">
      <alignment vertical="top"/>
    </xf>
    <xf numFmtId="164" fontId="0" fillId="0" borderId="6" xfId="18" applyNumberFormat="1" applyFont="1" applyFill="1" applyBorder="1" applyAlignment="1">
      <alignment wrapText="1"/>
    </xf>
    <xf numFmtId="164" fontId="2" fillId="0" borderId="6" xfId="18" applyNumberFormat="1" applyFont="1" applyFill="1" applyBorder="1"/>
    <xf numFmtId="164" fontId="0" fillId="0" borderId="6" xfId="18" applyNumberFormat="1" applyFont="1" applyFill="1" applyBorder="1"/>
    <xf numFmtId="166" fontId="1" fillId="0" borderId="0" xfId="20" applyNumberFormat="1" applyFont="1" applyFill="1">
      <alignment/>
      <protection/>
    </xf>
    <xf numFmtId="2" fontId="1" fillId="0" borderId="3" xfId="18" applyNumberFormat="1" applyFont="1" applyFill="1" applyBorder="1"/>
    <xf numFmtId="2" fontId="1" fillId="0" borderId="6" xfId="18" applyNumberFormat="1" applyFont="1" applyFill="1" applyBorder="1"/>
    <xf numFmtId="2" fontId="2" fillId="0" borderId="6" xfId="18" applyNumberFormat="1" applyFont="1" applyFill="1" applyBorder="1"/>
    <xf numFmtId="2" fontId="3" fillId="0" borderId="2" xfId="18" applyNumberFormat="1" applyFont="1" applyFill="1" applyBorder="1"/>
    <xf numFmtId="2" fontId="3" fillId="0" borderId="3" xfId="18" applyNumberFormat="1" applyFont="1" applyFill="1" applyBorder="1"/>
    <xf numFmtId="2" fontId="0" fillId="0" borderId="6" xfId="18" applyNumberFormat="1" applyFont="1" applyFill="1" applyBorder="1"/>
    <xf numFmtId="2" fontId="1" fillId="0" borderId="8" xfId="18" applyNumberFormat="1" applyFont="1" applyFill="1" applyBorder="1"/>
    <xf numFmtId="10" fontId="1" fillId="0" borderId="0" xfId="15" applyNumberFormat="1" applyFont="1" applyFill="1"/>
    <xf numFmtId="2" fontId="1" fillId="0" borderId="2" xfId="18" applyNumberFormat="1" applyFont="1" applyFill="1" applyBorder="1"/>
    <xf numFmtId="164" fontId="2" fillId="0" borderId="7" xfId="18" applyNumberFormat="1" applyFont="1" applyFill="1" applyBorder="1"/>
    <xf numFmtId="2" fontId="1" fillId="0" borderId="1" xfId="18" applyNumberFormat="1" applyFont="1" applyFill="1" applyBorder="1"/>
    <xf numFmtId="164" fontId="3" fillId="0" borderId="0" xfId="18" applyNumberFormat="1" applyFont="1" applyFill="1"/>
    <xf numFmtId="0" fontId="11" fillId="0" borderId="0" xfId="0" applyFont="1" applyFill="1"/>
    <xf numFmtId="0" fontId="10" fillId="0" borderId="0" xfId="0" applyFont="1" applyFill="1"/>
    <xf numFmtId="0" fontId="12" fillId="0" borderId="0" xfId="0" applyFont="1" applyFill="1"/>
    <xf numFmtId="0" fontId="14" fillId="0" borderId="0" xfId="20" applyFont="1" applyFill="1">
      <alignment/>
      <protection/>
    </xf>
    <xf numFmtId="164" fontId="2" fillId="2" borderId="5" xfId="18" applyNumberFormat="1" applyFont="1" applyFill="1" applyBorder="1"/>
    <xf numFmtId="0" fontId="1" fillId="0" borderId="0" xfId="20" applyFont="1">
      <alignment/>
      <protection/>
    </xf>
    <xf numFmtId="0" fontId="3" fillId="0" borderId="0" xfId="20" applyFont="1">
      <alignment/>
      <protection/>
    </xf>
    <xf numFmtId="0" fontId="1" fillId="0" borderId="0" xfId="20" applyNumberFormat="1" applyFont="1" applyFill="1" applyBorder="1">
      <alignment/>
      <protection/>
    </xf>
    <xf numFmtId="0" fontId="1" fillId="0" borderId="1" xfId="20" applyFont="1" applyBorder="1">
      <alignment/>
      <protection/>
    </xf>
    <xf numFmtId="0" fontId="3" fillId="0" borderId="1" xfId="20" applyFont="1" applyBorder="1" applyAlignment="1">
      <alignment horizontal="center" wrapText="1"/>
      <protection/>
    </xf>
    <xf numFmtId="0" fontId="1" fillId="0" borderId="2" xfId="20" applyFont="1" applyBorder="1">
      <alignment/>
      <protection/>
    </xf>
    <xf numFmtId="164" fontId="1" fillId="0" borderId="1" xfId="21" applyNumberFormat="1" applyFont="1" applyBorder="1"/>
    <xf numFmtId="0" fontId="3" fillId="0" borderId="3" xfId="20" applyFont="1" applyBorder="1">
      <alignment/>
      <protection/>
    </xf>
    <xf numFmtId="164" fontId="1" fillId="0" borderId="4" xfId="21" applyNumberFormat="1" applyFont="1" applyBorder="1"/>
    <xf numFmtId="164" fontId="1" fillId="0" borderId="5" xfId="21" applyNumberFormat="1" applyFont="1" applyBorder="1"/>
    <xf numFmtId="37" fontId="1" fillId="0" borderId="3" xfId="20" applyNumberFormat="1" applyFont="1" applyBorder="1">
      <alignment/>
      <protection/>
    </xf>
    <xf numFmtId="164" fontId="1" fillId="0" borderId="6" xfId="21" applyNumberFormat="1" applyFont="1" applyFill="1" applyBorder="1" applyAlignment="1">
      <alignment/>
    </xf>
    <xf numFmtId="164" fontId="1" fillId="0" borderId="6" xfId="21" applyNumberFormat="1" applyFont="1" applyFill="1" applyBorder="1"/>
    <xf numFmtId="164" fontId="1" fillId="0" borderId="5" xfId="21" applyNumberFormat="1" applyFont="1" applyFill="1" applyBorder="1"/>
    <xf numFmtId="164" fontId="1" fillId="0" borderId="3" xfId="22" applyNumberFormat="1" applyFont="1" applyBorder="1"/>
    <xf numFmtId="164" fontId="1" fillId="0" borderId="6" xfId="21" applyNumberFormat="1" applyFont="1" applyBorder="1"/>
    <xf numFmtId="0" fontId="3" fillId="0" borderId="2" xfId="20" applyFont="1" applyBorder="1">
      <alignment/>
      <protection/>
    </xf>
    <xf numFmtId="164" fontId="3" fillId="0" borderId="7" xfId="21" applyNumberFormat="1" applyFont="1" applyBorder="1"/>
    <xf numFmtId="164" fontId="1" fillId="0" borderId="6" xfId="22" applyNumberFormat="1" applyFont="1" applyBorder="1"/>
    <xf numFmtId="43" fontId="1" fillId="0" borderId="0" xfId="20" applyNumberFormat="1" applyFont="1">
      <alignment/>
      <protection/>
    </xf>
    <xf numFmtId="164" fontId="0" fillId="0" borderId="6" xfId="23" applyNumberFormat="1" applyFont="1" applyFill="1" applyBorder="1" applyAlignment="1">
      <alignment horizontal="left"/>
    </xf>
    <xf numFmtId="0" fontId="1" fillId="0" borderId="8" xfId="20" applyFont="1" applyBorder="1">
      <alignment/>
      <protection/>
    </xf>
    <xf numFmtId="164" fontId="1" fillId="4" borderId="1" xfId="21" applyNumberFormat="1" applyFont="1" applyFill="1" applyBorder="1"/>
    <xf numFmtId="164" fontId="1" fillId="4" borderId="8" xfId="21" applyNumberFormat="1" applyFont="1" applyFill="1" applyBorder="1"/>
    <xf numFmtId="0" fontId="1" fillId="0" borderId="3" xfId="20" applyFont="1" applyBorder="1">
      <alignment/>
      <protection/>
    </xf>
    <xf numFmtId="164" fontId="15" fillId="0" borderId="0" xfId="21" applyNumberFormat="1" applyFont="1" applyFill="1" applyBorder="1"/>
    <xf numFmtId="164" fontId="15" fillId="0" borderId="6" xfId="21" applyNumberFormat="1" applyFont="1" applyFill="1" applyBorder="1"/>
    <xf numFmtId="164" fontId="1" fillId="0" borderId="0" xfId="22" applyNumberFormat="1" applyFont="1"/>
    <xf numFmtId="164" fontId="1" fillId="0" borderId="3" xfId="21" applyNumberFormat="1" applyFont="1" applyBorder="1"/>
    <xf numFmtId="164" fontId="1" fillId="0" borderId="7" xfId="21" applyNumberFormat="1" applyFont="1" applyBorder="1"/>
    <xf numFmtId="164" fontId="1" fillId="0" borderId="2" xfId="21" applyNumberFormat="1" applyFont="1" applyBorder="1"/>
    <xf numFmtId="164" fontId="1" fillId="0" borderId="0" xfId="20" applyNumberFormat="1" applyFont="1">
      <alignment/>
      <protection/>
    </xf>
    <xf numFmtId="164" fontId="1" fillId="0" borderId="9" xfId="21" applyNumberFormat="1" applyFont="1" applyBorder="1"/>
    <xf numFmtId="2" fontId="1" fillId="0" borderId="3" xfId="21" applyNumberFormat="1" applyFont="1" applyFill="1" applyBorder="1" applyAlignment="1">
      <alignment horizontal="left"/>
    </xf>
    <xf numFmtId="164" fontId="1" fillId="0" borderId="0" xfId="21" applyNumberFormat="1" applyFont="1" applyBorder="1"/>
    <xf numFmtId="0" fontId="3" fillId="0" borderId="1" xfId="20" applyFont="1" applyBorder="1">
      <alignment/>
      <protection/>
    </xf>
    <xf numFmtId="164" fontId="1" fillId="0" borderId="0" xfId="21" applyNumberFormat="1" applyFont="1"/>
    <xf numFmtId="0" fontId="7" fillId="0" borderId="0" xfId="20" applyFont="1">
      <alignment/>
      <protection/>
    </xf>
    <xf numFmtId="37" fontId="7" fillId="0" borderId="0" xfId="24" applyFont="1" applyAlignment="1">
      <alignment horizontal="left"/>
      <protection/>
    </xf>
    <xf numFmtId="38" fontId="1" fillId="0" borderId="0" xfId="24" applyNumberFormat="1" applyFont="1" applyBorder="1">
      <alignment/>
      <protection/>
    </xf>
    <xf numFmtId="0" fontId="1" fillId="0" borderId="0" xfId="20" applyFont="1" applyAlignment="1">
      <alignment horizontal="right"/>
      <protection/>
    </xf>
    <xf numFmtId="0" fontId="7" fillId="0" borderId="0" xfId="20" applyFont="1" applyAlignment="1">
      <alignment horizontal="left"/>
      <protection/>
    </xf>
    <xf numFmtId="164" fontId="3" fillId="0" borderId="2" xfId="21" applyNumberFormat="1" applyFont="1" applyBorder="1"/>
    <xf numFmtId="164" fontId="3" fillId="0" borderId="1" xfId="21" applyNumberFormat="1" applyFont="1" applyBorder="1"/>
    <xf numFmtId="164" fontId="3" fillId="0" borderId="10" xfId="21" applyNumberFormat="1" applyFont="1" applyBorder="1"/>
    <xf numFmtId="0" fontId="0" fillId="5" borderId="0" xfId="0" applyFill="1"/>
    <xf numFmtId="164" fontId="0" fillId="5" borderId="0" xfId="0" applyNumberFormat="1" applyFill="1"/>
    <xf numFmtId="0" fontId="0" fillId="6" borderId="0" xfId="0" applyFill="1"/>
    <xf numFmtId="164" fontId="0" fillId="6" borderId="0" xfId="0" applyNumberFormat="1" applyFill="1"/>
    <xf numFmtId="0" fontId="0" fillId="7" borderId="0" xfId="0" applyFill="1"/>
    <xf numFmtId="164" fontId="0" fillId="7" borderId="0" xfId="0" applyNumberFormat="1" applyFill="1"/>
    <xf numFmtId="164" fontId="1" fillId="2" borderId="5" xfId="21" applyNumberFormat="1" applyFont="1" applyFill="1" applyBorder="1"/>
    <xf numFmtId="0" fontId="2" fillId="0" borderId="0" xfId="0" applyFont="1" applyFill="1"/>
    <xf numFmtId="0" fontId="1" fillId="0" borderId="0" xfId="20">
      <alignment/>
      <protection/>
    </xf>
    <xf numFmtId="0" fontId="1" fillId="2" borderId="0" xfId="20" applyFill="1">
      <alignment/>
      <protection/>
    </xf>
    <xf numFmtId="43" fontId="0" fillId="2" borderId="0" xfId="25" applyFont="1" applyFill="1"/>
    <xf numFmtId="43" fontId="2" fillId="0" borderId="0" xfId="0" applyNumberFormat="1" applyFont="1" applyFill="1"/>
    <xf numFmtId="164" fontId="2" fillId="0" borderId="0" xfId="0" applyNumberFormat="1" applyFont="1" applyFill="1"/>
    <xf numFmtId="0" fontId="2" fillId="0" borderId="0" xfId="0" applyFont="1" applyFill="1"/>
    <xf numFmtId="164" fontId="3" fillId="0" borderId="8" xfId="21" applyNumberFormat="1" applyFont="1" applyBorder="1"/>
    <xf numFmtId="164" fontId="3" fillId="0" borderId="11" xfId="21" applyNumberFormat="1" applyFont="1" applyBorder="1"/>
    <xf numFmtId="0" fontId="3" fillId="0" borderId="8" xfId="20" applyFont="1" applyBorder="1" applyAlignment="1">
      <alignment horizontal="center" wrapText="1"/>
      <protection/>
    </xf>
    <xf numFmtId="164" fontId="1" fillId="0" borderId="8" xfId="21" applyNumberFormat="1" applyFont="1" applyBorder="1"/>
    <xf numFmtId="164" fontId="1" fillId="0" borderId="12" xfId="21" applyNumberFormat="1" applyFont="1" applyBorder="1"/>
    <xf numFmtId="164" fontId="1" fillId="0" borderId="3" xfId="21" applyNumberFormat="1" applyFont="1" applyFill="1" applyBorder="1"/>
    <xf numFmtId="0" fontId="3" fillId="0" borderId="10" xfId="20" applyFont="1" applyBorder="1" applyAlignment="1">
      <alignment horizontal="center" wrapText="1"/>
      <protection/>
    </xf>
    <xf numFmtId="164" fontId="1" fillId="0" borderId="10" xfId="21" applyNumberFormat="1" applyFont="1" applyBorder="1"/>
    <xf numFmtId="164" fontId="3" fillId="0" borderId="13" xfId="21" applyNumberFormat="1" applyFont="1" applyBorder="1"/>
    <xf numFmtId="164" fontId="3" fillId="0" borderId="14" xfId="21" applyNumberFormat="1" applyFont="1" applyBorder="1"/>
    <xf numFmtId="164" fontId="1" fillId="4" borderId="10" xfId="21" applyNumberFormat="1" applyFont="1" applyFill="1" applyBorder="1"/>
    <xf numFmtId="164" fontId="1" fillId="0" borderId="13" xfId="21" applyNumberFormat="1" applyFont="1" applyBorder="1"/>
    <xf numFmtId="0" fontId="3" fillId="0" borderId="15" xfId="20" applyFont="1" applyBorder="1" applyAlignment="1">
      <alignment horizontal="center" wrapText="1"/>
      <protection/>
    </xf>
    <xf numFmtId="0" fontId="3" fillId="0" borderId="16" xfId="20" applyFont="1" applyBorder="1" applyAlignment="1">
      <alignment horizontal="center" wrapText="1"/>
      <protection/>
    </xf>
    <xf numFmtId="164" fontId="1" fillId="0" borderId="17" xfId="21" applyNumberFormat="1" applyFont="1" applyBorder="1"/>
    <xf numFmtId="164" fontId="1" fillId="0" borderId="18" xfId="21" applyNumberFormat="1" applyFont="1" applyBorder="1"/>
    <xf numFmtId="164" fontId="1" fillId="0" borderId="19" xfId="21" applyNumberFormat="1" applyFont="1" applyFill="1" applyBorder="1"/>
    <xf numFmtId="164" fontId="1" fillId="0" borderId="20" xfId="21" applyNumberFormat="1" applyFont="1" applyFill="1" applyBorder="1"/>
    <xf numFmtId="164" fontId="1" fillId="0" borderId="21" xfId="21" applyNumberFormat="1" applyFont="1" applyFill="1" applyBorder="1"/>
    <xf numFmtId="164" fontId="1" fillId="0" borderId="21" xfId="21" applyNumberFormat="1" applyFont="1" applyBorder="1"/>
    <xf numFmtId="164" fontId="1" fillId="0" borderId="20" xfId="21" applyNumberFormat="1" applyFont="1" applyBorder="1"/>
    <xf numFmtId="164" fontId="3" fillId="0" borderId="22" xfId="21" applyNumberFormat="1" applyFont="1" applyBorder="1"/>
    <xf numFmtId="164" fontId="3" fillId="0" borderId="23" xfId="21" applyNumberFormat="1" applyFont="1" applyBorder="1"/>
    <xf numFmtId="164" fontId="3" fillId="0" borderId="24" xfId="21" applyNumberFormat="1" applyFont="1" applyBorder="1"/>
    <xf numFmtId="164" fontId="3" fillId="0" borderId="25" xfId="21" applyNumberFormat="1" applyFont="1" applyBorder="1"/>
    <xf numFmtId="164" fontId="1" fillId="0" borderId="26" xfId="21" applyNumberFormat="1" applyFont="1" applyBorder="1"/>
    <xf numFmtId="164" fontId="3" fillId="0" borderId="27" xfId="21" applyNumberFormat="1" applyFont="1" applyBorder="1"/>
    <xf numFmtId="164" fontId="1" fillId="4" borderId="17" xfId="21" applyNumberFormat="1" applyFont="1" applyFill="1" applyBorder="1"/>
    <xf numFmtId="164" fontId="1" fillId="4" borderId="18" xfId="21" applyNumberFormat="1" applyFont="1" applyFill="1" applyBorder="1"/>
    <xf numFmtId="164" fontId="1" fillId="0" borderId="19" xfId="21" applyNumberFormat="1" applyFont="1" applyBorder="1"/>
    <xf numFmtId="164" fontId="1" fillId="0" borderId="22" xfId="21" applyNumberFormat="1" applyFont="1" applyBorder="1"/>
    <xf numFmtId="164" fontId="1" fillId="0" borderId="23" xfId="21" applyNumberFormat="1" applyFont="1" applyBorder="1"/>
    <xf numFmtId="164" fontId="1" fillId="0" borderId="28" xfId="21" applyNumberFormat="1" applyFont="1" applyBorder="1"/>
    <xf numFmtId="164" fontId="1" fillId="0" borderId="29" xfId="21" applyNumberFormat="1" applyFont="1" applyBorder="1"/>
    <xf numFmtId="164" fontId="1" fillId="0" borderId="30" xfId="21" applyNumberFormat="1" applyFont="1" applyBorder="1"/>
    <xf numFmtId="164" fontId="1" fillId="2" borderId="21" xfId="21" applyNumberFormat="1" applyFont="1" applyFill="1" applyBorder="1"/>
    <xf numFmtId="164" fontId="1" fillId="2" borderId="20" xfId="21" applyNumberFormat="1" applyFont="1" applyFill="1" applyBorder="1"/>
    <xf numFmtId="2" fontId="3" fillId="0" borderId="8" xfId="18" applyNumberFormat="1" applyFont="1" applyFill="1" applyBorder="1" applyAlignment="1">
      <alignment horizontal="center" wrapText="1"/>
    </xf>
    <xf numFmtId="164" fontId="2" fillId="0" borderId="8" xfId="18" applyNumberFormat="1" applyFont="1" applyFill="1" applyBorder="1"/>
    <xf numFmtId="164" fontId="2" fillId="0" borderId="0" xfId="18" applyNumberFormat="1" applyFont="1" applyFill="1" applyBorder="1"/>
    <xf numFmtId="164" fontId="3" fillId="0" borderId="8" xfId="18" applyNumberFormat="1" applyFont="1" applyFill="1" applyBorder="1"/>
    <xf numFmtId="164" fontId="2" fillId="0" borderId="2" xfId="18" applyNumberFormat="1" applyFont="1" applyFill="1" applyBorder="1"/>
    <xf numFmtId="164" fontId="2" fillId="0" borderId="3" xfId="18" applyNumberFormat="1" applyFont="1" applyFill="1" applyBorder="1"/>
    <xf numFmtId="2" fontId="3" fillId="0" borderId="10" xfId="18" applyNumberFormat="1" applyFont="1" applyFill="1" applyBorder="1" applyAlignment="1">
      <alignment horizontal="center" wrapText="1"/>
    </xf>
    <xf numFmtId="164" fontId="2" fillId="0" borderId="10" xfId="18" applyNumberFormat="1" applyFont="1" applyFill="1" applyBorder="1"/>
    <xf numFmtId="164" fontId="3" fillId="0" borderId="13" xfId="18" applyNumberFormat="1" applyFont="1" applyFill="1" applyBorder="1"/>
    <xf numFmtId="164" fontId="2" fillId="0" borderId="13" xfId="18" applyNumberFormat="1" applyFont="1" applyFill="1" applyBorder="1"/>
    <xf numFmtId="2" fontId="3" fillId="0" borderId="15" xfId="18" applyNumberFormat="1" applyFont="1" applyFill="1" applyBorder="1" applyAlignment="1">
      <alignment horizontal="center" wrapText="1"/>
    </xf>
    <xf numFmtId="2" fontId="3" fillId="0" borderId="16" xfId="18" applyNumberFormat="1" applyFont="1" applyFill="1" applyBorder="1" applyAlignment="1">
      <alignment horizontal="center" wrapText="1"/>
    </xf>
    <xf numFmtId="164" fontId="2" fillId="0" borderId="17" xfId="18" applyNumberFormat="1" applyFont="1" applyFill="1" applyBorder="1"/>
    <xf numFmtId="164" fontId="2" fillId="0" borderId="18" xfId="18" applyNumberFormat="1" applyFont="1" applyFill="1" applyBorder="1"/>
    <xf numFmtId="164" fontId="2" fillId="0" borderId="21" xfId="18" applyNumberFormat="1" applyFont="1" applyFill="1" applyBorder="1"/>
    <xf numFmtId="164" fontId="2" fillId="0" borderId="20" xfId="18" applyNumberFormat="1" applyFont="1" applyFill="1" applyBorder="1"/>
    <xf numFmtId="164" fontId="3" fillId="0" borderId="22" xfId="18" applyNumberFormat="1" applyFont="1" applyFill="1" applyBorder="1"/>
    <xf numFmtId="164" fontId="3" fillId="0" borderId="23" xfId="18" applyNumberFormat="1" applyFont="1" applyFill="1" applyBorder="1"/>
    <xf numFmtId="164" fontId="3" fillId="0" borderId="24" xfId="18" applyNumberFormat="1" applyFont="1" applyFill="1" applyBorder="1" applyAlignment="1">
      <alignment/>
    </xf>
    <xf numFmtId="164" fontId="3" fillId="0" borderId="25" xfId="18" applyNumberFormat="1" applyFont="1" applyFill="1" applyBorder="1" applyAlignment="1">
      <alignment/>
    </xf>
    <xf numFmtId="164" fontId="2" fillId="0" borderId="22" xfId="18" applyNumberFormat="1" applyFont="1" applyFill="1" applyBorder="1"/>
    <xf numFmtId="164" fontId="2" fillId="0" borderId="23" xfId="18" applyNumberFormat="1" applyFont="1" applyFill="1" applyBorder="1"/>
    <xf numFmtId="164" fontId="2" fillId="0" borderId="26" xfId="18" applyNumberFormat="1" applyFont="1" applyFill="1" applyBorder="1"/>
    <xf numFmtId="164" fontId="2" fillId="0" borderId="29" xfId="18" applyNumberFormat="1" applyFont="1" applyFill="1" applyBorder="1"/>
    <xf numFmtId="164" fontId="2" fillId="0" borderId="30" xfId="18" applyNumberFormat="1" applyFont="1" applyFill="1" applyBorder="1"/>
    <xf numFmtId="164" fontId="2" fillId="2" borderId="21" xfId="18" applyNumberFormat="1" applyFont="1" applyFill="1" applyBorder="1"/>
    <xf numFmtId="164" fontId="2" fillId="2" borderId="20" xfId="18" applyNumberFormat="1" applyFont="1" applyFill="1" applyBorder="1"/>
    <xf numFmtId="0" fontId="3" fillId="0" borderId="8" xfId="0" applyFont="1" applyFill="1" applyBorder="1" applyAlignment="1">
      <alignment horizontal="center" wrapText="1"/>
    </xf>
    <xf numFmtId="164" fontId="1" fillId="0" borderId="12" xfId="18" applyNumberFormat="1" applyFont="1" applyFill="1" applyBorder="1"/>
    <xf numFmtId="0" fontId="3" fillId="0" borderId="10" xfId="0" applyFont="1" applyFill="1" applyBorder="1" applyAlignment="1">
      <alignment horizontal="center" wrapText="1"/>
    </xf>
    <xf numFmtId="164" fontId="1" fillId="0" borderId="10" xfId="18" applyNumberFormat="1" applyFont="1" applyFill="1" applyBorder="1"/>
    <xf numFmtId="164" fontId="1" fillId="0" borderId="13" xfId="18" applyNumberFormat="1" applyFont="1" applyFill="1" applyBorder="1"/>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164" fontId="1" fillId="0" borderId="17" xfId="18" applyNumberFormat="1" applyFont="1" applyFill="1" applyBorder="1"/>
    <xf numFmtId="164" fontId="1" fillId="0" borderId="18" xfId="18" applyNumberFormat="1" applyFont="1" applyFill="1" applyBorder="1"/>
    <xf numFmtId="164" fontId="1" fillId="0" borderId="19" xfId="18" applyNumberFormat="1" applyFont="1" applyFill="1" applyBorder="1"/>
    <xf numFmtId="164" fontId="1" fillId="0" borderId="20" xfId="18" applyNumberFormat="1" applyFont="1" applyFill="1" applyBorder="1"/>
    <xf numFmtId="164" fontId="1" fillId="0" borderId="21" xfId="18" applyNumberFormat="1" applyFont="1" applyFill="1" applyBorder="1"/>
    <xf numFmtId="164" fontId="3" fillId="0" borderId="24" xfId="18" applyNumberFormat="1" applyFont="1" applyFill="1" applyBorder="1" applyAlignment="1">
      <alignment wrapText="1"/>
    </xf>
    <xf numFmtId="164" fontId="3" fillId="0" borderId="25" xfId="18" applyNumberFormat="1" applyFont="1" applyFill="1" applyBorder="1" applyAlignment="1">
      <alignment wrapText="1"/>
    </xf>
    <xf numFmtId="164" fontId="1" fillId="0" borderId="22" xfId="18" applyNumberFormat="1" applyFont="1" applyFill="1" applyBorder="1"/>
    <xf numFmtId="164" fontId="1" fillId="0" borderId="23" xfId="18" applyNumberFormat="1" applyFont="1" applyFill="1" applyBorder="1"/>
    <xf numFmtId="164" fontId="1" fillId="0" borderId="26" xfId="18" applyNumberFormat="1" applyFont="1" applyFill="1" applyBorder="1"/>
    <xf numFmtId="164" fontId="1" fillId="0" borderId="29" xfId="18" applyNumberFormat="1" applyFont="1" applyFill="1" applyBorder="1"/>
    <xf numFmtId="164" fontId="1" fillId="0" borderId="30" xfId="18" applyNumberFormat="1" applyFont="1" applyFill="1" applyBorder="1"/>
    <xf numFmtId="164" fontId="1" fillId="0" borderId="9" xfId="18" applyNumberFormat="1" applyFont="1" applyFill="1" applyBorder="1"/>
    <xf numFmtId="0" fontId="2" fillId="0" borderId="6" xfId="0" applyFont="1" applyFill="1" applyBorder="1"/>
    <xf numFmtId="164" fontId="1" fillId="0" borderId="3" xfId="18" applyNumberFormat="1" applyFont="1" applyFill="1" applyBorder="1" applyAlignment="1">
      <alignment wrapText="1"/>
    </xf>
    <xf numFmtId="37" fontId="18" fillId="8" borderId="31" xfId="24" applyFont="1" applyFill="1" applyBorder="1" applyAlignment="1">
      <alignment horizontal="center" wrapText="1"/>
      <protection/>
    </xf>
    <xf numFmtId="37" fontId="18" fillId="8" borderId="32" xfId="24" applyFont="1" applyFill="1" applyBorder="1" applyAlignment="1">
      <alignment horizontal="center" wrapText="1"/>
      <protection/>
    </xf>
    <xf numFmtId="37" fontId="18" fillId="8" borderId="10" xfId="24" applyFont="1" applyFill="1" applyBorder="1" applyAlignment="1">
      <alignment horizontal="center" wrapText="1"/>
      <protection/>
    </xf>
    <xf numFmtId="0" fontId="2" fillId="0" borderId="10" xfId="0" applyFont="1" applyFill="1" applyBorder="1"/>
    <xf numFmtId="0" fontId="2" fillId="0" borderId="9" xfId="0" applyFont="1" applyFill="1" applyBorder="1"/>
    <xf numFmtId="0" fontId="2" fillId="0" borderId="5" xfId="0" applyFont="1" applyFill="1" applyBorder="1"/>
    <xf numFmtId="0" fontId="2" fillId="0" borderId="13" xfId="0" applyFont="1" applyFill="1" applyBorder="1"/>
    <xf numFmtId="0" fontId="2" fillId="0" borderId="24" xfId="0" applyFont="1" applyFill="1" applyBorder="1"/>
    <xf numFmtId="0" fontId="2" fillId="0" borderId="17" xfId="0" applyFont="1" applyFill="1" applyBorder="1"/>
    <xf numFmtId="0" fontId="2" fillId="0" borderId="18" xfId="0" applyFont="1" applyFill="1" applyBorder="1"/>
    <xf numFmtId="0" fontId="2" fillId="0" borderId="19" xfId="0" applyFont="1" applyFill="1" applyBorder="1"/>
    <xf numFmtId="0" fontId="2" fillId="0" borderId="33" xfId="0" applyFont="1" applyFill="1" applyBorder="1"/>
    <xf numFmtId="0" fontId="2" fillId="0" borderId="21" xfId="0" applyFont="1" applyFill="1" applyBorder="1"/>
    <xf numFmtId="0" fontId="2" fillId="0" borderId="26" xfId="0" applyFont="1" applyFill="1" applyBorder="1"/>
    <xf numFmtId="0" fontId="2" fillId="0" borderId="29" xfId="0" applyFont="1" applyFill="1" applyBorder="1"/>
    <xf numFmtId="0" fontId="2" fillId="0" borderId="30" xfId="0" applyFont="1" applyFill="1" applyBorder="1"/>
    <xf numFmtId="37" fontId="19" fillId="0" borderId="0" xfId="24" applyFont="1" applyBorder="1" applyAlignment="1">
      <alignment horizontal="centerContinuous" wrapText="1"/>
      <protection/>
    </xf>
    <xf numFmtId="37" fontId="20" fillId="0" borderId="0" xfId="24"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0" fontId="0" fillId="0" borderId="0" xfId="0" applyBorder="1"/>
    <xf numFmtId="0" fontId="22" fillId="8" borderId="0" xfId="0" applyFont="1" applyFill="1" applyBorder="1" applyAlignment="1">
      <alignment horizontal="left"/>
    </xf>
    <xf numFmtId="37" fontId="18" fillId="0" borderId="0" xfId="24" applyFont="1" applyBorder="1" applyAlignment="1">
      <alignment horizontal="center" wrapText="1"/>
      <protection/>
    </xf>
    <xf numFmtId="37" fontId="16" fillId="0" borderId="0" xfId="24" applyFont="1" applyBorder="1" applyAlignment="1">
      <alignment horizontal="centerContinuous" wrapText="1"/>
      <protection/>
    </xf>
    <xf numFmtId="0" fontId="22" fillId="8" borderId="0" xfId="0" applyFont="1" applyFill="1" applyBorder="1" applyAlignment="1">
      <alignment horizontal="centerContinuous"/>
    </xf>
    <xf numFmtId="0" fontId="0" fillId="8" borderId="0" xfId="0" applyFill="1"/>
    <xf numFmtId="0" fontId="0" fillId="8" borderId="0" xfId="0" applyFill="1" applyBorder="1" applyAlignment="1">
      <alignment horizontal="centerContinuous"/>
    </xf>
    <xf numFmtId="0" fontId="0" fillId="8" borderId="0" xfId="0" applyFill="1" applyAlignment="1">
      <alignment/>
    </xf>
    <xf numFmtId="0" fontId="0" fillId="8" borderId="0" xfId="0" applyFill="1" applyAlignment="1">
      <alignment horizontal="centerContinuous"/>
    </xf>
    <xf numFmtId="37" fontId="22" fillId="0" borderId="0" xfId="24" applyFont="1" applyBorder="1" applyAlignment="1">
      <alignment horizontal="left" wrapText="1"/>
      <protection/>
    </xf>
    <xf numFmtId="37" fontId="18" fillId="0" borderId="0" xfId="24" applyFont="1" applyBorder="1" applyAlignment="1">
      <alignment horizontal="left"/>
      <protection/>
    </xf>
    <xf numFmtId="14" fontId="0" fillId="8" borderId="0" xfId="0" applyNumberFormat="1" applyFill="1" applyAlignment="1">
      <alignment horizontal="centerContinuous"/>
    </xf>
    <xf numFmtId="0" fontId="2" fillId="0" borderId="5" xfId="0" applyFont="1" applyFill="1" applyBorder="1" applyAlignment="1">
      <alignment wrapText="1"/>
    </xf>
    <xf numFmtId="0" fontId="1" fillId="0" borderId="5" xfId="20" applyFont="1" applyFill="1" applyBorder="1">
      <alignment/>
      <protection/>
    </xf>
    <xf numFmtId="0" fontId="1" fillId="0" borderId="0" xfId="20" applyFont="1" applyFill="1" applyAlignment="1">
      <alignment horizontal="left" wrapText="1"/>
      <protection/>
    </xf>
    <xf numFmtId="164" fontId="3" fillId="0" borderId="11" xfId="18" applyNumberFormat="1" applyFont="1" applyFill="1" applyBorder="1" applyAlignment="1">
      <alignment horizontal="center"/>
    </xf>
    <xf numFmtId="164" fontId="3" fillId="0" borderId="10" xfId="18" applyNumberFormat="1" applyFont="1" applyFill="1" applyBorder="1" applyAlignment="1">
      <alignment horizontal="center"/>
    </xf>
    <xf numFmtId="37" fontId="21" fillId="0" borderId="0" xfId="24" applyFont="1" applyBorder="1" applyAlignment="1">
      <alignment horizontal="center" wrapText="1"/>
      <protection/>
    </xf>
    <xf numFmtId="0" fontId="2" fillId="0" borderId="3" xfId="0" applyFont="1" applyFill="1" applyBorder="1" applyAlignment="1">
      <alignment horizontal="left" wrapText="1"/>
    </xf>
    <xf numFmtId="0" fontId="2" fillId="0" borderId="0" xfId="0" applyFont="1" applyFill="1" applyAlignment="1">
      <alignment horizontal="left" wrapText="1"/>
    </xf>
    <xf numFmtId="0" fontId="4" fillId="0" borderId="0" xfId="0" applyFont="1" applyFill="1" applyAlignment="1">
      <alignment horizontal="center" wrapText="1"/>
    </xf>
    <xf numFmtId="0" fontId="3" fillId="0" borderId="0" xfId="20" applyFont="1" applyFill="1" applyAlignment="1">
      <alignment horizontal="center"/>
      <protection/>
    </xf>
    <xf numFmtId="0" fontId="8" fillId="0" borderId="0" xfId="20" applyFont="1" applyFill="1" applyAlignment="1">
      <alignment horizontal="center" wrapText="1"/>
      <protection/>
    </xf>
    <xf numFmtId="0" fontId="3" fillId="0" borderId="0" xfId="20" applyFont="1" applyAlignment="1">
      <alignment horizontal="center"/>
      <protection/>
    </xf>
    <xf numFmtId="0" fontId="1" fillId="0" borderId="0" xfId="20" applyFont="1" applyAlignment="1">
      <alignment wrapText="1"/>
      <protection/>
    </xf>
    <xf numFmtId="37" fontId="7" fillId="0" borderId="0" xfId="24" applyFont="1" applyAlignment="1">
      <alignment horizontal="left" wrapText="1"/>
      <protection/>
    </xf>
    <xf numFmtId="0" fontId="8" fillId="0" borderId="0" xfId="20" applyFont="1" applyAlignment="1">
      <alignment horizontal="center" wrapText="1"/>
      <protection/>
    </xf>
  </cellXfs>
  <cellStyles count="12">
    <cellStyle name="Normal" xfId="0"/>
    <cellStyle name="Percent" xfId="15"/>
    <cellStyle name="Currency" xfId="16"/>
    <cellStyle name="Currency [0]" xfId="17"/>
    <cellStyle name="Comma" xfId="18"/>
    <cellStyle name="Comma [0]" xfId="19"/>
    <cellStyle name="Normal 2" xfId="20"/>
    <cellStyle name="Comma 2" xfId="21"/>
    <cellStyle name="Comma 2 2" xfId="22"/>
    <cellStyle name="Comma 3" xfId="23"/>
    <cellStyle name="Normal_AIRPLAN.XLS 2" xfId="24"/>
    <cellStyle name="Comma 4" xfId="25"/>
  </cellStyles>
  <dxfs count="61">
    <dxf>
      <numFmt numFmtId="164" formatCode="_(* #,##0_);_(* \(#,##0\);_(* &quot;-&quot;??_);_(@_)"/>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164" formatCode="_(* #,##0_);_(* \(#,##0\);_(* &quot;-&quot;??_);_(@_)"/>
    </dxf>
    <dxf>
      <numFmt numFmtId="43" formatCode="_(* #,##0.00_);_(* \(#,##0.00\);_(* &quot;-&quot;??_);_(@_)"/>
    </dxf>
    <dxf>
      <numFmt numFmtId="43" formatCode="_(* #,##0.00_);_(* \(#,##0.00\);_(* &quot;-&quot;??_);_(@_)"/>
    </dxf>
    <dxf>
      <fill>
        <patternFill patternType="solid">
          <bgColor theme="0" tint="-0.3499799966812134"/>
        </patternFill>
      </fill>
    </dxf>
    <dxf>
      <fill>
        <patternFill patternType="solid">
          <bgColor theme="0" tint="-0.3499799966812134"/>
        </patternFill>
      </fill>
    </dxf>
    <dxf>
      <fill>
        <patternFill patternType="solid">
          <bgColor theme="0" tint="-0.3499799966812134"/>
        </patternFill>
      </fill>
    </dxf>
    <dxf>
      <numFmt numFmtId="164" formatCode="_(* #,##0_);_(* \(#,##0\);_(* &quot;-&quot;??_);_(@_)"/>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numFmt numFmtId="164" formatCode="_(* #,##0_);_(* \(#,##0\);_(* &quot;-&quot;??_);_(@_)"/>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2.xml" /><Relationship Id="rId9" Type="http://schemas.openxmlformats.org/officeDocument/2006/relationships/pivotCacheDefinition" Target="pivotCache/pivotCacheDefinition3.xml" /><Relationship Id="rId10" Type="http://schemas.openxmlformats.org/officeDocument/2006/relationships/pivotCacheDefinition" Target="pivotCache/pivotCacheDefinition4.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customXml" Target="../customXml/item1.xml" /><Relationship Id="rId24" Type="http://schemas.openxmlformats.org/officeDocument/2006/relationships/customXml" Target="../customXml/item2.xml" /><Relationship Id="rId25" Type="http://schemas.openxmlformats.org/officeDocument/2006/relationships/customXml" Target="../customXml/item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microsoftonlinecom-5.sharepoint.microsoftonline.com\IT\Business_Finance\2013%20Budget%20Omnibus\1st%20Omnibus\2013%20Supplemental%20Requests%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5531%20KCIT%20FP%20JK.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ts-farm\srvdev\2013%20Budget\2013%20Proposed\Proposed%20FPs\2013%20ESSBASE%20Exp%20_%20Rev%20by%20Fund_0911201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ts-farm\srvdev\2013%20Budget\2013%20Proposed\KCIT%20SERVICES%202013%20Proforma%20vs%20Proposed.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ts-farm\srvdev\2013%20Budget\2013%20Rates%20and%20Allocation%20Methodology\Servers%20Inventory.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ts-farm\SRVDEV\2013%20Budget\2013%20Proposed\2013%20proposed%20change%20requests%20and%20fnancial%20plansV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2013%20Budget\2013%20Proposed\Proposed%20FPs\2013%20Revenue%20Analysis%20for%20Fin%20Plan_9112012.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4501%20Radio%20FPv2.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2013%20Budget\2013%20Proposed\Proposed%20FPs\2013%20ESSBASE%20Exp%20_%20Rev%20by%20Fund_0911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Christine"/>
      <sheetName val="Supplemental Detail List"/>
      <sheetName val="Rate Correction Request"/>
      <sheetName val="1 - SNF"/>
      <sheetName val="1 - FN"/>
      <sheetName val="2 - SNF"/>
      <sheetName val="2 - FN"/>
      <sheetName val="2&amp;3 - Sppting doc"/>
      <sheetName val="5 - SNF"/>
      <sheetName val="5 - FN"/>
      <sheetName val="6  SNF"/>
      <sheetName val="6 - FN"/>
      <sheetName val="6 - sppting doc"/>
      <sheetName val="9 - SNF"/>
      <sheetName val="9 - FN"/>
      <sheetName val="9 - Sppting doc"/>
      <sheetName val="10 - SNF"/>
      <sheetName val="10 - FN"/>
      <sheetName val="10- OPD 2013 Setups"/>
      <sheetName val="10 - OPD Move 2013"/>
      <sheetName val="10 - OPD Move 2014"/>
      <sheetName val="11 - SNF"/>
      <sheetName val="11 - FN"/>
      <sheetName val="11- Sppting doc"/>
      <sheetName val="13 - SNF"/>
      <sheetName val="13 - FN "/>
      <sheetName val="14 - SNF"/>
      <sheetName val="14 - FN"/>
      <sheetName val="15 - SNF"/>
      <sheetName val="15 - FN"/>
      <sheetName val="17 - SNF"/>
      <sheetName val="17 - FN"/>
      <sheetName val="17 - Sppting doc"/>
      <sheetName val="18 - SNF"/>
      <sheetName val="18 - FN"/>
      <sheetName val="18 - Sppting doc"/>
      <sheetName val="5 - Sppting doc"/>
      <sheetName val="21 - SNF"/>
      <sheetName val="21 - FN"/>
      <sheetName val="22 - SNF "/>
      <sheetName val="22 - FN"/>
      <sheetName val="21&amp;22 Sppting doc"/>
      <sheetName val="Supplemental List"/>
    </sheetNames>
    <sheetDataSet>
      <sheetData sheetId="0">
        <row r="20">
          <cell r="F20">
            <v>92200</v>
          </cell>
        </row>
      </sheetData>
      <sheetData sheetId="1"/>
      <sheetData sheetId="2"/>
      <sheetData sheetId="3">
        <row r="21">
          <cell r="E21">
            <v>84000</v>
          </cell>
        </row>
      </sheetData>
      <sheetData sheetId="4">
        <row r="21">
          <cell r="E21">
            <v>491118.3333333333</v>
          </cell>
        </row>
      </sheetData>
      <sheetData sheetId="5"/>
      <sheetData sheetId="6">
        <row r="48">
          <cell r="I48">
            <v>1930299.9999999998</v>
          </cell>
        </row>
      </sheetData>
      <sheetData sheetId="7">
        <row r="44">
          <cell r="I44">
            <v>491118.3333333333</v>
          </cell>
        </row>
      </sheetData>
      <sheetData sheetId="8"/>
      <sheetData sheetId="9">
        <row r="26">
          <cell r="H26">
            <v>237600.51</v>
          </cell>
        </row>
      </sheetData>
      <sheetData sheetId="10">
        <row r="13">
          <cell r="G13">
            <v>3156200.4397264</v>
          </cell>
        </row>
        <row r="26">
          <cell r="H26">
            <v>237600.51</v>
          </cell>
          <cell r="J26">
            <v>189950.70640000002</v>
          </cell>
        </row>
      </sheetData>
      <sheetData sheetId="11">
        <row r="9">
          <cell r="B9">
            <v>432009</v>
          </cell>
        </row>
        <row r="13">
          <cell r="G13">
            <v>3156200.4397264</v>
          </cell>
          <cell r="H13">
            <v>3282448.457315456</v>
          </cell>
        </row>
        <row r="21">
          <cell r="G21">
            <v>3125852.358575185</v>
          </cell>
          <cell r="H21">
            <v>3219627.9293324403</v>
          </cell>
        </row>
      </sheetData>
      <sheetData sheetId="12">
        <row r="9">
          <cell r="B9">
            <v>432009</v>
          </cell>
        </row>
      </sheetData>
      <sheetData sheetId="13">
        <row r="21">
          <cell r="E21">
            <v>332189.87</v>
          </cell>
        </row>
      </sheetData>
      <sheetData sheetId="14"/>
      <sheetData sheetId="15">
        <row r="25">
          <cell r="I25">
            <v>332189.87</v>
          </cell>
        </row>
      </sheetData>
      <sheetData sheetId="16">
        <row r="13">
          <cell r="E13">
            <v>817319.2519428543</v>
          </cell>
        </row>
      </sheetData>
      <sheetData sheetId="17">
        <row r="13">
          <cell r="E13">
            <v>981400.746248428</v>
          </cell>
        </row>
      </sheetData>
      <sheetData sheetId="18">
        <row r="103">
          <cell r="F103">
            <v>779201.5811923653</v>
          </cell>
        </row>
      </sheetData>
      <sheetData sheetId="19">
        <row r="16">
          <cell r="H16">
            <v>75000</v>
          </cell>
        </row>
      </sheetData>
      <sheetData sheetId="20">
        <row r="96">
          <cell r="F96">
            <v>2130178.3833855013</v>
          </cell>
        </row>
      </sheetData>
      <sheetData sheetId="21">
        <row r="16">
          <cell r="H16">
            <v>75000</v>
          </cell>
        </row>
      </sheetData>
      <sheetData sheetId="22">
        <row r="28">
          <cell r="E28">
            <v>75000</v>
          </cell>
        </row>
      </sheetData>
      <sheetData sheetId="23">
        <row r="13">
          <cell r="E13">
            <v>375000</v>
          </cell>
        </row>
      </sheetData>
      <sheetData sheetId="24"/>
      <sheetData sheetId="25">
        <row r="13">
          <cell r="E13">
            <v>750000</v>
          </cell>
          <cell r="G13">
            <v>750000</v>
          </cell>
          <cell r="H13">
            <v>750000</v>
          </cell>
        </row>
      </sheetData>
      <sheetData sheetId="26"/>
      <sheetData sheetId="27">
        <row r="13">
          <cell r="E13">
            <v>77500</v>
          </cell>
        </row>
      </sheetData>
      <sheetData sheetId="28"/>
      <sheetData sheetId="29">
        <row r="13">
          <cell r="E13">
            <v>0</v>
          </cell>
          <cell r="G13">
            <v>0</v>
          </cell>
          <cell r="H13">
            <v>0</v>
          </cell>
        </row>
      </sheetData>
      <sheetData sheetId="30">
        <row r="2">
          <cell r="F2">
            <v>98625</v>
          </cell>
        </row>
      </sheetData>
      <sheetData sheetId="31">
        <row r="21">
          <cell r="E21">
            <v>98625</v>
          </cell>
          <cell r="F21">
            <v>320151</v>
          </cell>
          <cell r="G21">
            <v>217701.315</v>
          </cell>
          <cell r="H21">
            <v>224232.35444999998</v>
          </cell>
        </row>
      </sheetData>
      <sheetData sheetId="32">
        <row r="2">
          <cell r="F2">
            <v>98625</v>
          </cell>
        </row>
      </sheetData>
      <sheetData sheetId="33"/>
      <sheetData sheetId="34">
        <row r="21">
          <cell r="E21">
            <v>806016.8000000003</v>
          </cell>
        </row>
      </sheetData>
      <sheetData sheetId="35">
        <row r="10">
          <cell r="C10">
            <v>1047603</v>
          </cell>
        </row>
      </sheetData>
      <sheetData sheetId="36">
        <row r="28">
          <cell r="A28" t="str">
            <v>56780 - Communication Equipment</v>
          </cell>
        </row>
      </sheetData>
      <sheetData sheetId="37"/>
      <sheetData sheetId="38">
        <row r="28">
          <cell r="A28" t="str">
            <v>53120 - Misc Services</v>
          </cell>
        </row>
      </sheetData>
      <sheetData sheetId="39">
        <row r="3">
          <cell r="B3">
            <v>70000</v>
          </cell>
        </row>
      </sheetData>
      <sheetData sheetId="40"/>
      <sheetData sheetId="41">
        <row r="4">
          <cell r="B4">
            <v>18146</v>
          </cell>
        </row>
      </sheetData>
      <sheetData sheetId="4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CIT Services Financial Plan"/>
      <sheetName val="Revenue detail"/>
      <sheetName val="Sheet3"/>
      <sheetName val="Sheet4"/>
      <sheetName val="5532"/>
      <sheetName val="Sheet1"/>
    </sheetNames>
    <sheetDataSet>
      <sheetData sheetId="0"/>
      <sheetData sheetId="1"/>
      <sheetData sheetId="2">
        <row r="664">
          <cell r="C664">
            <v>1691536</v>
          </cell>
        </row>
        <row r="665">
          <cell r="C665">
            <v>1532244</v>
          </cell>
        </row>
        <row r="671">
          <cell r="C671">
            <v>62087703.16872527</v>
          </cell>
        </row>
      </sheetData>
      <sheetData sheetId="3"/>
      <sheetData sheetId="4">
        <row r="39">
          <cell r="J39">
            <v>-912714.49</v>
          </cell>
        </row>
      </sheetData>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ec Proposed_Exp"/>
      <sheetName val="Exec Proposed Rev"/>
    </sheetNames>
    <sheetDataSet>
      <sheetData sheetId="0">
        <row r="6">
          <cell r="C6">
            <v>6625847.74080036</v>
          </cell>
        </row>
        <row r="7">
          <cell r="C7">
            <v>63754456.99288051</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ch Serv"/>
    </sheetNames>
    <sheetDataSet>
      <sheetData sheetId="0" refreshError="1">
        <row r="98">
          <cell r="D98">
            <v>2697232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5">
          <cell r="N55">
            <v>164352.802627363</v>
          </cell>
        </row>
      </sheetData>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 Plan Summary"/>
      <sheetName val=" SP FP"/>
      <sheetName val="KCIT Serv FP"/>
      <sheetName val="Radio Fin Plan"/>
      <sheetName val="DESER FP"/>
      <sheetName val="I-Net FP"/>
      <sheetName val="Proposed"/>
      <sheetName val="Decision Pkg Desc"/>
      <sheetName val="Revenue KCIT"/>
      <sheetName val="Revenue SP"/>
      <sheetName val="Revenue Radio"/>
      <sheetName val="Revenue I-Net"/>
      <sheetName val="Revenue Cable"/>
      <sheetName val="I-Net"/>
      <sheetName val="Radio"/>
      <sheetName val="Cable"/>
      <sheetName val="KCIT SP"/>
      <sheetName val="KCIT Service"/>
      <sheetName val="KCIT funds (2)"/>
      <sheetName val="KCIT funds"/>
      <sheetName val="KCIT Summary"/>
      <sheetName val="5531"/>
      <sheetName val="5461"/>
      <sheetName val="5471"/>
      <sheetName val="4501"/>
      <sheetName val="4531"/>
      <sheetName val="5481"/>
      <sheetName val="0437"/>
      <sheetName val="DPH FTEs"/>
      <sheetName val="Budget by CC"/>
      <sheetName val="Budget by CC by Acct"/>
      <sheetName val="KCIT S&amp;P detail"/>
      <sheetName val="Budget SP"/>
      <sheetName val="Cable by acct"/>
      <sheetName val="I-Net by acct"/>
      <sheetName val="Radio by acct"/>
      <sheetName val="DESER by acct"/>
      <sheetName val="Sheet1"/>
    </sheetNames>
    <sheetDataSet>
      <sheetData sheetId="0"/>
      <sheetData sheetId="1"/>
      <sheetData sheetId="2"/>
      <sheetData sheetId="3"/>
      <sheetData sheetId="4"/>
      <sheetData sheetId="5"/>
      <sheetData sheetId="6">
        <row r="11">
          <cell r="D11">
            <v>6318298.575632466</v>
          </cell>
        </row>
      </sheetData>
      <sheetData sheetId="7"/>
      <sheetData sheetId="8"/>
      <sheetData sheetId="9"/>
      <sheetData sheetId="10"/>
      <sheetData sheetId="11"/>
      <sheetData sheetId="12"/>
      <sheetData sheetId="13"/>
      <sheetData sheetId="14"/>
      <sheetData sheetId="15"/>
      <sheetData sheetId="16">
        <row r="19">
          <cell r="E19">
            <v>6651130.33035061</v>
          </cell>
        </row>
        <row r="28">
          <cell r="E28">
            <v>6236484.9541326165</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vised KCIT Serv"/>
      <sheetName val="KCIT Services"/>
      <sheetName val="KCIT SP"/>
      <sheetName val="Sheet3"/>
    </sheetNames>
    <sheetDataSet>
      <sheetData sheetId="0"/>
      <sheetData sheetId="1"/>
      <sheetData sheetId="2">
        <row r="19">
          <cell r="B19">
            <v>6097194.358526172</v>
          </cell>
        </row>
      </sheetData>
      <sheetData sheetId="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adio Fin Plan"/>
      <sheetName val="Revenue &amp; Expense Summary"/>
      <sheetName val="Proforma"/>
      <sheetName val="Proforma HCP"/>
    </sheetNames>
    <sheetDataSet>
      <sheetData sheetId="0">
        <row r="28">
          <cell r="F28">
            <v>69439.47</v>
          </cell>
        </row>
      </sheetData>
      <sheetData sheetId="1">
        <row r="9">
          <cell r="F9">
            <v>1284706.0641527965</v>
          </cell>
        </row>
      </sheetData>
      <sheetData sheetId="2">
        <row r="70">
          <cell r="C70">
            <v>3187066.746957537</v>
          </cell>
        </row>
      </sheetData>
      <sheetData sheetId="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xec Proposed_Exp"/>
      <sheetName val="Exec Proposed Rev"/>
      <sheetName val="Exec Proposed_Exp (2)"/>
      <sheetName val="Sheet3"/>
    </sheetNames>
    <sheetDataSet>
      <sheetData sheetId="0">
        <row r="8">
          <cell r="C8">
            <v>3268365.533946505</v>
          </cell>
        </row>
      </sheetData>
      <sheetData sheetId="1"/>
      <sheetData sheetId="2"/>
      <sheetData sheetId="3"/>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295" refreshedBy="Windows User" refreshedVersion="3">
  <cacheSource type="worksheet">
    <worksheetSource ref="A1:AH296" sheet="GL_010 FY12 450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14">
        <s v="24219"/>
        <s v="34282"/>
        <s v="34283"/>
        <s v="34284"/>
        <s v="36111"/>
        <s v="36117"/>
        <s v="36118"/>
        <s v="36129"/>
        <s v="36131"/>
        <s v="36134"/>
        <s v="36940"/>
        <s v="36999"/>
        <s v="44127"/>
        <s v="44136"/>
        <s v="44137"/>
        <s v="44140"/>
        <s v="51110"/>
        <s v="51111"/>
        <s v="51115"/>
        <s v="51130"/>
        <s v="51144"/>
        <s v="51315"/>
        <s v="51320"/>
        <s v="51330"/>
        <s v="51340"/>
        <s v="51392"/>
        <s v="51398"/>
        <s v="52110"/>
        <s v="52180"/>
        <s v="52181"/>
        <s v="52189"/>
        <s v="52202"/>
        <s v="52205"/>
        <s v="52215"/>
        <s v="52221"/>
        <s v="52222"/>
        <s v="52223"/>
        <s v="52224"/>
        <s v="52230"/>
        <s v="52290"/>
        <s v="52391"/>
        <s v="52392"/>
        <s v="52410"/>
        <s v="53102"/>
        <s v="53210"/>
        <s v="53212"/>
        <s v="53213"/>
        <s v="53310"/>
        <s v="53320"/>
        <s v="53520"/>
        <s v="53521"/>
        <s v="53610"/>
        <s v="53612"/>
        <s v="53690"/>
        <s v="53808"/>
        <s v="53814"/>
        <s v="53890"/>
        <s v="53892"/>
        <s v="55010"/>
        <s v="55150"/>
        <s v="55159"/>
        <s v="56780"/>
        <s v="58077"/>
        <s v="59091"/>
        <s v="59411"/>
        <s v="59412"/>
        <s v="59991"/>
        <s v="33320"/>
        <s v="33418"/>
        <s v="34281"/>
        <s v="36250"/>
        <s v="44135"/>
        <s v="51143"/>
        <s v="51355"/>
        <s v="52190"/>
        <s v="52225"/>
        <s v="53104"/>
        <s v="53105"/>
        <s v="53311"/>
        <s v="53330"/>
        <s v="53713"/>
        <s v="53803"/>
        <s v="53813"/>
        <s v="55040"/>
        <s v="55050"/>
        <s v="55144"/>
        <s v="55306"/>
        <s v="55331"/>
        <s v="56750"/>
        <s v="56787"/>
        <s v="58078"/>
        <s v="58999"/>
        <s v="59998"/>
        <s v="53120"/>
        <s v="53211"/>
        <s v="53220"/>
        <s v="53540"/>
        <s v="53712"/>
        <s v="55021"/>
        <s v="55025"/>
        <s v="55027"/>
        <s v="55028"/>
        <s v="55032"/>
        <s v="55201"/>
        <s v="55245"/>
        <s v="55249"/>
        <s v="55253"/>
        <s v="55255"/>
        <s v="55260"/>
        <s v="55345"/>
        <s v="55347"/>
        <s v="55349"/>
        <s v="59895"/>
        <s v="59990"/>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12">
        <s v="REMITTANCES"/>
        <s v="RESERVE RADIOS"/>
        <s v="RADIO SERVICES"/>
        <s v="RADIO MAINT EXTERNAL"/>
        <s v="INVESTMENT INTEREST GROSS"/>
        <s v="CASH MANAGEMENT SVCS FEE"/>
        <s v="INVEST SERVICE FEE POOL"/>
        <s v="REALIZED LOSS-IMPAIRINV"/>
        <s v="REALIZED GAIN LOSS INVEST"/>
        <s v="UNREALIZED LOSS IMPAIRED INVESTMENT"/>
        <s v="JUDGMENTS SETTLEMENTS"/>
        <s v="OTHER MISC REVENUE"/>
        <s v="OTHR GEN GOV MISC"/>
        <s v="RADIO MAIN INTERNAL"/>
        <s v="REGULAR SALARIED EMPLOYEE"/>
        <s v="LOAN OUT LABOR CLASS LEVEL"/>
        <s v="LABOR ACCRUAL ADJ GL ONLY"/>
        <s v="OVERTIME"/>
        <s v="PAY DIFFERENTIAL PREMIUM"/>
        <s v="MED DENTAL LIFE INS BENEFITS/NON 587"/>
        <s v="SOCIAL SECURITY MEDICARE FICA"/>
        <s v="RETIREMENT"/>
        <s v="INDUSTRIAL INSURANCE"/>
        <s v="BENEFIT ACCRUAL ADJ GL ONLY"/>
        <s v="LOAN IN OUT BNFTS MANUAL"/>
        <s v="OFFICE SUPPLIES"/>
        <s v="MINOR ASSET NON CONTR LT 5K"/>
        <s v="INVENTORY EQUIP 5K UNDER"/>
        <s v="SOFTWARE LT 25K"/>
        <s v="SUPPLIES MISCELLANEOUS"/>
        <s v="SUPPLIES FOOD"/>
        <s v="SUPPLIES BOOKS SUBSCRIPTIONS"/>
        <s v="SUPPLIES VEHICLE"/>
        <s v="SUPPLIES COMMUNICATIONS"/>
        <s v="SUPPLIES FUEL"/>
        <s v="SUPPLIES FUEL GASOLINE"/>
        <s v="SUPPLIES VEHICLE OIL GREASE"/>
        <s v="MISC OPERATING SUPPLIES"/>
        <s v="MAINTENANCE PARTS MATERIALS"/>
        <s v="SMALL TOOLS NON CAP NON CONTR"/>
        <s v="COST GOODS SOLD SUPPLIES FOR RESALE"/>
        <s v="PROFESSIONAL SERVICES"/>
        <s v="SERVICES COMMUNICATIONS"/>
        <s v="SERVICES COMMUNICATIONS TELECOM ONGOING CHRG"/>
        <s v="SERVICES COMMUNICATIONS CELL PHONE PAGER SVC"/>
        <s v="TRAVEL SUBSISTENCE IN STATE"/>
        <s v="FREIGHT AND DELIVRY SRV"/>
        <s v="UTILITIES"/>
        <s v="UTILITIES ELECTRICITY"/>
        <s v="SERVICES REPAIR MAINTENANCE"/>
        <s v="SERVICES REPAIR MAINTENANCE LAUNDRY SERVICE"/>
        <s v="REPAIR MAINTENANCE OTHER"/>
        <s v="TAXES ASSESSMENTS MISC"/>
        <s v="TRAINING"/>
        <s v="MISC SERVICES CHARGES"/>
        <s v="TRAINING IT"/>
        <s v="MOTOR POOL ER R SERVICE"/>
        <s v="PROSECUTING ATTORNEY"/>
        <s v="FMD COPY CENTER"/>
        <s v="COMMUNICATIONS EQUIP"/>
        <s v="T T OIRM CIP"/>
        <s v="DEPRECIATION"/>
        <s v="COLA BUDGET"/>
        <s v="MERIT BUDGET"/>
        <s v="RECLASSIFICATION CONTRA"/>
        <s v="FEMA LOCAL PROGRAMS"/>
        <s v="WA STATE EMERGENCY MGMT"/>
        <s v="RESERVE RADIO INFRASTRUCTURE"/>
        <s v="EXT L T SPACE FAC RENT"/>
        <s v="RESERVE RADIO INFRASTRUCT"/>
        <s v="DUTY ASSIGNMENT"/>
        <s v="FLEX BENEFIT CASHBACK"/>
        <s v="SUPPLIES IT"/>
        <s v="SUPPLIES FUEL DIESEL FUEL"/>
        <s v="CONSULTANT SERVICES"/>
        <s v="OTHER CONTRACTUAL PROF SVCS"/>
        <s v="TRAVEL SUBSISTENCE OUT OF STATE"/>
        <s v="PURCHASED TRANSPORTATION"/>
        <s v="RENT LEASE OTHER EQUIP AND MACH"/>
        <s v="DUES MEMBERSHIPS"/>
        <s v="LICENSES FEES PERMITS"/>
        <s v="COUNTY PARKING GARAGE LOT"/>
        <s v="ROAD EQUIP ER R"/>
        <s v="PROPERTY SERVICES"/>
        <s v="ROADS STREET SWEEPINGS"/>
        <s v="LONG TERM LEASES"/>
        <s v="VEHICLES"/>
        <s v="RADIO INFRASTRUCTURE EQUIP"/>
        <s v="T T OIRM CIP SPECIFIC PRJ"/>
        <s v="T T OTHER FUNDS"/>
        <s v="EXP REIMB SUSPENSE"/>
        <s v="MISCELLANEOUS SERVICES"/>
        <s v="SERVICES COMMUNICATIONS TELEPHONE"/>
        <s v="POSTAGE"/>
        <s v="DISPOSAL"/>
        <s v="RENT LEASE COPY MACHINE"/>
        <s v="ITS EXISTING PROGRAMS"/>
        <s v="ITS INFRASTRUCTURE EXPEND"/>
        <s v="TECH SERVICE REBATE"/>
        <s v="INFORMATION RESOURCE MGMT"/>
        <s v="TELECOM OVERHEAD"/>
        <s v="OVERHEAD COST ALLOCATION"/>
        <s v="FINANCIAL MGMT SVCS"/>
        <s v="FACILITIES STRATEGIC INITIATIVE FEE"/>
        <s v="SYSTEMS SERVICES SVC"/>
        <s v="FINANCIAL MGMT SVCS REBATE"/>
        <s v="PRINTING GRAPHIC ARTS SVC"/>
        <s v="I NET TRANSPORT SERVICES"/>
        <s v="BRC SVC CHARGES"/>
        <s v="BUSINESS RESOURCE DP SVCS"/>
        <s v="SALARY WAGE CONTINGENCY"/>
        <s v="EXPENDITURE CONTRA"/>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262" refreshedBy="Windows User" refreshedVersion="3">
  <cacheSource type="worksheet">
    <worksheetSource ref="A1:AH263" sheet="GL_010 FY12 547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95">
        <s v="51110"/>
        <s v="51115"/>
        <s v="51315"/>
        <s v="51320"/>
        <s v="51330"/>
        <s v="51340"/>
        <s v="51392"/>
        <s v="52110"/>
        <s v="52215"/>
        <s v="52290"/>
        <s v="53210"/>
        <s v="53890"/>
        <s v="53892"/>
        <s v="55010"/>
        <s v="58077"/>
        <s v="59411"/>
        <s v="59412"/>
        <s v="59895"/>
        <s v="59991"/>
        <s v="53106"/>
        <s v="53180"/>
        <s v="53611"/>
        <s v="51111"/>
        <s v="51370"/>
        <s v="52181"/>
        <s v="52202"/>
        <s v="53102"/>
        <s v="53212"/>
        <s v="53213"/>
        <s v="53220"/>
        <s v="53712"/>
        <s v="55021"/>
        <s v="55025"/>
        <s v="55027"/>
        <s v="55032"/>
        <s v="55144"/>
        <s v="55150"/>
        <s v="55160"/>
        <s v="55201"/>
        <s v="55245"/>
        <s v="55252"/>
        <s v="55253"/>
        <s v="55255"/>
        <s v="55260"/>
        <s v="55331"/>
        <s v="55342"/>
        <s v="55349"/>
        <s v="82100"/>
        <s v="82200"/>
        <s v="52189"/>
        <s v="52190"/>
        <s v="53101"/>
        <s v="53330"/>
        <s v="53814"/>
        <s v="59881"/>
        <s v="51130"/>
        <s v="52180"/>
        <s v="52205"/>
        <s v="53104"/>
        <s v="53120"/>
        <s v="53310"/>
        <s v="53311"/>
        <s v="53803"/>
        <s v="53808"/>
        <s v="53812"/>
        <s v="53820"/>
        <s v="55159"/>
        <s v="51355"/>
        <s v="52222"/>
        <s v="52410"/>
        <s v="53320"/>
        <s v="53690"/>
        <s v="53710"/>
        <s v="53711"/>
        <s v="55145"/>
        <s v="55249"/>
        <s v="55347"/>
        <s v="56720"/>
        <s v="53100"/>
        <s v="53105"/>
        <s v="34884"/>
        <s v="36111"/>
        <s v="36117"/>
        <s v="36118"/>
        <s v="36129"/>
        <s v="36131"/>
        <s v="36134"/>
        <s v="36940"/>
        <s v="36994"/>
        <s v="36999"/>
        <s v="44081"/>
        <s v="44082"/>
        <s v="44083"/>
        <s v="44084"/>
        <s v="44086"/>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95">
        <s v="REGULAR SALARIED EMPLOYEE"/>
        <s v="LABOR ACCRUAL ADJ GL ONLY"/>
        <s v="MED DENTAL LIFE INS BENEFITS/NON 587"/>
        <s v="SOCIAL SECURITY MEDICARE FICA"/>
        <s v="RETIREMENT"/>
        <s v="INDUSTRIAL INSURANCE"/>
        <s v="BENEFIT ACCRUAL ADJ GL ONLY"/>
        <s v="OFFICE SUPPLIES"/>
        <s v="SUPPLIES BOOKS SUBSCRIPTIONS"/>
        <s v="MISC OPERATING SUPPLIES"/>
        <s v="SERVICES COMMUNICATIONS"/>
        <s v="MISC SERVICES CHARGES"/>
        <s v="TRAINING IT"/>
        <s v="MOTOR POOL ER R SERVICE"/>
        <s v="T T OIRM CIP"/>
        <s v="COLA BUDGET"/>
        <s v="MERIT BUDGET"/>
        <s v="SALARY WAGE CONTINGENCY"/>
        <s v="RECLASSIFICATION CONTRA"/>
        <s v="PROFESSIONAL SERVICES IT"/>
        <s v="SUBCONTRACT OTHER"/>
        <s v="SERVICES REPAIR MAINTENANCE IT EQUIP"/>
        <s v="LOAN OUT LABOR CLASS LEVEL"/>
        <s v="UNEMPLOYMENT COMPENSATION"/>
        <s v="INVENTORY EQUIP 5K UNDER"/>
        <s v="SUPPLIES MISCELLANEOUS"/>
        <s v="PROFESSIONAL SERVICES"/>
        <s v="SERVICES COMMUNICATIONS TELECOM ONGOING CHRG"/>
        <s v="SERVICES COMMUNICATIONS CELL PHONE PAGER SVC"/>
        <s v="POSTAGE"/>
        <s v="RENT LEASE COPY MACHINE"/>
        <s v="ITS EXISTING PROGRAMS"/>
        <s v="ITS INFRASTRUCTURE EXPEND"/>
        <s v="TECH SERVICE REBATE"/>
        <s v="TELECOM OVERHEAD"/>
        <s v="PROPERTY SERVICES"/>
        <s v="PROSECUTING ATTORNEY"/>
        <s v="CONST FACILITY MGMT"/>
        <s v="OVERHEAD COST ALLOCATION"/>
        <s v="FINANCIAL MGMT SVCS"/>
        <s v="INSURANCE SVC"/>
        <s v="SYSTEMS SERVICES SVC"/>
        <s v="FINANCIAL MGMT SVCS REBATE"/>
        <s v="PRINTING GRAPHIC ARTS SVC"/>
        <s v="LONG TERM LEASES"/>
        <s v="MAJOR MAINT RESERVE"/>
        <s v="BUSINESS RESOURCE DP SVCS"/>
        <s v="EMPLOYER PAID BENEFITS"/>
        <s v="PAID TIME OFF"/>
        <s v="SOFTWARE LT 25K"/>
        <s v="SUPPLIES IT"/>
        <s v="PROFESSIONAL SERVICES PRINTING BINDING"/>
        <s v="PURCHASED TRANSPORTATION"/>
        <s v="TRAINING"/>
        <s v="SALARY BUDGET SAVINGS"/>
        <s v="OVERTIME"/>
        <s v="MINOR ASSET NON CONTR LT 5K"/>
        <s v="SUPPLIES FOOD"/>
        <s v="CONSULTANT SERVICES"/>
        <s v="MISCELLANEOUS SERVICES"/>
        <s v="TRAVEL SUBSISTENCE IN STATE"/>
        <s v="TRAVEL SUBSISTENCE OUT OF STATE"/>
        <s v="DUES MEMBERSHIPS"/>
        <s v="TAXES ASSESSMENTS MISC"/>
        <s v="LICENSES FEES"/>
        <s v="MEETING REGISTRATIONS"/>
        <s v="FMD COPY CENTER"/>
        <s v="FLEX BENEFIT CASHBACK"/>
        <s v="SUPPLIES COMMUNICATIONS"/>
        <s v="COST GOODS SOLD SUPPLIES FOR RESALE"/>
        <s v="FREIGHT AND DELIVRY SRV"/>
        <s v="REPAIR MAINTENANCE OTHER"/>
        <s v="RENT LEASE"/>
        <s v="RENT LEASE EDP EQUIP"/>
        <s v="FACILITIES MANAGEMENT"/>
        <s v="FACILITIES STRATEGIC INITIATIVE FEE"/>
        <s v="BRC SVC CHARGES"/>
        <s v="FURNITURE"/>
        <s v="ADVERTISING"/>
        <s v="OTHER CONTRACTUAL PROF SVCS"/>
        <s v="ENTERPRISE WIDE TECH SVCS"/>
        <s v="INVESTMENT INTEREST GROSS"/>
        <s v="CASH MANAGEMENT SVCS FEE"/>
        <s v="INVEST SERVICE FEE POOL"/>
        <s v="REALIZED LOSS-IMPAIRINV"/>
        <s v="REALIZED GAIN LOSS INVEST"/>
        <s v="UNREALIZED LOSS IMPAIRED INVESTMENT"/>
        <s v="JUDGMENTS SETTLEMENTS"/>
        <s v="IMMATL PRIOR YEAR CORRECT"/>
        <s v="OTHER MISC REVENUE"/>
        <s v="OIRM CABLE COMM OVERHEAD"/>
        <s v="OIRM I NET OVERHEAD"/>
        <s v="OIRM RADIO COMM OVERHEAD"/>
        <s v="OIRM OVERHEAD"/>
        <s v="OIRM TELECOM OVERHEAD"/>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2020" refreshedBy="Windows User" refreshedVersion="3">
  <cacheSource type="worksheet">
    <worksheetSource ref="A1:AH2021" sheet="GL_010 FY12 553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6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62">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2200" refreshedBy="Windows User" refreshedVersion="3">
  <cacheSource type="worksheet">
    <worksheetSource ref="A1:AH1048576" sheet="GL_010 FY12 5531"/>
  </cacheSource>
  <cacheFields count="34">
    <cacheField name="Fund">
      <sharedItems containsBlank="1" containsMixedTypes="0" count="0"/>
    </cacheField>
    <cacheField name="Project">
      <sharedItems containsBlank="1" containsMixedTypes="0" count="0"/>
    </cacheField>
    <cacheField name="Cost Center">
      <sharedItems containsBlank="1" containsMixedTypes="1" containsNumber="1" containsInteger="1" count="0"/>
    </cacheField>
    <cacheField name="Account">
      <sharedItems containsBlank="1" containsMixedTypes="1" containsNumber="1" count="17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m/>
        <n v="0"/>
        <n v="33932"/>
        <n v="1584127.76"/>
        <n v="84857"/>
        <n v="1696931"/>
        <n v="835271"/>
        <n v="1612074"/>
        <n v="-1584127.76"/>
        <n v="742871"/>
      </sharedItems>
    </cacheField>
    <cacheField name="Bars">
      <sharedItems containsBlank="1" containsMixedTypes="0" count="0"/>
    </cacheField>
    <cacheField name="Period Year">
      <sharedItems containsString="0" containsBlank="1" containsMixedTypes="0" containsNumber="1" containsInteger="1" count="0"/>
    </cacheField>
    <cacheField name="Account Type">
      <sharedItems containsBlank="1" containsMixedTypes="0" count="6">
        <s v="Expense"/>
        <s v="Revenue"/>
        <m/>
        <s v="Owner Equity"/>
        <s v="Liability"/>
        <s v="Asset"/>
      </sharedItems>
    </cacheField>
    <cacheField name="Account Description">
      <sharedItems containsBlank="1" containsMixedTypes="0" count="230">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m/>
        <s v="UNEMPLOYMENT PAYABLE"/>
        <s v="PETTY CASH"/>
        <s v="NET OPEB LIABILITY"/>
        <s v="DUE FROM ALL FUNDS TELECOM"/>
        <s v="EQUIPMENT ACCUM DEPRECIATION"/>
        <s v="DUE FROM EMPLOYEES-TRANSITION CHECKS"/>
        <s v="INTEREST LONG TERM EXT"/>
        <s v="SOFTWARE-ACCUM AMORTIZATION"/>
        <s v="DUE FROM OTHER GOVERNMENTS-UNBILLED"/>
        <s v="DUE FROM OTHER GOVERNMENTS"/>
        <s v="FICA PAYABLE"/>
        <s v="RESERVE ENCUMBRANCES"/>
        <s v="WAGES PAYABLE MANUAL ENTRY"/>
        <s v="DEFERRED ACCT REC 11503"/>
        <s v="USE TAX PAYABLE"/>
        <s v="PAYROLL CONTROL"/>
        <s v="ACCOUNTS RECEIVABLE UNAPPLIED"/>
        <s v="SICK LEAVE PAYABLE"/>
        <s v="ACCOUNTS PAYABLE ORACLE"/>
        <s v="FUND BALANCE"/>
        <s v="CAPITALIZED FIXED ASSETS"/>
        <s v="DUE FROM OTHER FUNDS"/>
        <s v="LEASEHOLD IMPROVEMENTS ACCUM DEPRECIATION"/>
        <s v="ACCRUAL OFFSET"/>
        <s v="OTHER PREPAYMENTS"/>
        <s v="VACATION PAYABLE"/>
        <s v="TAXES PAYABLE"/>
        <s v="CASH IN OTHER BANKS"/>
        <s v="DUE FROM PAYROLL FUND"/>
        <s v="INTANGIBLES ACCUM AMORTIZATION"/>
        <s v="EXCESS COMPENSATION"/>
        <s v="CONSTRUCTION WORK IN PROGRESS CWIP"/>
        <s v="OTHER RECEIVABLES"/>
        <s v="RETIREMENT PAYABLE-CONVERTED PRIOR YEARS"/>
        <s v="ANNUAL OPEB EXPENSE FMS ONLY"/>
        <s v="WAGES PAYABLE"/>
        <s v="TRANSPORTATION EQUIP ACCUM DEPRECIATION"/>
        <s v="SOFTWARE"/>
        <s v="FIXED ASSETS CLEARING  SYSTEM GENERATED"/>
        <s v="INTEREST PAYABLE"/>
        <s v="PURCHASING RECEIPTS"/>
        <s v="RETIREMENT PAYABLE-ER PERS 1 &amp; PERS 2"/>
        <s v="OTHER CREDITS"/>
        <s v="DUE TO OTHER FUNDS"/>
        <s v="BONDS PAYABLE"/>
        <s v="INTANGIBLES"/>
        <s v="ACCOUNTS RECEIVABLE"/>
        <s v="SALES TAX PAYABLE"/>
        <s v="ALLOWANCE UNCOLLECTIBLE A R"/>
        <s v="BUILDINGS ACCUM DEPRECIATION"/>
        <s v="EXP REIMB CLEARING"/>
        <s v="VACATION PAY YE ACCRUAL FMS"/>
        <s v="CASH TRANSFERS"/>
        <s v="FUND BALANCE/NET POSITION"/>
        <s v="LEASEHOLD IMPROVEMENTS"/>
        <s v="PRINCIPAL"/>
        <s v="DUE FROM EMPLOYEES OTHER"/>
        <s v="MAJOR EQUIPMENT"/>
        <s v="COMP TIME PAYABLE"/>
        <s v="MAJOR EQUIPMENT ACCUM DEPRECIATION"/>
        <s v="BK VALUE ASSET-PROP&gt;GOV"/>
        <s v="CAPITAL ASSET TRANSFER OUT"/>
        <s v="FURNITURE, MACHINERY &amp; EQUIPMENT"/>
        <s v="DUE TO PAYROLL FUND"/>
        <s v="BONDS PAYABLE CURRENT"/>
        <s v="BUILDINGS"/>
        <s v="SICK LEAVE PAY YE ACCRUAL FMS"/>
      </sharedItems>
    </cacheField>
    <cacheField name="Level1 Account Parent">
      <sharedItems containsBlank="1" containsMixedTypes="0" count="0"/>
    </cacheField>
    <cacheField name="Level2 Account Parent">
      <sharedItems containsBlank="1" containsMixedTypes="0" count="0"/>
    </cacheField>
    <cacheField name="Level3 Account Parent">
      <sharedItems containsBlank="1" containsMixedTypes="0" count="0"/>
    </cacheField>
    <cacheField name="Appropriation Budget">
      <sharedItems containsString="0" containsBlank="1" containsMixedTypes="0" containsNumber="1" containsInteger="1" count="0"/>
    </cacheField>
    <cacheField name="Operating Budget">
      <sharedItems containsString="0" containsBlank="1" containsMixedTypes="0" containsNumber="1" containsInteger="1" count="0"/>
    </cacheField>
    <cacheField name="Actuals">
      <sharedItems containsString="0" containsBlank="1" containsMixedTypes="0" containsNumber="1" containsInteger="1" count="0"/>
    </cacheField>
    <cacheField name="Encumbrance">
      <sharedItems containsString="0" containsBlank="1" containsMixedTypes="0" containsNumber="1" containsInteger="1" count="0"/>
    </cacheField>
    <cacheField name="Balance">
      <sharedItems containsString="0" containsBlank="1" containsMixedTypes="0" containsNumber="1" containsInteger="1" count="0"/>
    </cacheField>
    <cacheField name="Percent">
      <sharedItems containsBlank="1" containsMixedTypes="0" count="0"/>
    </cacheField>
    <cacheField name="Jan-Actual">
      <sharedItems containsString="0" containsBlank="1" containsMixedTypes="0" containsNumber="1" containsInteger="1" count="0"/>
    </cacheField>
    <cacheField name="Feb-Actual">
      <sharedItems containsString="0" containsBlank="1" containsMixedTypes="0" containsNumber="1" containsInteger="1" count="0"/>
    </cacheField>
    <cacheField name="Mar-Actual">
      <sharedItems containsString="0" containsBlank="1" containsMixedTypes="0" containsNumber="1" containsInteger="1" count="0"/>
    </cacheField>
    <cacheField name="Apr-Actual">
      <sharedItems containsString="0" containsBlank="1" containsMixedTypes="0" containsNumber="1" containsInteger="1" count="0"/>
    </cacheField>
    <cacheField name="May-Actual">
      <sharedItems containsString="0" containsBlank="1" containsMixedTypes="0" containsNumber="1" containsInteger="1" count="0"/>
    </cacheField>
    <cacheField name="Jun-Actual">
      <sharedItems containsString="0" containsBlank="1" containsMixedTypes="0" containsNumber="1" containsInteger="1" count="0"/>
    </cacheField>
    <cacheField name="Jul-Actual">
      <sharedItems containsString="0" containsBlank="1" containsMixedTypes="0" containsNumber="1" containsInteger="1" count="0"/>
    </cacheField>
    <cacheField name="Aug-Actual">
      <sharedItems containsString="0" containsBlank="1" containsMixedTypes="0" containsNumber="1" containsInteger="1" count="0"/>
    </cacheField>
    <cacheField name="Sep-Actual">
      <sharedItems containsString="0" containsBlank="1" containsMixedTypes="0" containsNumber="1" containsInteger="1" count="0"/>
    </cacheField>
    <cacheField name="Oct-Actual">
      <sharedItems containsString="0" containsBlank="1" containsMixedTypes="0" containsNumber="1" containsInteger="1" count="0"/>
    </cacheField>
    <cacheField name="Nov-Actual">
      <sharedItems containsString="0" containsBlank="1" containsMixedTypes="0" containsNumber="1" containsInteger="1" count="0"/>
    </cacheField>
    <cacheField name="Dec-Actual">
      <sharedItems containsString="0" containsBlank="1" containsMixedTypes="0" containsNumber="1" containsInteger="1" count="0"/>
    </cacheField>
    <cacheField name="Adj-Actual">
      <sharedItems containsString="0" containsBlank="1" containsMixedTypes="0" containsNumber="1" containsInteger="1" count="0"/>
    </cacheField>
    <cacheField name="Fund Description">
      <sharedItems containsBlank="1" containsMixedTypes="0" count="0"/>
    </cacheField>
    <cacheField name="Project Description">
      <sharedItems containsBlank="1" containsMixedTypes="0" count="0"/>
    </cacheField>
    <cacheField name="Cost Center Desc">
      <sharedItems containsBlank="1" containsMixedTypes="0" count="0"/>
    </cacheField>
    <cacheField name="Bars Description">
      <sharedItems containsBlank="1"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295">
  <r>
    <s v="000004501"/>
    <s v="0000000"/>
    <s v="000000"/>
    <x v="0"/>
    <s v="0000000"/>
    <n v="2012"/>
    <x v="0"/>
    <x v="0"/>
    <s v="BS240-TREASURERS DISBURSEMENTS"/>
    <s v="B2420-TREASURERS DISBURSEMENTS"/>
    <m/>
    <n v="0"/>
    <n v="0"/>
    <n v="0"/>
    <n v="0"/>
    <n v="0"/>
    <s v="N/A"/>
    <n v="0"/>
    <n v="0"/>
    <n v="0"/>
    <n v="0"/>
    <n v="0"/>
    <n v="0"/>
    <n v="0"/>
    <n v="0"/>
    <n v="11926.81"/>
    <n v="0"/>
    <n v="0"/>
    <n v="-11926.81"/>
    <n v="0"/>
    <s v="RADIO COMM OPRTNG FND"/>
    <s v="Default"/>
    <s v="DEFAULT"/>
    <s v="Default"/>
  </r>
  <r>
    <s v="000004501"/>
    <s v="1045829"/>
    <s v="213001"/>
    <x v="1"/>
    <s v="0000000"/>
    <n v="2012"/>
    <x v="1"/>
    <x v="1"/>
    <s v="R3000-REVENUE"/>
    <s v="R3400-CHARGE FOR SERVICES"/>
    <m/>
    <n v="0"/>
    <n v="0"/>
    <n v="-38.67"/>
    <n v="0"/>
    <n v="38.67"/>
    <s v="N/A"/>
    <n v="0"/>
    <n v="0"/>
    <n v="0"/>
    <n v="0"/>
    <n v="0"/>
    <n v="0"/>
    <n v="-38.67"/>
    <n v="0"/>
    <n v="0"/>
    <n v="0"/>
    <n v="0"/>
    <n v="0"/>
    <n v="0"/>
    <s v="RADIO COMM OPRTNG FND"/>
    <s v="213001 ADMIN DEFAULT"/>
    <s v="RADIO INSTALLATION OPS"/>
    <s v="Default"/>
  </r>
  <r>
    <s v="000004501"/>
    <s v="0000000"/>
    <s v="213001"/>
    <x v="2"/>
    <s v="0000000"/>
    <n v="2012"/>
    <x v="1"/>
    <x v="2"/>
    <s v="R3000-REVENUE"/>
    <s v="R3400-CHARGE FOR SERVICES"/>
    <m/>
    <n v="0"/>
    <n v="0"/>
    <n v="14129"/>
    <n v="0"/>
    <n v="-14129"/>
    <s v="N/A"/>
    <n v="0"/>
    <n v="0"/>
    <n v="0"/>
    <n v="0"/>
    <n v="0"/>
    <n v="0"/>
    <n v="0"/>
    <n v="0"/>
    <n v="0"/>
    <n v="0"/>
    <n v="0"/>
    <n v="14129"/>
    <n v="0"/>
    <s v="RADIO COMM OPRTNG FND"/>
    <s v="Default"/>
    <s v="RADIO INSTALLATION OPS"/>
    <s v="Default"/>
  </r>
  <r>
    <s v="000004501"/>
    <s v="1045829"/>
    <s v="213001"/>
    <x v="2"/>
    <s v="0000000"/>
    <n v="2012"/>
    <x v="1"/>
    <x v="2"/>
    <s v="R3000-REVENUE"/>
    <s v="R3400-CHARGE FOR SERVICES"/>
    <m/>
    <n v="0"/>
    <n v="0"/>
    <n v="-270710.14"/>
    <n v="0"/>
    <n v="270710.14"/>
    <s v="N/A"/>
    <n v="0"/>
    <n v="-41130.98"/>
    <n v="-11159.52"/>
    <n v="-55514.39"/>
    <n v="-49308.340000000004"/>
    <n v="-49985.21"/>
    <n v="-86359.03"/>
    <n v="-51537.04"/>
    <n v="-5712.57"/>
    <n v="-42350.96"/>
    <n v="-122380.61"/>
    <n v="244728.51"/>
    <n v="0"/>
    <s v="RADIO COMM OPRTNG FND"/>
    <s v="213001 ADMIN DEFAULT"/>
    <s v="RADIO INSTALLATION OPS"/>
    <s v="Default"/>
  </r>
  <r>
    <s v="000004501"/>
    <s v="0000000"/>
    <s v="213001"/>
    <x v="3"/>
    <s v="0000000"/>
    <n v="2012"/>
    <x v="1"/>
    <x v="3"/>
    <s v="R3000-REVENUE"/>
    <s v="R3400-CHARGE FOR SERVICES"/>
    <m/>
    <n v="0"/>
    <n v="0"/>
    <n v="2963"/>
    <n v="0"/>
    <n v="-2963"/>
    <s v="N/A"/>
    <n v="0"/>
    <n v="0"/>
    <n v="0"/>
    <n v="0"/>
    <n v="0"/>
    <n v="0"/>
    <n v="0"/>
    <n v="0"/>
    <n v="0"/>
    <n v="0"/>
    <n v="0"/>
    <n v="2963"/>
    <n v="0"/>
    <s v="RADIO COMM OPRTNG FND"/>
    <s v="Default"/>
    <s v="RADIO INSTALLATION OPS"/>
    <s v="Default"/>
  </r>
  <r>
    <s v="000004501"/>
    <s v="1045829"/>
    <s v="213001"/>
    <x v="3"/>
    <s v="0000000"/>
    <n v="2012"/>
    <x v="1"/>
    <x v="3"/>
    <s v="R3000-REVENUE"/>
    <s v="R3400-CHARGE FOR SERVICES"/>
    <m/>
    <n v="0"/>
    <n v="0"/>
    <n v="-28593.100000000002"/>
    <n v="0"/>
    <n v="28593.100000000002"/>
    <s v="N/A"/>
    <n v="0"/>
    <n v="-2437.83"/>
    <n v="-372.64"/>
    <n v="-5588.41"/>
    <n v="-2706.9"/>
    <n v="-1482.3500000000001"/>
    <n v="-1778.82"/>
    <n v="-2548.7200000000003"/>
    <n v="-2810.02"/>
    <n v="-2899.34"/>
    <n v="-2887.36"/>
    <n v="-3080.71"/>
    <n v="0"/>
    <s v="RADIO COMM OPRTNG FND"/>
    <s v="213001 ADMIN DEFAULT"/>
    <s v="RADIO INSTALLATION OPS"/>
    <s v="Default"/>
  </r>
  <r>
    <s v="000004501"/>
    <s v="0000000"/>
    <s v="213001"/>
    <x v="4"/>
    <s v="0000000"/>
    <n v="2012"/>
    <x v="1"/>
    <x v="4"/>
    <s v="R3000-REVENUE"/>
    <s v="R3600-MISCELLANEOUS REVENUE"/>
    <m/>
    <n v="0"/>
    <n v="0"/>
    <n v="-39924.840000000004"/>
    <n v="0"/>
    <n v="39924.840000000004"/>
    <s v="N/A"/>
    <n v="0"/>
    <n v="-3287.1800000000003"/>
    <n v="-3389.36"/>
    <n v="-3315.98"/>
    <n v="-3305.02"/>
    <n v="-2999.5"/>
    <n v="-3239.91"/>
    <n v="-3585.53"/>
    <n v="-3374.11"/>
    <n v="-3570.87"/>
    <n v="-3758.59"/>
    <n v="-2941.28"/>
    <n v="-3157.51"/>
    <s v="RADIO COMM OPRTNG FND"/>
    <s v="Default"/>
    <s v="RADIO INSTALLATION OPS"/>
    <s v="Default"/>
  </r>
  <r>
    <s v="000004501"/>
    <s v="0000000"/>
    <s v="213001"/>
    <x v="5"/>
    <s v="0000000"/>
    <n v="2012"/>
    <x v="1"/>
    <x v="5"/>
    <s v="R3000-REVENUE"/>
    <s v="R3600-MISCELLANEOUS REVENUE"/>
    <m/>
    <n v="0"/>
    <n v="0"/>
    <n v="598.79"/>
    <n v="0"/>
    <n v="-598.79"/>
    <s v="N/A"/>
    <n v="0"/>
    <n v="49.31"/>
    <n v="50.86"/>
    <n v="49.76"/>
    <n v="49.550000000000004"/>
    <n v="44.97"/>
    <n v="48.59"/>
    <n v="53.77"/>
    <n v="50.59"/>
    <n v="53.54"/>
    <n v="56.370000000000005"/>
    <n v="44.1"/>
    <n v="47.38"/>
    <s v="RADIO COMM OPRTNG FND"/>
    <s v="Default"/>
    <s v="RADIO INSTALLATION OPS"/>
    <s v="Default"/>
  </r>
  <r>
    <s v="000004501"/>
    <s v="0000000"/>
    <s v="213001"/>
    <x v="6"/>
    <s v="0000000"/>
    <n v="2012"/>
    <x v="1"/>
    <x v="6"/>
    <s v="R3000-REVENUE"/>
    <s v="R3600-MISCELLANEOUS REVENUE"/>
    <m/>
    <n v="0"/>
    <n v="0"/>
    <n v="1144.88"/>
    <n v="0"/>
    <n v="-1144.88"/>
    <s v="N/A"/>
    <n v="0"/>
    <n v="202.34"/>
    <n v="190.78"/>
    <n v="207.56"/>
    <n v="202.14000000000001"/>
    <n v="210.16"/>
    <n v="206.13"/>
    <n v="211.71"/>
    <n v="-1110.46"/>
    <n v="211.99"/>
    <n v="226.79"/>
    <n v="193.16"/>
    <n v="192.58"/>
    <s v="RADIO COMM OPRTNG FND"/>
    <s v="Default"/>
    <s v="RADIO INSTALLATION OPS"/>
    <s v="Default"/>
  </r>
  <r>
    <s v="000004501"/>
    <s v="0000000"/>
    <s v="213001"/>
    <x v="7"/>
    <s v="0000000"/>
    <n v="2012"/>
    <x v="1"/>
    <x v="7"/>
    <s v="R3000-REVENUE"/>
    <s v="R3600-MISCELLANEOUS REVENUE"/>
    <m/>
    <n v="0"/>
    <n v="0"/>
    <n v="1508.13"/>
    <n v="0"/>
    <n v="-1508.13"/>
    <s v="N/A"/>
    <n v="0"/>
    <n v="0"/>
    <n v="0"/>
    <n v="0"/>
    <n v="0"/>
    <n v="0"/>
    <n v="0"/>
    <n v="0"/>
    <n v="0"/>
    <n v="0"/>
    <n v="0"/>
    <n v="1508.13"/>
    <n v="0"/>
    <s v="RADIO COMM OPRTNG FND"/>
    <s v="Default"/>
    <s v="RADIO INSTALLATION OPS"/>
    <s v="Default"/>
  </r>
  <r>
    <s v="000004501"/>
    <s v="0000000"/>
    <s v="213001"/>
    <x v="8"/>
    <s v="0000000"/>
    <n v="2012"/>
    <x v="1"/>
    <x v="8"/>
    <s v="R3000-REVENUE"/>
    <s v="R3600-MISCELLANEOUS REVENUE"/>
    <m/>
    <n v="0"/>
    <n v="0"/>
    <n v="0"/>
    <n v="0"/>
    <n v="0"/>
    <s v="N/A"/>
    <n v="0"/>
    <n v="0"/>
    <n v="0"/>
    <n v="0"/>
    <n v="0"/>
    <n v="0"/>
    <n v="0"/>
    <n v="0"/>
    <n v="0"/>
    <n v="0"/>
    <n v="0"/>
    <n v="0"/>
    <n v="0"/>
    <s v="RADIO COMM OPRTNG FND"/>
    <s v="Default"/>
    <s v="RADIO INSTALLATION OPS"/>
    <s v="Default"/>
  </r>
  <r>
    <s v="000004501"/>
    <s v="0000000"/>
    <s v="213001"/>
    <x v="9"/>
    <s v="0000000"/>
    <n v="2012"/>
    <x v="1"/>
    <x v="9"/>
    <s v="R3000-REVENUE"/>
    <s v="R3600-MISCELLANEOUS REVENUE"/>
    <m/>
    <n v="0"/>
    <n v="0"/>
    <n v="-2160"/>
    <n v="0"/>
    <n v="2160"/>
    <s v="N/A"/>
    <n v="0"/>
    <n v="0"/>
    <n v="0"/>
    <n v="0"/>
    <n v="0"/>
    <n v="0"/>
    <n v="0"/>
    <n v="0"/>
    <n v="0"/>
    <n v="0"/>
    <n v="0"/>
    <n v="-2160"/>
    <n v="0"/>
    <s v="RADIO COMM OPRTNG FND"/>
    <s v="Default"/>
    <s v="RADIO INSTALLATION OPS"/>
    <s v="Default"/>
  </r>
  <r>
    <s v="000004501"/>
    <s v="0000000"/>
    <s v="213001"/>
    <x v="10"/>
    <s v="0000000"/>
    <n v="2012"/>
    <x v="1"/>
    <x v="10"/>
    <s v="R3000-REVENUE"/>
    <s v="R3600-MISCELLANEOUS REVENUE"/>
    <m/>
    <n v="0"/>
    <n v="0"/>
    <n v="-36572.950000000004"/>
    <n v="0"/>
    <n v="36572.950000000004"/>
    <s v="N/A"/>
    <n v="0"/>
    <n v="0"/>
    <n v="0"/>
    <n v="0"/>
    <n v="0"/>
    <n v="0"/>
    <n v="0"/>
    <n v="-4833.84"/>
    <n v="0"/>
    <n v="-31739.11"/>
    <n v="0"/>
    <n v="0"/>
    <n v="0"/>
    <s v="RADIO COMM OPRTNG FND"/>
    <s v="Default"/>
    <s v="RADIO INSTALLATION OPS"/>
    <s v="Default"/>
  </r>
  <r>
    <s v="000004501"/>
    <s v="0000000"/>
    <s v="213001"/>
    <x v="11"/>
    <s v="0000000"/>
    <n v="2012"/>
    <x v="1"/>
    <x v="11"/>
    <s v="R3000-REVENUE"/>
    <s v="R3600-MISCELLANEOUS REVENUE"/>
    <m/>
    <n v="0"/>
    <n v="0"/>
    <n v="-319613.43"/>
    <n v="0"/>
    <n v="319613.43"/>
    <s v="N/A"/>
    <n v="0"/>
    <n v="0"/>
    <n v="0"/>
    <n v="0"/>
    <n v="0"/>
    <n v="0"/>
    <n v="0"/>
    <n v="0"/>
    <n v="-135537.28"/>
    <n v="-175698.45"/>
    <n v="-659.52"/>
    <n v="-7718.18"/>
    <n v="0"/>
    <s v="RADIO COMM OPRTNG FND"/>
    <s v="Default"/>
    <s v="RADIO INSTALLATION OPS"/>
    <s v="Default"/>
  </r>
  <r>
    <s v="000004501"/>
    <s v="0000000"/>
    <s v="213001"/>
    <x v="11"/>
    <s v="5188000"/>
    <n v="2012"/>
    <x v="1"/>
    <x v="11"/>
    <s v="R3000-REVENUE"/>
    <s v="R3600-MISCELLANEOUS REVENUE"/>
    <m/>
    <n v="0"/>
    <n v="0"/>
    <n v="339747.36"/>
    <n v="0"/>
    <n v="-339747.36"/>
    <s v="N/A"/>
    <n v="0"/>
    <n v="0"/>
    <n v="0"/>
    <n v="0"/>
    <n v="0"/>
    <n v="0"/>
    <n v="0"/>
    <n v="0"/>
    <n v="0"/>
    <n v="0"/>
    <n v="0"/>
    <n v="0"/>
    <n v="339747.36"/>
    <s v="RADIO COMM OPRTNG FND"/>
    <s v="Default"/>
    <s v="RADIO INSTALLATION OPS"/>
    <s v="DATA PROCESSING"/>
  </r>
  <r>
    <s v="000004501"/>
    <s v="0000000"/>
    <s v="213001"/>
    <x v="12"/>
    <s v="0000000"/>
    <n v="2012"/>
    <x v="1"/>
    <x v="12"/>
    <s v="R3000-REVENUE"/>
    <s v="R3400-CHARGE FOR SERVICES"/>
    <m/>
    <n v="-62912"/>
    <n v="-62912"/>
    <n v="0"/>
    <n v="0"/>
    <n v="-62912"/>
    <s v="0"/>
    <n v="0"/>
    <n v="0"/>
    <n v="0"/>
    <n v="0"/>
    <n v="0"/>
    <n v="0"/>
    <n v="0"/>
    <n v="0"/>
    <n v="0"/>
    <n v="0"/>
    <n v="0"/>
    <n v="0"/>
    <n v="0"/>
    <s v="RADIO COMM OPRTNG FND"/>
    <s v="Default"/>
    <s v="RADIO INSTALLATION OPS"/>
    <s v="Default"/>
  </r>
  <r>
    <s v="000004501"/>
    <s v="0000000"/>
    <s v="213001"/>
    <x v="13"/>
    <s v="0000000"/>
    <n v="2012"/>
    <x v="1"/>
    <x v="1"/>
    <s v="R3000-REVENUE"/>
    <s v="R3400-CHARGE FOR SERVICES"/>
    <m/>
    <n v="-204943"/>
    <n v="-204943"/>
    <n v="0"/>
    <n v="0"/>
    <n v="-204943"/>
    <s v="0"/>
    <n v="0"/>
    <n v="0"/>
    <n v="0"/>
    <n v="0"/>
    <n v="0"/>
    <n v="0"/>
    <n v="0"/>
    <n v="0"/>
    <n v="0"/>
    <n v="0"/>
    <n v="0"/>
    <n v="0"/>
    <n v="0"/>
    <s v="RADIO COMM OPRTNG FND"/>
    <s v="Default"/>
    <s v="RADIO INSTALLATION OPS"/>
    <s v="Default"/>
  </r>
  <r>
    <s v="000004501"/>
    <s v="0000000"/>
    <s v="213001"/>
    <x v="14"/>
    <s v="0000000"/>
    <n v="2012"/>
    <x v="1"/>
    <x v="2"/>
    <s v="R3000-REVENUE"/>
    <s v="R3400-CHARGE FOR SERVICES"/>
    <m/>
    <n v="-1316774"/>
    <n v="-1316774"/>
    <n v="-580449.46"/>
    <n v="0"/>
    <n v="-736324.54"/>
    <s v=".440811756611233210862304389363702503239"/>
    <n v="0"/>
    <n v="-199006.13"/>
    <n v="-85522.11"/>
    <n v="-28095.36"/>
    <n v="-24660.72"/>
    <n v="-50729.47"/>
    <n v="-27414.02"/>
    <n v="-29451.16"/>
    <n v="-34289.49"/>
    <n v="-32256.31"/>
    <n v="-27949.27"/>
    <n v="-41075.42"/>
    <n v="0"/>
    <s v="RADIO COMM OPRTNG FND"/>
    <s v="Default"/>
    <s v="RADIO INSTALLATION OPS"/>
    <s v="Default"/>
  </r>
  <r>
    <s v="000004501"/>
    <s v="1045829"/>
    <s v="213001"/>
    <x v="14"/>
    <s v="0000000"/>
    <n v="2012"/>
    <x v="1"/>
    <x v="2"/>
    <s v="R3000-REVENUE"/>
    <s v="R3400-CHARGE FOR SERVICES"/>
    <m/>
    <n v="0"/>
    <n v="0"/>
    <n v="0"/>
    <n v="0"/>
    <n v="0"/>
    <s v="N/A"/>
    <n v="0"/>
    <n v="0"/>
    <n v="0"/>
    <n v="0"/>
    <n v="0"/>
    <n v="0"/>
    <n v="0"/>
    <n v="0"/>
    <n v="0"/>
    <n v="0"/>
    <n v="0"/>
    <n v="0"/>
    <n v="0"/>
    <s v="RADIO COMM OPRTNG FND"/>
    <s v="213001 ADMIN DEFAULT"/>
    <s v="RADIO INSTALLATION OPS"/>
    <s v="Default"/>
  </r>
  <r>
    <s v="000004501"/>
    <s v="0000000"/>
    <s v="213001"/>
    <x v="15"/>
    <s v="0000000"/>
    <n v="2012"/>
    <x v="1"/>
    <x v="13"/>
    <s v="R3000-REVENUE"/>
    <s v="R3400-CHARGE FOR SERVICES"/>
    <m/>
    <n v="0"/>
    <n v="0"/>
    <n v="-514440.98000000004"/>
    <n v="0"/>
    <n v="514440.98000000004"/>
    <s v="N/A"/>
    <n v="0"/>
    <n v="-42201.86"/>
    <n v="-85512.26"/>
    <n v="-42730.35"/>
    <n v="-42756.13"/>
    <n v="-42872.14"/>
    <n v="-42988.33"/>
    <n v="-42820.76"/>
    <n v="-42807.87"/>
    <n v="-42872.32"/>
    <n v="-43465.26"/>
    <n v="-43413.700000000004"/>
    <n v="0"/>
    <s v="RADIO COMM OPRTNG FND"/>
    <s v="Default"/>
    <s v="RADIO INSTALLATION OPS"/>
    <s v="Default"/>
  </r>
  <r>
    <s v="000004501"/>
    <s v="0000000"/>
    <s v="213001"/>
    <x v="16"/>
    <s v="0000000"/>
    <n v="2012"/>
    <x v="0"/>
    <x v="14"/>
    <s v="50000-PROGRAM EXPENDITUR BUDGET"/>
    <s v="51000-WAGES AND BENEFITS"/>
    <s v="51100-SALARIES/WAGES"/>
    <n v="363557.08"/>
    <n v="363557.08"/>
    <n v="0"/>
    <n v="0"/>
    <n v="363557.08"/>
    <s v="0"/>
    <n v="0"/>
    <n v="0"/>
    <n v="0"/>
    <n v="0"/>
    <n v="0"/>
    <n v="0"/>
    <n v="0"/>
    <n v="0"/>
    <n v="0"/>
    <n v="0"/>
    <n v="0"/>
    <n v="0"/>
    <n v="0"/>
    <s v="RADIO COMM OPRTNG FND"/>
    <s v="Default"/>
    <s v="RADIO INSTALLATION OPS"/>
    <s v="Default"/>
  </r>
  <r>
    <s v="000004501"/>
    <s v="1045829"/>
    <s v="213001"/>
    <x v="16"/>
    <s v="5188000"/>
    <n v="2012"/>
    <x v="0"/>
    <x v="14"/>
    <s v="50000-PROGRAM EXPENDITUR BUDGET"/>
    <s v="51000-WAGES AND BENEFITS"/>
    <s v="51100-SALARIES/WAGES"/>
    <n v="0"/>
    <n v="0"/>
    <n v="529130.84"/>
    <n v="0"/>
    <n v="-529130.84"/>
    <s v="N/A"/>
    <n v="24423.09"/>
    <n v="18308.74"/>
    <n v="48705.33"/>
    <n v="31830.02"/>
    <n v="74623.11"/>
    <n v="35396.24"/>
    <n v="35396.26"/>
    <n v="57185.71"/>
    <n v="76651.07"/>
    <n v="35562"/>
    <n v="36463.75"/>
    <n v="54585.520000000004"/>
    <n v="0"/>
    <s v="RADIO COMM OPRTNG FND"/>
    <s v="213001 ADMIN DEFAULT"/>
    <s v="RADIO INSTALLATION OPS"/>
    <s v="DATA PROCESSING"/>
  </r>
  <r>
    <s v="000004501"/>
    <s v="1045829"/>
    <s v="213001"/>
    <x v="17"/>
    <s v="5188000"/>
    <n v="2012"/>
    <x v="0"/>
    <x v="15"/>
    <s v="50000-PROGRAM EXPENDITUR BUDGET"/>
    <s v="51000-WAGES AND BENEFITS"/>
    <s v="51100-SALARIES/WAGES"/>
    <n v="0"/>
    <n v="0"/>
    <n v="-255789.42"/>
    <n v="0"/>
    <n v="255789.42"/>
    <s v="N/A"/>
    <n v="0"/>
    <n v="0"/>
    <n v="0"/>
    <n v="0"/>
    <n v="0"/>
    <n v="0"/>
    <n v="0"/>
    <n v="0"/>
    <n v="0"/>
    <n v="0"/>
    <n v="0"/>
    <n v="-255789.42"/>
    <n v="0"/>
    <s v="RADIO COMM OPRTNG FND"/>
    <s v="213001 ADMIN DEFAULT"/>
    <s v="RADIO INSTALLATION OPS"/>
    <s v="DATA PROCESSING"/>
  </r>
  <r>
    <s v="000004501"/>
    <s v="0000000"/>
    <s v="213001"/>
    <x v="18"/>
    <s v="0000000"/>
    <n v="2012"/>
    <x v="0"/>
    <x v="16"/>
    <s v="50000-PROGRAM EXPENDITUR BUDGET"/>
    <s v="51000-WAGES AND BENEFITS"/>
    <s v="51100-SALARIES/WAGES"/>
    <n v="0"/>
    <n v="0"/>
    <n v="0"/>
    <n v="0"/>
    <n v="0"/>
    <s v="N/A"/>
    <n v="0"/>
    <n v="11259.880000000001"/>
    <n v="-11259.880000000001"/>
    <n v="0"/>
    <n v="14924.62"/>
    <n v="-6075.55"/>
    <n v="3539.63"/>
    <n v="-12388.7"/>
    <n v="0"/>
    <n v="5335.25"/>
    <n v="-5335.25"/>
    <n v="0"/>
    <n v="0"/>
    <s v="RADIO COMM OPRTNG FND"/>
    <s v="Default"/>
    <s v="RADIO INSTALLATION OPS"/>
    <s v="Default"/>
  </r>
  <r>
    <s v="000004501"/>
    <s v="0000000"/>
    <s v="213001"/>
    <x v="19"/>
    <s v="0000000"/>
    <n v="2012"/>
    <x v="0"/>
    <x v="17"/>
    <s v="50000-PROGRAM EXPENDITUR BUDGET"/>
    <s v="51000-WAGES AND BENEFITS"/>
    <s v="51100-SALARIES/WAGES"/>
    <n v="11095"/>
    <n v="11095"/>
    <n v="0"/>
    <n v="0"/>
    <n v="11095"/>
    <s v="0"/>
    <n v="0"/>
    <n v="0"/>
    <n v="0"/>
    <n v="0"/>
    <n v="0"/>
    <n v="0"/>
    <n v="0"/>
    <n v="0"/>
    <n v="0"/>
    <n v="0"/>
    <n v="0"/>
    <n v="0"/>
    <n v="0"/>
    <s v="RADIO COMM OPRTNG FND"/>
    <s v="Default"/>
    <s v="RADIO INSTALLATION OPS"/>
    <s v="Default"/>
  </r>
  <r>
    <s v="000004501"/>
    <s v="1045829"/>
    <s v="213001"/>
    <x v="19"/>
    <s v="5188000"/>
    <n v="2012"/>
    <x v="0"/>
    <x v="17"/>
    <s v="50000-PROGRAM EXPENDITUR BUDGET"/>
    <s v="51000-WAGES AND BENEFITS"/>
    <s v="51100-SALARIES/WAGES"/>
    <n v="0"/>
    <n v="0"/>
    <n v="18650.600000000002"/>
    <n v="0"/>
    <n v="-18650.600000000002"/>
    <s v="N/A"/>
    <n v="430.95"/>
    <n v="326.62"/>
    <n v="2694.09"/>
    <n v="242.05"/>
    <n v="-66.25"/>
    <n v="2071.62"/>
    <n v="2771.9500000000003"/>
    <n v="541.61"/>
    <n v="1364.42"/>
    <n v="978.34"/>
    <n v="3308.1"/>
    <n v="3987.1"/>
    <n v="0"/>
    <s v="RADIO COMM OPRTNG FND"/>
    <s v="213001 ADMIN DEFAULT"/>
    <s v="RADIO INSTALLATION OPS"/>
    <s v="DATA PROCESSING"/>
  </r>
  <r>
    <s v="000004501"/>
    <s v="1045829"/>
    <s v="213001"/>
    <x v="20"/>
    <s v="5188000"/>
    <n v="2012"/>
    <x v="0"/>
    <x v="18"/>
    <s v="50000-PROGRAM EXPENDITUR BUDGET"/>
    <s v="51000-WAGES AND BENEFITS"/>
    <s v="51100-SALARIES/WAGES"/>
    <n v="0"/>
    <n v="0"/>
    <n v="30509.84"/>
    <n v="0"/>
    <n v="-30509.84"/>
    <s v="N/A"/>
    <n v="4437.82"/>
    <n v="3966.55"/>
    <n v="11310.56"/>
    <n v="3141.82"/>
    <n v="628.36"/>
    <n v="0"/>
    <n v="0"/>
    <n v="2235.14"/>
    <n v="319.31"/>
    <n v="1277.22"/>
    <n v="0"/>
    <n v="3193.06"/>
    <n v="0"/>
    <s v="RADIO COMM OPRTNG FND"/>
    <s v="213001 ADMIN DEFAULT"/>
    <s v="RADIO INSTALLATION OPS"/>
    <s v="DATA PROCESSING"/>
  </r>
  <r>
    <s v="000004501"/>
    <s v="0000000"/>
    <s v="213001"/>
    <x v="21"/>
    <s v="0000000"/>
    <n v="2012"/>
    <x v="0"/>
    <x v="19"/>
    <s v="50000-PROGRAM EXPENDITUR BUDGET"/>
    <s v="51000-WAGES AND BENEFITS"/>
    <s v="51300-PERSONNEL BENEFITS"/>
    <n v="77400"/>
    <n v="77400"/>
    <n v="0"/>
    <n v="0"/>
    <n v="77400"/>
    <s v="0"/>
    <n v="0"/>
    <n v="0"/>
    <n v="0"/>
    <n v="0"/>
    <n v="0"/>
    <n v="0"/>
    <n v="0"/>
    <n v="0"/>
    <n v="0"/>
    <n v="0"/>
    <n v="0"/>
    <n v="0"/>
    <n v="0"/>
    <s v="RADIO COMM OPRTNG FND"/>
    <s v="Default"/>
    <s v="RADIO INSTALLATION OPS"/>
    <s v="Default"/>
  </r>
  <r>
    <s v="000004501"/>
    <s v="1045829"/>
    <s v="213001"/>
    <x v="21"/>
    <s v="5188000"/>
    <n v="2012"/>
    <x v="0"/>
    <x v="19"/>
    <s v="50000-PROGRAM EXPENDITUR BUDGET"/>
    <s v="51000-WAGES AND BENEFITS"/>
    <s v="51300-PERSONNEL BENEFITS"/>
    <n v="0"/>
    <n v="0"/>
    <n v="137396.87"/>
    <n v="0"/>
    <n v="-137396.87"/>
    <s v="N/A"/>
    <n v="4497.36"/>
    <n v="10320"/>
    <n v="16142.640000000001"/>
    <n v="10320"/>
    <n v="10320"/>
    <n v="10320"/>
    <n v="10320"/>
    <n v="10320"/>
    <n v="20006.87"/>
    <n v="10320"/>
    <n v="10320"/>
    <n v="14190"/>
    <n v="0"/>
    <s v="RADIO COMM OPRTNG FND"/>
    <s v="213001 ADMIN DEFAULT"/>
    <s v="RADIO INSTALLATION OPS"/>
    <s v="DATA PROCESSING"/>
  </r>
  <r>
    <s v="000004501"/>
    <s v="0000000"/>
    <s v="213001"/>
    <x v="22"/>
    <s v="0000000"/>
    <n v="2012"/>
    <x v="0"/>
    <x v="20"/>
    <s v="50000-PROGRAM EXPENDITUR BUDGET"/>
    <s v="51000-WAGES AND BENEFITS"/>
    <s v="51300-PERSONNEL BENEFITS"/>
    <n v="28662.08"/>
    <n v="28662.08"/>
    <n v="0"/>
    <n v="0"/>
    <n v="28662.08"/>
    <s v="0"/>
    <n v="0"/>
    <n v="0"/>
    <n v="0"/>
    <n v="0"/>
    <n v="0"/>
    <n v="0"/>
    <n v="0"/>
    <n v="0"/>
    <n v="0"/>
    <n v="0"/>
    <n v="0"/>
    <n v="0"/>
    <n v="0"/>
    <s v="RADIO COMM OPRTNG FND"/>
    <s v="Default"/>
    <s v="RADIO INSTALLATION OPS"/>
    <s v="Default"/>
  </r>
  <r>
    <s v="000004501"/>
    <s v="1045829"/>
    <s v="213001"/>
    <x v="22"/>
    <s v="5188000"/>
    <n v="2012"/>
    <x v="0"/>
    <x v="20"/>
    <s v="50000-PROGRAM EXPENDITUR BUDGET"/>
    <s v="51000-WAGES AND BENEFITS"/>
    <s v="51300-PERSONNEL BENEFITS"/>
    <n v="0"/>
    <n v="0"/>
    <n v="44589.49"/>
    <n v="0"/>
    <n v="-44589.49"/>
    <s v="N/A"/>
    <n v="1357.42"/>
    <n v="2743.88"/>
    <n v="4897.55"/>
    <n v="2781.58"/>
    <n v="5848.6900000000005"/>
    <n v="2954.13"/>
    <n v="2969.31"/>
    <n v="4649.05"/>
    <n v="6258.3"/>
    <n v="2505.71"/>
    <n v="2671.32"/>
    <n v="4952.55"/>
    <n v="0"/>
    <s v="RADIO COMM OPRTNG FND"/>
    <s v="213001 ADMIN DEFAULT"/>
    <s v="RADIO INSTALLATION OPS"/>
    <s v="DATA PROCESSING"/>
  </r>
  <r>
    <s v="000004501"/>
    <s v="0000000"/>
    <s v="213001"/>
    <x v="23"/>
    <s v="0000000"/>
    <n v="2012"/>
    <x v="0"/>
    <x v="21"/>
    <s v="50000-PROGRAM EXPENDITUR BUDGET"/>
    <s v="51000-WAGES AND BENEFITS"/>
    <s v="51300-PERSONNEL BENEFITS"/>
    <n v="27162"/>
    <n v="27162"/>
    <n v="0"/>
    <n v="0"/>
    <n v="27162"/>
    <s v="0"/>
    <n v="0"/>
    <n v="0"/>
    <n v="0"/>
    <n v="0"/>
    <n v="0"/>
    <n v="0"/>
    <n v="0"/>
    <n v="0"/>
    <n v="0"/>
    <n v="0"/>
    <n v="0"/>
    <n v="0"/>
    <n v="0"/>
    <s v="RADIO COMM OPRTNG FND"/>
    <s v="Default"/>
    <s v="RADIO INSTALLATION OPS"/>
    <s v="Default"/>
  </r>
  <r>
    <s v="000004501"/>
    <s v="1045829"/>
    <s v="213001"/>
    <x v="23"/>
    <s v="5188000"/>
    <n v="2012"/>
    <x v="0"/>
    <x v="21"/>
    <s v="50000-PROGRAM EXPENDITUR BUDGET"/>
    <s v="51000-WAGES AND BENEFITS"/>
    <s v="51300-PERSONNEL BENEFITS"/>
    <n v="0"/>
    <n v="0"/>
    <n v="41160.46"/>
    <n v="0"/>
    <n v="-41160.46"/>
    <s v="N/A"/>
    <n v="1244.92"/>
    <n v="2517.38"/>
    <n v="4546.47"/>
    <n v="2553.01"/>
    <n v="4983.32"/>
    <n v="2652.7400000000002"/>
    <n v="2739.75"/>
    <n v="4320.18"/>
    <n v="5644.2"/>
    <n v="2726.18"/>
    <n v="2867.09"/>
    <n v="4365.22"/>
    <n v="0"/>
    <s v="RADIO COMM OPRTNG FND"/>
    <s v="213001 ADMIN DEFAULT"/>
    <s v="RADIO INSTALLATION OPS"/>
    <s v="DATA PROCESSING"/>
  </r>
  <r>
    <s v="000004501"/>
    <s v="0000000"/>
    <s v="213001"/>
    <x v="24"/>
    <s v="0000000"/>
    <n v="2012"/>
    <x v="0"/>
    <x v="22"/>
    <s v="50000-PROGRAM EXPENDITUR BUDGET"/>
    <s v="51000-WAGES AND BENEFITS"/>
    <s v="51300-PERSONNEL BENEFITS"/>
    <n v="17330.08"/>
    <n v="17330.08"/>
    <n v="0"/>
    <n v="0"/>
    <n v="17330.08"/>
    <s v="0"/>
    <n v="0"/>
    <n v="0"/>
    <n v="0"/>
    <n v="0"/>
    <n v="0"/>
    <n v="0"/>
    <n v="0"/>
    <n v="0"/>
    <n v="0"/>
    <n v="0"/>
    <n v="0"/>
    <n v="0"/>
    <n v="0"/>
    <s v="RADIO COMM OPRTNG FND"/>
    <s v="Default"/>
    <s v="RADIO INSTALLATION OPS"/>
    <s v="Default"/>
  </r>
  <r>
    <s v="000004501"/>
    <s v="1045829"/>
    <s v="213001"/>
    <x v="24"/>
    <s v="5188000"/>
    <n v="2012"/>
    <x v="0"/>
    <x v="22"/>
    <s v="50000-PROGRAM EXPENDITUR BUDGET"/>
    <s v="51000-WAGES AND BENEFITS"/>
    <s v="51300-PERSONNEL BENEFITS"/>
    <n v="0"/>
    <n v="0"/>
    <n v="17330"/>
    <n v="0"/>
    <n v="-17330"/>
    <s v="N/A"/>
    <n v="0"/>
    <n v="0"/>
    <n v="0"/>
    <n v="0"/>
    <n v="0"/>
    <n v="8665"/>
    <n v="1444.17"/>
    <n v="1444.17"/>
    <n v="1444.17"/>
    <n v="1444.17"/>
    <n v="1444.17"/>
    <n v="1444.15"/>
    <n v="0"/>
    <s v="RADIO COMM OPRTNG FND"/>
    <s v="213001 ADMIN DEFAULT"/>
    <s v="RADIO INSTALLATION OPS"/>
    <s v="DATA PROCESSING"/>
  </r>
  <r>
    <s v="000004501"/>
    <s v="0000000"/>
    <s v="213001"/>
    <x v="25"/>
    <s v="0000000"/>
    <n v="2012"/>
    <x v="0"/>
    <x v="23"/>
    <s v="50000-PROGRAM EXPENDITUR BUDGET"/>
    <s v="51000-WAGES AND BENEFITS"/>
    <s v="51300-PERSONNEL BENEFITS"/>
    <n v="0"/>
    <n v="0"/>
    <n v="0"/>
    <n v="0"/>
    <n v="0"/>
    <s v="N/A"/>
    <n v="0"/>
    <n v="3235.6800000000003"/>
    <n v="-3235.6800000000003"/>
    <n v="0"/>
    <n v="2234.36"/>
    <n v="-810.3100000000001"/>
    <n v="618.38"/>
    <n v="-2042.43"/>
    <n v="0"/>
    <n v="807.96"/>
    <n v="-807.96"/>
    <n v="0"/>
    <n v="0"/>
    <s v="RADIO COMM OPRTNG FND"/>
    <s v="Default"/>
    <s v="RADIO INSTALLATION OPS"/>
    <s v="Default"/>
  </r>
  <r>
    <s v="000004501"/>
    <s v="1045829"/>
    <s v="213001"/>
    <x v="26"/>
    <s v="5188000"/>
    <n v="2012"/>
    <x v="0"/>
    <x v="24"/>
    <s v="50000-PROGRAM EXPENDITUR BUDGET"/>
    <s v="51000-WAGES AND BENEFITS"/>
    <s v="51300-PERSONNEL BENEFITS"/>
    <n v="0"/>
    <n v="0"/>
    <n v="82.92"/>
    <n v="0"/>
    <n v="-82.92"/>
    <s v="N/A"/>
    <n v="0"/>
    <n v="0"/>
    <n v="0"/>
    <n v="0"/>
    <n v="0"/>
    <n v="0"/>
    <n v="0"/>
    <n v="0"/>
    <n v="0"/>
    <n v="0"/>
    <n v="0"/>
    <n v="82.92"/>
    <n v="0"/>
    <s v="RADIO COMM OPRTNG FND"/>
    <s v="213001 ADMIN DEFAULT"/>
    <s v="RADIO INSTALLATION OPS"/>
    <s v="DATA PROCESSING"/>
  </r>
  <r>
    <s v="000004501"/>
    <s v="1045829"/>
    <s v="213001"/>
    <x v="27"/>
    <s v="5188000"/>
    <n v="2012"/>
    <x v="0"/>
    <x v="25"/>
    <s v="50000-PROGRAM EXPENDITUR BUDGET"/>
    <s v="52000-SUPPLIES"/>
    <m/>
    <n v="0"/>
    <n v="0"/>
    <n v="400.27"/>
    <n v="0"/>
    <n v="-400.27"/>
    <s v="N/A"/>
    <n v="0"/>
    <n v="0"/>
    <n v="0"/>
    <n v="237.37"/>
    <n v="0"/>
    <n v="0"/>
    <n v="0"/>
    <n v="77"/>
    <n v="0"/>
    <n v="0"/>
    <n v="85.9"/>
    <n v="0"/>
    <n v="0"/>
    <s v="RADIO COMM OPRTNG FND"/>
    <s v="213001 ADMIN DEFAULT"/>
    <s v="RADIO INSTALLATION OPS"/>
    <s v="DATA PROCESSING"/>
  </r>
  <r>
    <s v="000004501"/>
    <s v="0000000"/>
    <s v="213001"/>
    <x v="28"/>
    <s v="0000000"/>
    <n v="2012"/>
    <x v="0"/>
    <x v="26"/>
    <s v="50000-PROGRAM EXPENDITUR BUDGET"/>
    <s v="52000-SUPPLIES"/>
    <m/>
    <n v="15981"/>
    <n v="15981"/>
    <n v="0"/>
    <n v="0"/>
    <n v="15981"/>
    <s v="0"/>
    <n v="0"/>
    <n v="0"/>
    <n v="0"/>
    <n v="0"/>
    <n v="0"/>
    <n v="0"/>
    <n v="0"/>
    <n v="0"/>
    <n v="0"/>
    <n v="0"/>
    <n v="0"/>
    <n v="0"/>
    <n v="0"/>
    <s v="RADIO COMM OPRTNG FND"/>
    <s v="Default"/>
    <s v="RADIO INSTALLATION OPS"/>
    <s v="Default"/>
  </r>
  <r>
    <s v="000004501"/>
    <s v="1045829"/>
    <s v="213001"/>
    <x v="28"/>
    <s v="5188000"/>
    <n v="2012"/>
    <x v="0"/>
    <x v="26"/>
    <s v="50000-PROGRAM EXPENDITUR BUDGET"/>
    <s v="52000-SUPPLIES"/>
    <m/>
    <n v="0"/>
    <n v="0"/>
    <n v="1388.44"/>
    <n v="0"/>
    <n v="-1388.44"/>
    <s v="N/A"/>
    <n v="0"/>
    <n v="0"/>
    <n v="0"/>
    <n v="0"/>
    <n v="0"/>
    <n v="0"/>
    <n v="0"/>
    <n v="0"/>
    <n v="0"/>
    <n v="0"/>
    <n v="0"/>
    <n v="1388.44"/>
    <n v="0"/>
    <s v="RADIO COMM OPRTNG FND"/>
    <s v="213001 ADMIN DEFAULT"/>
    <s v="RADIO INSTALLATION OPS"/>
    <s v="DATA PROCESSING"/>
  </r>
  <r>
    <s v="000004501"/>
    <s v="1045829"/>
    <s v="213001"/>
    <x v="29"/>
    <s v="5188000"/>
    <n v="2012"/>
    <x v="0"/>
    <x v="27"/>
    <s v="50000-PROGRAM EXPENDITUR BUDGET"/>
    <s v="52000-SUPPLIES"/>
    <m/>
    <n v="0"/>
    <n v="0"/>
    <n v="67945.55"/>
    <n v="3279.09"/>
    <n v="-71224.64"/>
    <s v="N/A"/>
    <n v="0"/>
    <n v="3266.41"/>
    <n v="1602.26"/>
    <n v="4412.81"/>
    <n v="12488.39"/>
    <n v="6816.53"/>
    <n v="326.04"/>
    <n v="1669.05"/>
    <n v="1574.07"/>
    <n v="1564.05"/>
    <n v="1177.64"/>
    <n v="33048.3"/>
    <n v="0"/>
    <s v="RADIO COMM OPRTNG FND"/>
    <s v="213001 ADMIN DEFAULT"/>
    <s v="RADIO INSTALLATION OPS"/>
    <s v="DATA PROCESSING"/>
  </r>
  <r>
    <s v="000004501"/>
    <s v="1045829"/>
    <s v="213001"/>
    <x v="29"/>
    <s v="5188800"/>
    <n v="2012"/>
    <x v="0"/>
    <x v="27"/>
    <s v="50000-PROGRAM EXPENDITUR BUDGET"/>
    <s v="52000-SUPPLIES"/>
    <m/>
    <n v="0"/>
    <n v="0"/>
    <n v="10231.11"/>
    <n v="0"/>
    <n v="-10231.11"/>
    <s v="N/A"/>
    <n v="0"/>
    <n v="0"/>
    <n v="0"/>
    <n v="0"/>
    <n v="0"/>
    <n v="0"/>
    <n v="0"/>
    <n v="0"/>
    <n v="0"/>
    <n v="0"/>
    <n v="0"/>
    <n v="10231.11"/>
    <n v="0"/>
    <s v="RADIO COMM OPRTNG FND"/>
    <s v="213001 ADMIN DEFAULT"/>
    <s v="RADIO INSTALLATION OPS"/>
    <s v="INFORMATION TECHNOLOGY: OPERATIONS-GENERAL"/>
  </r>
  <r>
    <s v="000004501"/>
    <s v="1045829"/>
    <s v="213001"/>
    <x v="30"/>
    <s v="5188000"/>
    <n v="2012"/>
    <x v="0"/>
    <x v="28"/>
    <s v="50000-PROGRAM EXPENDITUR BUDGET"/>
    <s v="52000-SUPPLIES"/>
    <m/>
    <n v="0"/>
    <n v="0"/>
    <n v="743.51"/>
    <n v="0.01"/>
    <n v="-743.52"/>
    <s v="N/A"/>
    <n v="0"/>
    <n v="0"/>
    <n v="0"/>
    <n v="743.51"/>
    <n v="0"/>
    <n v="0"/>
    <n v="0"/>
    <n v="0"/>
    <n v="0"/>
    <n v="0"/>
    <n v="0"/>
    <n v="0"/>
    <n v="0"/>
    <s v="RADIO COMM OPRTNG FND"/>
    <s v="213001 ADMIN DEFAULT"/>
    <s v="RADIO INSTALLATION OPS"/>
    <s v="DATA PROCESSING"/>
  </r>
  <r>
    <s v="000004501"/>
    <s v="1045829"/>
    <s v="213001"/>
    <x v="31"/>
    <s v="5188000"/>
    <n v="2012"/>
    <x v="0"/>
    <x v="29"/>
    <s v="50000-PROGRAM EXPENDITUR BUDGET"/>
    <s v="52000-SUPPLIES"/>
    <m/>
    <n v="0"/>
    <n v="0"/>
    <n v="22.830000000000002"/>
    <n v="0"/>
    <n v="-22.830000000000002"/>
    <s v="N/A"/>
    <n v="0"/>
    <n v="0"/>
    <n v="0"/>
    <n v="22.830000000000002"/>
    <n v="0"/>
    <n v="0"/>
    <n v="0"/>
    <n v="0"/>
    <n v="0"/>
    <n v="0"/>
    <n v="0"/>
    <n v="0"/>
    <n v="0"/>
    <s v="RADIO COMM OPRTNG FND"/>
    <s v="213001 ADMIN DEFAULT"/>
    <s v="RADIO INSTALLATION OPS"/>
    <s v="DATA PROCESSING"/>
  </r>
  <r>
    <s v="000004501"/>
    <s v="1045829"/>
    <s v="213001"/>
    <x v="32"/>
    <s v="5188000"/>
    <n v="2012"/>
    <x v="0"/>
    <x v="30"/>
    <s v="50000-PROGRAM EXPENDITUR BUDGET"/>
    <s v="52000-SUPPLIES"/>
    <m/>
    <n v="0"/>
    <n v="0"/>
    <n v="456.2"/>
    <n v="0"/>
    <n v="-456.2"/>
    <s v="N/A"/>
    <n v="0"/>
    <n v="0"/>
    <n v="0"/>
    <n v="0"/>
    <n v="0"/>
    <n v="0"/>
    <n v="0"/>
    <n v="456.2"/>
    <n v="0"/>
    <n v="0"/>
    <n v="0"/>
    <n v="0"/>
    <n v="0"/>
    <s v="RADIO COMM OPRTNG FND"/>
    <s v="213001 ADMIN DEFAULT"/>
    <s v="RADIO INSTALLATION OPS"/>
    <s v="DATA PROCESSING"/>
  </r>
  <r>
    <s v="000004501"/>
    <s v="0000000"/>
    <s v="213001"/>
    <x v="33"/>
    <s v="0000000"/>
    <n v="2012"/>
    <x v="0"/>
    <x v="31"/>
    <s v="50000-PROGRAM EXPENDITUR BUDGET"/>
    <s v="52000-SUPPLIES"/>
    <m/>
    <n v="375"/>
    <n v="375"/>
    <n v="0"/>
    <n v="0"/>
    <n v="375"/>
    <s v="0"/>
    <n v="0"/>
    <n v="0"/>
    <n v="0"/>
    <n v="0"/>
    <n v="0"/>
    <n v="0"/>
    <n v="0"/>
    <n v="0"/>
    <n v="0"/>
    <n v="0"/>
    <n v="0"/>
    <n v="0"/>
    <n v="0"/>
    <s v="RADIO COMM OPRTNG FND"/>
    <s v="Default"/>
    <s v="RADIO INSTALLATION OPS"/>
    <s v="Default"/>
  </r>
  <r>
    <s v="000004501"/>
    <s v="1045829"/>
    <s v="213001"/>
    <x v="34"/>
    <s v="5188000"/>
    <n v="2012"/>
    <x v="0"/>
    <x v="32"/>
    <s v="50000-PROGRAM EXPENDITUR BUDGET"/>
    <s v="52000-SUPPLIES"/>
    <m/>
    <n v="0"/>
    <n v="0"/>
    <n v="124.78"/>
    <n v="0"/>
    <n v="-124.78"/>
    <s v="N/A"/>
    <n v="0"/>
    <n v="0"/>
    <n v="0"/>
    <n v="0"/>
    <n v="0"/>
    <n v="0"/>
    <n v="0"/>
    <n v="65.82000000000001"/>
    <n v="0"/>
    <n v="50.45"/>
    <n v="0"/>
    <n v="8.51"/>
    <n v="0"/>
    <s v="RADIO COMM OPRTNG FND"/>
    <s v="213001 ADMIN DEFAULT"/>
    <s v="RADIO INSTALLATION OPS"/>
    <s v="DATA PROCESSING"/>
  </r>
  <r>
    <s v="000004501"/>
    <s v="0000000"/>
    <s v="213001"/>
    <x v="35"/>
    <s v="0000000"/>
    <n v="2012"/>
    <x v="0"/>
    <x v="33"/>
    <s v="50000-PROGRAM EXPENDITUR BUDGET"/>
    <s v="52000-SUPPLIES"/>
    <m/>
    <n v="99773"/>
    <n v="99773"/>
    <n v="0"/>
    <n v="0"/>
    <n v="99773"/>
    <s v="0"/>
    <n v="0"/>
    <n v="0"/>
    <n v="0"/>
    <n v="0"/>
    <n v="0"/>
    <n v="0"/>
    <n v="0"/>
    <n v="0"/>
    <n v="0"/>
    <n v="0"/>
    <n v="0"/>
    <n v="0"/>
    <n v="0"/>
    <s v="RADIO COMM OPRTNG FND"/>
    <s v="Default"/>
    <s v="RADIO INSTALLATION OPS"/>
    <s v="Default"/>
  </r>
  <r>
    <s v="000004501"/>
    <s v="1045829"/>
    <s v="213001"/>
    <x v="35"/>
    <s v="0000000"/>
    <n v="2012"/>
    <x v="0"/>
    <x v="33"/>
    <s v="50000-PROGRAM EXPENDITUR BUDGET"/>
    <s v="52000-SUPPLIES"/>
    <m/>
    <n v="0"/>
    <n v="0"/>
    <n v="0"/>
    <n v="0"/>
    <n v="0"/>
    <s v="N/A"/>
    <n v="0"/>
    <n v="0"/>
    <n v="0"/>
    <n v="0"/>
    <n v="0"/>
    <n v="0"/>
    <n v="0"/>
    <n v="0"/>
    <n v="0"/>
    <n v="0"/>
    <n v="-27369.36"/>
    <n v="-23142.5"/>
    <n v="50511.86"/>
    <s v="RADIO COMM OPRTNG FND"/>
    <s v="213001 ADMIN DEFAULT"/>
    <s v="RADIO INSTALLATION OPS"/>
    <s v="Default"/>
  </r>
  <r>
    <s v="000004501"/>
    <s v="1045829"/>
    <s v="213001"/>
    <x v="35"/>
    <s v="5188000"/>
    <n v="2012"/>
    <x v="0"/>
    <x v="33"/>
    <s v="50000-PROGRAM EXPENDITUR BUDGET"/>
    <s v="52000-SUPPLIES"/>
    <m/>
    <n v="0"/>
    <n v="0"/>
    <n v="42487.06"/>
    <n v="0.1"/>
    <n v="-42487.16"/>
    <s v="N/A"/>
    <n v="0"/>
    <n v="28961.25"/>
    <n v="1296.03"/>
    <n v="4700.42"/>
    <n v="3547.16"/>
    <n v="1696.63"/>
    <n v="9904.710000000001"/>
    <n v="130803.01000000001"/>
    <n v="29571.96"/>
    <n v="20542.71"/>
    <n v="158802.75"/>
    <n v="18393.29"/>
    <n v="-365732.86"/>
    <s v="RADIO COMM OPRTNG FND"/>
    <s v="213001 ADMIN DEFAULT"/>
    <s v="RADIO INSTALLATION OPS"/>
    <s v="DATA PROCESSING"/>
  </r>
  <r>
    <s v="000004501"/>
    <s v="1045829"/>
    <s v="213001"/>
    <x v="35"/>
    <s v="5188800"/>
    <n v="2012"/>
    <x v="0"/>
    <x v="33"/>
    <s v="50000-PROGRAM EXPENDITUR BUDGET"/>
    <s v="52000-SUPPLIES"/>
    <m/>
    <n v="0"/>
    <n v="0"/>
    <n v="2791.2000000000003"/>
    <n v="0"/>
    <n v="-2791.2000000000003"/>
    <s v="N/A"/>
    <n v="0"/>
    <n v="0"/>
    <n v="0"/>
    <n v="0"/>
    <n v="0"/>
    <n v="0"/>
    <n v="0"/>
    <n v="0"/>
    <n v="0"/>
    <n v="0"/>
    <n v="0"/>
    <n v="2791.2000000000003"/>
    <n v="0"/>
    <s v="RADIO COMM OPRTNG FND"/>
    <s v="213001 ADMIN DEFAULT"/>
    <s v="RADIO INSTALLATION OPS"/>
    <s v="INFORMATION TECHNOLOGY: OPERATIONS-GENERAL"/>
  </r>
  <r>
    <s v="000004501"/>
    <s v="1045836"/>
    <s v="213001"/>
    <x v="35"/>
    <s v="0000000"/>
    <n v="2012"/>
    <x v="0"/>
    <x v="33"/>
    <s v="50000-PROGRAM EXPENDITUR BUDGET"/>
    <s v="52000-SUPPLIES"/>
    <m/>
    <n v="0"/>
    <n v="0"/>
    <n v="0"/>
    <n v="0"/>
    <n v="0"/>
    <s v="N/A"/>
    <n v="0"/>
    <n v="0"/>
    <n v="0"/>
    <n v="0"/>
    <n v="0"/>
    <n v="0"/>
    <n v="0"/>
    <n v="0"/>
    <n v="0"/>
    <n v="-2010.3400000000001"/>
    <n v="0"/>
    <n v="2010.3400000000001"/>
    <n v="0"/>
    <s v="RADIO COMM OPRTNG FND"/>
    <s v="213002 ADMIN DEFAULT"/>
    <s v="RADIO INSTALLATION OPS"/>
    <s v="Default"/>
  </r>
  <r>
    <s v="000004501"/>
    <s v="1045829"/>
    <s v="213001"/>
    <x v="36"/>
    <s v="5188000"/>
    <n v="2012"/>
    <x v="0"/>
    <x v="34"/>
    <s v="50000-PROGRAM EXPENDITUR BUDGET"/>
    <s v="52000-SUPPLIES"/>
    <m/>
    <n v="0"/>
    <n v="0"/>
    <n v="104.13"/>
    <n v="0"/>
    <n v="-104.13"/>
    <s v="N/A"/>
    <n v="0"/>
    <n v="0"/>
    <n v="0"/>
    <n v="0"/>
    <n v="0"/>
    <n v="0"/>
    <n v="0"/>
    <n v="0"/>
    <n v="0"/>
    <n v="0"/>
    <n v="104.13"/>
    <n v="0"/>
    <n v="0"/>
    <s v="RADIO COMM OPRTNG FND"/>
    <s v="213001 ADMIN DEFAULT"/>
    <s v="RADIO INSTALLATION OPS"/>
    <s v="DATA PROCESSING"/>
  </r>
  <r>
    <s v="000004501"/>
    <s v="0000000"/>
    <s v="213001"/>
    <x v="37"/>
    <s v="0000000"/>
    <n v="2012"/>
    <x v="0"/>
    <x v="35"/>
    <s v="50000-PROGRAM EXPENDITUR BUDGET"/>
    <s v="52000-SUPPLIES"/>
    <m/>
    <n v="1000"/>
    <n v="1000"/>
    <n v="0"/>
    <n v="0"/>
    <n v="1000"/>
    <s v="0"/>
    <n v="0"/>
    <n v="0"/>
    <n v="0"/>
    <n v="0"/>
    <n v="0"/>
    <n v="0"/>
    <n v="0"/>
    <n v="0"/>
    <n v="0"/>
    <n v="0"/>
    <n v="0"/>
    <n v="0"/>
    <n v="0"/>
    <s v="RADIO COMM OPRTNG FND"/>
    <s v="Default"/>
    <s v="RADIO INSTALLATION OPS"/>
    <s v="Default"/>
  </r>
  <r>
    <s v="000004501"/>
    <s v="1045829"/>
    <s v="213001"/>
    <x v="37"/>
    <s v="5188000"/>
    <n v="2012"/>
    <x v="0"/>
    <x v="35"/>
    <s v="50000-PROGRAM EXPENDITUR BUDGET"/>
    <s v="52000-SUPPLIES"/>
    <m/>
    <n v="0"/>
    <n v="0"/>
    <n v="1253.6000000000001"/>
    <n v="0"/>
    <n v="-1253.6000000000001"/>
    <s v="N/A"/>
    <n v="0"/>
    <n v="133.78"/>
    <n v="252.28"/>
    <n v="207.39000000000001"/>
    <n v="45.27"/>
    <n v="230.5"/>
    <n v="111.08"/>
    <n v="41.08"/>
    <n v="75"/>
    <n v="41.22"/>
    <n v="116"/>
    <n v="0"/>
    <n v="0"/>
    <s v="RADIO COMM OPRTNG FND"/>
    <s v="213001 ADMIN DEFAULT"/>
    <s v="RADIO INSTALLATION OPS"/>
    <s v="DATA PROCESSING"/>
  </r>
  <r>
    <s v="000004501"/>
    <s v="1045829"/>
    <s v="213001"/>
    <x v="38"/>
    <s v="5188000"/>
    <n v="2012"/>
    <x v="0"/>
    <x v="36"/>
    <s v="50000-PROGRAM EXPENDITUR BUDGET"/>
    <s v="52000-SUPPLIES"/>
    <m/>
    <n v="0"/>
    <n v="0"/>
    <n v="158.36"/>
    <n v="0"/>
    <n v="-158.36"/>
    <s v="N/A"/>
    <n v="0"/>
    <n v="0"/>
    <n v="0"/>
    <n v="173.41"/>
    <n v="-15.05"/>
    <n v="0"/>
    <n v="0"/>
    <n v="0"/>
    <n v="0"/>
    <n v="0"/>
    <n v="0"/>
    <n v="0"/>
    <n v="0"/>
    <s v="RADIO COMM OPRTNG FND"/>
    <s v="213001 ADMIN DEFAULT"/>
    <s v="RADIO INSTALLATION OPS"/>
    <s v="DATA PROCESSING"/>
  </r>
  <r>
    <s v="000004501"/>
    <s v="0000000"/>
    <s v="213001"/>
    <x v="39"/>
    <s v="0000000"/>
    <n v="2012"/>
    <x v="0"/>
    <x v="37"/>
    <s v="50000-PROGRAM EXPENDITUR BUDGET"/>
    <s v="52000-SUPPLIES"/>
    <m/>
    <n v="4030"/>
    <n v="4030"/>
    <n v="0"/>
    <n v="0"/>
    <n v="4030"/>
    <s v="0"/>
    <n v="0"/>
    <n v="0"/>
    <n v="0"/>
    <n v="0"/>
    <n v="0"/>
    <n v="0"/>
    <n v="0"/>
    <n v="0"/>
    <n v="0"/>
    <n v="0"/>
    <n v="0"/>
    <n v="0"/>
    <n v="0"/>
    <s v="RADIO COMM OPRTNG FND"/>
    <s v="Default"/>
    <s v="RADIO INSTALLATION OPS"/>
    <s v="Default"/>
  </r>
  <r>
    <s v="000004501"/>
    <s v="1045829"/>
    <s v="213001"/>
    <x v="39"/>
    <s v="5188000"/>
    <n v="2012"/>
    <x v="0"/>
    <x v="37"/>
    <s v="50000-PROGRAM EXPENDITUR BUDGET"/>
    <s v="52000-SUPPLIES"/>
    <m/>
    <n v="0"/>
    <n v="0"/>
    <n v="6786.2"/>
    <n v="790.3000000000001"/>
    <n v="-7576.5"/>
    <s v="N/A"/>
    <n v="0"/>
    <n v="1780.74"/>
    <n v="15.05"/>
    <n v="435.47"/>
    <n v="2475.8"/>
    <n v="153.05"/>
    <n v="488.64"/>
    <n v="976.01"/>
    <n v="0"/>
    <n v="39.480000000000004"/>
    <n v="421.96000000000004"/>
    <n v="0"/>
    <n v="0"/>
    <s v="RADIO COMM OPRTNG FND"/>
    <s v="213001 ADMIN DEFAULT"/>
    <s v="RADIO INSTALLATION OPS"/>
    <s v="DATA PROCESSING"/>
  </r>
  <r>
    <s v="000004501"/>
    <s v="1045829"/>
    <s v="213001"/>
    <x v="40"/>
    <s v="5188000"/>
    <n v="2012"/>
    <x v="0"/>
    <x v="38"/>
    <s v="50000-PROGRAM EXPENDITUR BUDGET"/>
    <s v="52000-SUPPLIES"/>
    <m/>
    <n v="0"/>
    <n v="0"/>
    <n v="64.57000000000001"/>
    <n v="0"/>
    <n v="-64.57000000000001"/>
    <s v="N/A"/>
    <n v="0"/>
    <n v="0"/>
    <n v="0"/>
    <n v="0"/>
    <n v="64.57000000000001"/>
    <n v="0"/>
    <n v="0"/>
    <n v="0"/>
    <n v="0"/>
    <n v="0"/>
    <n v="0"/>
    <n v="0"/>
    <n v="0"/>
    <s v="RADIO COMM OPRTNG FND"/>
    <s v="213001 ADMIN DEFAULT"/>
    <s v="RADIO INSTALLATION OPS"/>
    <s v="DATA PROCESSING"/>
  </r>
  <r>
    <s v="000004501"/>
    <s v="0000000"/>
    <s v="213001"/>
    <x v="41"/>
    <s v="0000000"/>
    <n v="2012"/>
    <x v="0"/>
    <x v="39"/>
    <s v="50000-PROGRAM EXPENDITUR BUDGET"/>
    <s v="52000-SUPPLIES"/>
    <m/>
    <n v="9000"/>
    <n v="9000"/>
    <n v="0"/>
    <n v="0"/>
    <n v="9000"/>
    <s v="0"/>
    <n v="0"/>
    <n v="0"/>
    <n v="0"/>
    <n v="0"/>
    <n v="0"/>
    <n v="0"/>
    <n v="0"/>
    <n v="0"/>
    <n v="0"/>
    <n v="0"/>
    <n v="0"/>
    <n v="0"/>
    <n v="0"/>
    <s v="RADIO COMM OPRTNG FND"/>
    <s v="Default"/>
    <s v="RADIO INSTALLATION OPS"/>
    <s v="Default"/>
  </r>
  <r>
    <s v="000004501"/>
    <s v="1045829"/>
    <s v="213001"/>
    <x v="41"/>
    <s v="5188000"/>
    <n v="2012"/>
    <x v="0"/>
    <x v="39"/>
    <s v="50000-PROGRAM EXPENDITUR BUDGET"/>
    <s v="52000-SUPPLIES"/>
    <m/>
    <n v="0"/>
    <n v="0"/>
    <n v="6571.900000000001"/>
    <n v="160.28"/>
    <n v="-6732.18"/>
    <s v="N/A"/>
    <n v="0"/>
    <n v="83.21000000000001"/>
    <n v="1121.29"/>
    <n v="226.45000000000002"/>
    <n v="942.86"/>
    <n v="2198.13"/>
    <n v="798.36"/>
    <n v="28.76"/>
    <n v="106.4"/>
    <n v="90.69"/>
    <n v="812.83"/>
    <n v="162.92000000000002"/>
    <n v="0"/>
    <s v="RADIO COMM OPRTNG FND"/>
    <s v="213001 ADMIN DEFAULT"/>
    <s v="RADIO INSTALLATION OPS"/>
    <s v="DATA PROCESSING"/>
  </r>
  <r>
    <s v="000004501"/>
    <s v="0000000"/>
    <s v="213001"/>
    <x v="42"/>
    <s v="0000000"/>
    <n v="2012"/>
    <x v="0"/>
    <x v="40"/>
    <s v="50000-PROGRAM EXPENDITUR BUDGET"/>
    <s v="52000-SUPPLIES"/>
    <m/>
    <n v="69461"/>
    <n v="69461"/>
    <n v="0"/>
    <n v="0"/>
    <n v="69461"/>
    <s v="0"/>
    <n v="0"/>
    <n v="0"/>
    <n v="0"/>
    <n v="0"/>
    <n v="0"/>
    <n v="0"/>
    <n v="0"/>
    <n v="0"/>
    <n v="0"/>
    <n v="0"/>
    <n v="0"/>
    <n v="0"/>
    <n v="0"/>
    <s v="RADIO COMM OPRTNG FND"/>
    <s v="Default"/>
    <s v="RADIO INSTALLATION OPS"/>
    <s v="Default"/>
  </r>
  <r>
    <s v="000004501"/>
    <s v="1045829"/>
    <s v="213001"/>
    <x v="42"/>
    <s v="5188000"/>
    <n v="2012"/>
    <x v="0"/>
    <x v="40"/>
    <s v="50000-PROGRAM EXPENDITUR BUDGET"/>
    <s v="52000-SUPPLIES"/>
    <m/>
    <n v="0"/>
    <n v="0"/>
    <n v="100410.96"/>
    <n v="5420.56"/>
    <n v="-105831.52"/>
    <s v="N/A"/>
    <n v="45.49"/>
    <n v="13342.61"/>
    <n v="10959.45"/>
    <n v="13725.67"/>
    <n v="5080.46"/>
    <n v="6339.83"/>
    <n v="3288.83"/>
    <n v="8785.77"/>
    <n v="-240.27"/>
    <n v="16246.32"/>
    <n v="9370.44"/>
    <n v="13466.36"/>
    <n v="0"/>
    <s v="RADIO COMM OPRTNG FND"/>
    <s v="213001 ADMIN DEFAULT"/>
    <s v="RADIO INSTALLATION OPS"/>
    <s v="DATA PROCESSING"/>
  </r>
  <r>
    <s v="000004501"/>
    <s v="1045829"/>
    <s v="213001"/>
    <x v="42"/>
    <s v="5188800"/>
    <n v="2012"/>
    <x v="0"/>
    <x v="40"/>
    <s v="50000-PROGRAM EXPENDITUR BUDGET"/>
    <s v="52000-SUPPLIES"/>
    <m/>
    <n v="0"/>
    <n v="0"/>
    <n v="10950"/>
    <n v="0"/>
    <n v="-10950"/>
    <s v="N/A"/>
    <n v="0"/>
    <n v="0"/>
    <n v="0"/>
    <n v="0"/>
    <n v="0"/>
    <n v="0"/>
    <n v="0"/>
    <n v="0"/>
    <n v="0"/>
    <n v="0"/>
    <n v="0"/>
    <n v="10950"/>
    <n v="0"/>
    <s v="RADIO COMM OPRTNG FND"/>
    <s v="213001 ADMIN DEFAULT"/>
    <s v="RADIO INSTALLATION OPS"/>
    <s v="INFORMATION TECHNOLOGY: OPERATIONS-GENERAL"/>
  </r>
  <r>
    <s v="000004501"/>
    <s v="0000000"/>
    <s v="213001"/>
    <x v="43"/>
    <s v="0000000"/>
    <n v="2012"/>
    <x v="0"/>
    <x v="41"/>
    <s v="50000-PROGRAM EXPENDITUR BUDGET"/>
    <s v="53000-SERVICES-OTHER CHARGES"/>
    <m/>
    <n v="2000"/>
    <n v="2000"/>
    <n v="0"/>
    <n v="0"/>
    <n v="2000"/>
    <s v="0"/>
    <n v="0"/>
    <n v="0"/>
    <n v="0"/>
    <n v="0"/>
    <n v="0"/>
    <n v="0"/>
    <n v="0"/>
    <n v="0"/>
    <n v="0"/>
    <n v="0"/>
    <n v="0"/>
    <n v="0"/>
    <n v="0"/>
    <s v="RADIO COMM OPRTNG FND"/>
    <s v="Default"/>
    <s v="RADIO INSTALLATION OPS"/>
    <s v="Default"/>
  </r>
  <r>
    <s v="000004501"/>
    <s v="1045829"/>
    <s v="213001"/>
    <x v="44"/>
    <s v="5188000"/>
    <n v="2012"/>
    <x v="0"/>
    <x v="42"/>
    <s v="50000-PROGRAM EXPENDITUR BUDGET"/>
    <s v="53000-SERVICES-OTHER CHARGES"/>
    <m/>
    <n v="0"/>
    <n v="0"/>
    <n v="-441.01"/>
    <n v="0"/>
    <n v="441.01"/>
    <s v="N/A"/>
    <n v="0"/>
    <n v="0"/>
    <n v="0"/>
    <n v="-1.3"/>
    <n v="0"/>
    <n v="0"/>
    <n v="0"/>
    <n v="0.33"/>
    <n v="-0.03"/>
    <n v="-440.01"/>
    <n v="0"/>
    <n v="0"/>
    <n v="0"/>
    <s v="RADIO COMM OPRTNG FND"/>
    <s v="213001 ADMIN DEFAULT"/>
    <s v="RADIO INSTALLATION OPS"/>
    <s v="DATA PROCESSING"/>
  </r>
  <r>
    <s v="000004501"/>
    <s v="0000000"/>
    <s v="213001"/>
    <x v="45"/>
    <s v="0000000"/>
    <n v="2012"/>
    <x v="0"/>
    <x v="43"/>
    <s v="50000-PROGRAM EXPENDITUR BUDGET"/>
    <s v="53000-SERVICES-OTHER CHARGES"/>
    <m/>
    <n v="182"/>
    <n v="182"/>
    <n v="0"/>
    <n v="0"/>
    <n v="182"/>
    <s v="0"/>
    <n v="0"/>
    <n v="0"/>
    <n v="0"/>
    <n v="0"/>
    <n v="0"/>
    <n v="0"/>
    <n v="0"/>
    <n v="0"/>
    <n v="0"/>
    <n v="0"/>
    <n v="0"/>
    <n v="0"/>
    <n v="0"/>
    <s v="RADIO COMM OPRTNG FND"/>
    <s v="Default"/>
    <s v="RADIO INSTALLATION OPS"/>
    <s v="Default"/>
  </r>
  <r>
    <s v="000004501"/>
    <s v="1045829"/>
    <s v="213001"/>
    <x v="45"/>
    <s v="5188000"/>
    <n v="2012"/>
    <x v="0"/>
    <x v="43"/>
    <s v="50000-PROGRAM EXPENDITUR BUDGET"/>
    <s v="53000-SERVICES-OTHER CHARGES"/>
    <m/>
    <n v="0"/>
    <n v="0"/>
    <n v="9856.99"/>
    <n v="0"/>
    <n v="-9856.99"/>
    <s v="N/A"/>
    <n v="0"/>
    <n v="0"/>
    <n v="865.09"/>
    <n v="867.37"/>
    <n v="1743.19"/>
    <n v="1744.8600000000001"/>
    <n v="878.8000000000001"/>
    <n v="880.23"/>
    <n v="881.65"/>
    <n v="678.42"/>
    <n v="677.74"/>
    <n v="639.64"/>
    <n v="0"/>
    <s v="RADIO COMM OPRTNG FND"/>
    <s v="213001 ADMIN DEFAULT"/>
    <s v="RADIO INSTALLATION OPS"/>
    <s v="DATA PROCESSING"/>
  </r>
  <r>
    <s v="000004501"/>
    <s v="0000000"/>
    <s v="213001"/>
    <x v="46"/>
    <s v="0000000"/>
    <n v="2012"/>
    <x v="0"/>
    <x v="44"/>
    <s v="50000-PROGRAM EXPENDITUR BUDGET"/>
    <s v="53000-SERVICES-OTHER CHARGES"/>
    <m/>
    <n v="500"/>
    <n v="500"/>
    <n v="0"/>
    <n v="0"/>
    <n v="500"/>
    <s v="0"/>
    <n v="0"/>
    <n v="0"/>
    <n v="0"/>
    <n v="0"/>
    <n v="0"/>
    <n v="0"/>
    <n v="0"/>
    <n v="0"/>
    <n v="0"/>
    <n v="0"/>
    <n v="0"/>
    <n v="0"/>
    <n v="0"/>
    <s v="RADIO COMM OPRTNG FND"/>
    <s v="Default"/>
    <s v="RADIO INSTALLATION OPS"/>
    <s v="Default"/>
  </r>
  <r>
    <s v="000004501"/>
    <s v="1045829"/>
    <s v="213001"/>
    <x v="46"/>
    <s v="5188000"/>
    <n v="2012"/>
    <x v="0"/>
    <x v="44"/>
    <s v="50000-PROGRAM EXPENDITUR BUDGET"/>
    <s v="53000-SERVICES-OTHER CHARGES"/>
    <m/>
    <n v="0"/>
    <n v="0"/>
    <n v="5131.35"/>
    <n v="0"/>
    <n v="-5131.35"/>
    <s v="N/A"/>
    <n v="0"/>
    <n v="0"/>
    <n v="424.39"/>
    <n v="455.11"/>
    <n v="853.5"/>
    <n v="869.76"/>
    <n v="420.32"/>
    <n v="434.48"/>
    <n v="419.65000000000003"/>
    <n v="424.90000000000003"/>
    <n v="419.51"/>
    <n v="409.73"/>
    <n v="0"/>
    <s v="RADIO COMM OPRTNG FND"/>
    <s v="213001 ADMIN DEFAULT"/>
    <s v="RADIO INSTALLATION OPS"/>
    <s v="DATA PROCESSING"/>
  </r>
  <r>
    <s v="000004501"/>
    <s v="0000000"/>
    <s v="213001"/>
    <x v="47"/>
    <s v="0000000"/>
    <n v="2012"/>
    <x v="0"/>
    <x v="45"/>
    <s v="50000-PROGRAM EXPENDITUR BUDGET"/>
    <s v="53000-SERVICES-OTHER CHARGES"/>
    <m/>
    <n v="-9000"/>
    <n v="-9000"/>
    <n v="0"/>
    <n v="0"/>
    <n v="-9000"/>
    <s v="0"/>
    <n v="0"/>
    <n v="0"/>
    <n v="0"/>
    <n v="0"/>
    <n v="0"/>
    <n v="0"/>
    <n v="0"/>
    <n v="0"/>
    <n v="0"/>
    <n v="0"/>
    <n v="0"/>
    <n v="0"/>
    <n v="0"/>
    <s v="RADIO COMM OPRTNG FND"/>
    <s v="Default"/>
    <s v="RADIO INSTALLATION OPS"/>
    <s v="Default"/>
  </r>
  <r>
    <s v="000004501"/>
    <s v="1045829"/>
    <s v="213001"/>
    <x v="48"/>
    <s v="5188000"/>
    <n v="2012"/>
    <x v="0"/>
    <x v="46"/>
    <s v="50000-PROGRAM EXPENDITUR BUDGET"/>
    <s v="53000-SERVICES-OTHER CHARGES"/>
    <m/>
    <n v="0"/>
    <n v="0"/>
    <n v="2810.79"/>
    <n v="0"/>
    <n v="-2810.79"/>
    <s v="N/A"/>
    <n v="0"/>
    <n v="600.47"/>
    <n v="318.45"/>
    <n v="88.63"/>
    <n v="173.03"/>
    <n v="335.35"/>
    <n v="136.78"/>
    <n v="82.52"/>
    <n v="269.9"/>
    <n v="6.22"/>
    <n v="167.08"/>
    <n v="632.36"/>
    <n v="0"/>
    <s v="RADIO COMM OPRTNG FND"/>
    <s v="213001 ADMIN DEFAULT"/>
    <s v="RADIO INSTALLATION OPS"/>
    <s v="DATA PROCESSING"/>
  </r>
  <r>
    <s v="000004501"/>
    <s v="1045829"/>
    <s v="213001"/>
    <x v="49"/>
    <s v="5188000"/>
    <n v="2012"/>
    <x v="0"/>
    <x v="47"/>
    <s v="50000-PROGRAM EXPENDITUR BUDGET"/>
    <s v="53000-SERVICES-OTHER CHARGES"/>
    <m/>
    <n v="0"/>
    <n v="0"/>
    <n v="18.87"/>
    <n v="0"/>
    <n v="-18.87"/>
    <s v="N/A"/>
    <n v="0"/>
    <n v="18.87"/>
    <n v="0"/>
    <n v="0"/>
    <n v="0"/>
    <n v="0"/>
    <n v="0"/>
    <n v="0"/>
    <n v="0"/>
    <n v="0"/>
    <n v="0"/>
    <n v="0"/>
    <n v="0"/>
    <s v="RADIO COMM OPRTNG FND"/>
    <s v="213001 ADMIN DEFAULT"/>
    <s v="RADIO INSTALLATION OPS"/>
    <s v="DATA PROCESSING"/>
  </r>
  <r>
    <s v="000004501"/>
    <s v="1045829"/>
    <s v="213001"/>
    <x v="50"/>
    <s v="5188000"/>
    <n v="2012"/>
    <x v="0"/>
    <x v="48"/>
    <s v="50000-PROGRAM EXPENDITUR BUDGET"/>
    <s v="53000-SERVICES-OTHER CHARGES"/>
    <m/>
    <n v="0"/>
    <n v="0"/>
    <n v="7.140000000000001"/>
    <n v="0"/>
    <n v="-7.140000000000001"/>
    <s v="N/A"/>
    <n v="0"/>
    <n v="0"/>
    <n v="0"/>
    <n v="0"/>
    <n v="0"/>
    <n v="0"/>
    <n v="0"/>
    <n v="7.140000000000001"/>
    <n v="0"/>
    <n v="0"/>
    <n v="0"/>
    <n v="0"/>
    <n v="0"/>
    <s v="RADIO COMM OPRTNG FND"/>
    <s v="213001 ADMIN DEFAULT"/>
    <s v="RADIO INSTALLATION OPS"/>
    <s v="DATA PROCESSING"/>
  </r>
  <r>
    <s v="000004501"/>
    <s v="1045829"/>
    <s v="213001"/>
    <x v="51"/>
    <s v="5188000"/>
    <n v="2012"/>
    <x v="0"/>
    <x v="49"/>
    <s v="50000-PROGRAM EXPENDITUR BUDGET"/>
    <s v="53000-SERVICES-OTHER CHARGES"/>
    <m/>
    <n v="0"/>
    <n v="0"/>
    <n v="14.73"/>
    <n v="0"/>
    <n v="-14.73"/>
    <s v="N/A"/>
    <n v="0"/>
    <n v="0"/>
    <n v="0"/>
    <n v="0"/>
    <n v="0"/>
    <n v="0"/>
    <n v="0"/>
    <n v="0"/>
    <n v="0"/>
    <n v="0"/>
    <n v="0"/>
    <n v="14.73"/>
    <n v="0"/>
    <s v="RADIO COMM OPRTNG FND"/>
    <s v="213001 ADMIN DEFAULT"/>
    <s v="RADIO INSTALLATION OPS"/>
    <s v="DATA PROCESSING"/>
  </r>
  <r>
    <s v="000004501"/>
    <s v="0000000"/>
    <s v="213001"/>
    <x v="52"/>
    <s v="0000000"/>
    <n v="2012"/>
    <x v="0"/>
    <x v="50"/>
    <s v="50000-PROGRAM EXPENDITUR BUDGET"/>
    <s v="53000-SERVICES-OTHER CHARGES"/>
    <m/>
    <n v="1000"/>
    <n v="1000"/>
    <n v="0"/>
    <n v="0"/>
    <n v="1000"/>
    <s v="0"/>
    <n v="0"/>
    <n v="0"/>
    <n v="0"/>
    <n v="0"/>
    <n v="0"/>
    <n v="0"/>
    <n v="0"/>
    <n v="0"/>
    <n v="0"/>
    <n v="0"/>
    <n v="0"/>
    <n v="0"/>
    <n v="0"/>
    <s v="RADIO COMM OPRTNG FND"/>
    <s v="Default"/>
    <s v="RADIO INSTALLATION OPS"/>
    <s v="Default"/>
  </r>
  <r>
    <s v="000004501"/>
    <s v="1045829"/>
    <s v="213001"/>
    <x v="52"/>
    <s v="5188000"/>
    <n v="2012"/>
    <x v="0"/>
    <x v="50"/>
    <s v="50000-PROGRAM EXPENDITUR BUDGET"/>
    <s v="53000-SERVICES-OTHER CHARGES"/>
    <m/>
    <n v="0"/>
    <n v="0"/>
    <n v="860.8000000000001"/>
    <n v="-0.01"/>
    <n v="-860.79"/>
    <s v="N/A"/>
    <n v="0"/>
    <n v="262.4"/>
    <n v="-31.87"/>
    <n v="97.05"/>
    <n v="77.64"/>
    <n v="96.86"/>
    <n v="57.65"/>
    <n v="96.10000000000001"/>
    <n v="0"/>
    <n v="160.76"/>
    <n v="0"/>
    <n v="44.21"/>
    <n v="0"/>
    <s v="RADIO COMM OPRTNG FND"/>
    <s v="213001 ADMIN DEFAULT"/>
    <s v="RADIO INSTALLATION OPS"/>
    <s v="DATA PROCESSING"/>
  </r>
  <r>
    <s v="000004501"/>
    <s v="0000000"/>
    <s v="213001"/>
    <x v="53"/>
    <s v="0000000"/>
    <n v="2012"/>
    <x v="0"/>
    <x v="51"/>
    <s v="50000-PROGRAM EXPENDITUR BUDGET"/>
    <s v="53000-SERVICES-OTHER CHARGES"/>
    <m/>
    <n v="19927"/>
    <n v="19927"/>
    <n v="0"/>
    <n v="0"/>
    <n v="19927"/>
    <s v="0"/>
    <n v="0"/>
    <n v="0"/>
    <n v="0"/>
    <n v="0"/>
    <n v="0"/>
    <n v="0"/>
    <n v="0"/>
    <n v="0"/>
    <n v="0"/>
    <n v="0"/>
    <n v="0"/>
    <n v="0"/>
    <n v="0"/>
    <s v="RADIO COMM OPRTNG FND"/>
    <s v="Default"/>
    <s v="RADIO INSTALLATION OPS"/>
    <s v="Default"/>
  </r>
  <r>
    <s v="000004501"/>
    <s v="1045829"/>
    <s v="213001"/>
    <x v="53"/>
    <s v="5188000"/>
    <n v="2012"/>
    <x v="0"/>
    <x v="51"/>
    <s v="50000-PROGRAM EXPENDITUR BUDGET"/>
    <s v="53000-SERVICES-OTHER CHARGES"/>
    <m/>
    <n v="0"/>
    <n v="0"/>
    <n v="11452.210000000001"/>
    <n v="0.12"/>
    <n v="-11452.33"/>
    <s v="N/A"/>
    <n v="0"/>
    <n v="591.96"/>
    <n v="0"/>
    <n v="1834.41"/>
    <n v="860.6800000000001"/>
    <n v="1649.0900000000001"/>
    <n v="1504.51"/>
    <n v="470.69"/>
    <n v="328.5"/>
    <n v="2491.02"/>
    <n v="430.34000000000003"/>
    <n v="1291.01"/>
    <n v="0"/>
    <s v="RADIO COMM OPRTNG FND"/>
    <s v="213001 ADMIN DEFAULT"/>
    <s v="RADIO INSTALLATION OPS"/>
    <s v="DATA PROCESSING"/>
  </r>
  <r>
    <s v="000004501"/>
    <s v="1045829"/>
    <s v="213001"/>
    <x v="54"/>
    <s v="5188000"/>
    <n v="2012"/>
    <x v="0"/>
    <x v="52"/>
    <s v="50000-PROGRAM EXPENDITUR BUDGET"/>
    <s v="53000-SERVICES-OTHER CHARGES"/>
    <m/>
    <n v="0"/>
    <n v="0"/>
    <n v="232.93"/>
    <n v="0"/>
    <n v="-232.93"/>
    <s v="N/A"/>
    <n v="0"/>
    <n v="0"/>
    <n v="0"/>
    <n v="0"/>
    <n v="0"/>
    <n v="0"/>
    <n v="0"/>
    <n v="0"/>
    <n v="0"/>
    <n v="0"/>
    <n v="0"/>
    <n v="232.93"/>
    <n v="0"/>
    <s v="RADIO COMM OPRTNG FND"/>
    <s v="213001 ADMIN DEFAULT"/>
    <s v="RADIO INSTALLATION OPS"/>
    <s v="DATA PROCESSING"/>
  </r>
  <r>
    <s v="000004501"/>
    <s v="1045829"/>
    <s v="213001"/>
    <x v="55"/>
    <s v="5188000"/>
    <n v="2012"/>
    <x v="0"/>
    <x v="53"/>
    <s v="50000-PROGRAM EXPENDITUR BUDGET"/>
    <s v="53000-SERVICES-OTHER CHARGES"/>
    <m/>
    <n v="0"/>
    <n v="0"/>
    <n v="3909.62"/>
    <n v="0"/>
    <n v="-3909.62"/>
    <s v="N/A"/>
    <n v="0"/>
    <n v="1196.6100000000001"/>
    <n v="-103.81"/>
    <n v="0"/>
    <n v="0"/>
    <n v="0"/>
    <n v="0"/>
    <n v="0"/>
    <n v="0"/>
    <n v="675"/>
    <n v="2141.82"/>
    <n v="0"/>
    <n v="0"/>
    <s v="RADIO COMM OPRTNG FND"/>
    <s v="213001 ADMIN DEFAULT"/>
    <s v="RADIO INSTALLATION OPS"/>
    <s v="DATA PROCESSING"/>
  </r>
  <r>
    <s v="000004501"/>
    <s v="0000000"/>
    <s v="213001"/>
    <x v="56"/>
    <s v="0000000"/>
    <n v="2012"/>
    <x v="0"/>
    <x v="54"/>
    <s v="50000-PROGRAM EXPENDITUR BUDGET"/>
    <s v="53000-SERVICES-OTHER CHARGES"/>
    <m/>
    <n v="6000"/>
    <n v="6000"/>
    <n v="0"/>
    <n v="0"/>
    <n v="6000"/>
    <s v="0"/>
    <n v="0"/>
    <n v="0"/>
    <n v="0"/>
    <n v="0"/>
    <n v="0"/>
    <n v="0"/>
    <n v="0"/>
    <n v="0"/>
    <n v="0"/>
    <n v="0"/>
    <n v="0"/>
    <n v="0"/>
    <n v="0"/>
    <s v="RADIO COMM OPRTNG FND"/>
    <s v="Default"/>
    <s v="RADIO INSTALLATION OPS"/>
    <s v="Default"/>
  </r>
  <r>
    <s v="000004501"/>
    <s v="1045829"/>
    <s v="213001"/>
    <x v="56"/>
    <s v="5188000"/>
    <n v="2012"/>
    <x v="0"/>
    <x v="54"/>
    <s v="50000-PROGRAM EXPENDITUR BUDGET"/>
    <s v="53000-SERVICES-OTHER CHARGES"/>
    <m/>
    <n v="0"/>
    <n v="0"/>
    <n v="2331.85"/>
    <n v="0"/>
    <n v="-2331.85"/>
    <s v="N/A"/>
    <n v="0"/>
    <n v="0"/>
    <n v="20"/>
    <n v="11"/>
    <n v="25"/>
    <n v="135"/>
    <n v="42.28"/>
    <n v="5"/>
    <n v="40.33"/>
    <n v="54.370000000000005"/>
    <n v="1840.8700000000001"/>
    <n v="158"/>
    <n v="0"/>
    <s v="RADIO COMM OPRTNG FND"/>
    <s v="213001 ADMIN DEFAULT"/>
    <s v="RADIO INSTALLATION OPS"/>
    <s v="DATA PROCESSING"/>
  </r>
  <r>
    <s v="000004501"/>
    <s v="0000000"/>
    <s v="213001"/>
    <x v="57"/>
    <s v="0000000"/>
    <n v="2012"/>
    <x v="0"/>
    <x v="55"/>
    <s v="50000-PROGRAM EXPENDITUR BUDGET"/>
    <s v="53000-SERVICES-OTHER CHARGES"/>
    <m/>
    <n v="7500"/>
    <n v="7500"/>
    <n v="0"/>
    <n v="0"/>
    <n v="7500"/>
    <s v="0"/>
    <n v="0"/>
    <n v="0"/>
    <n v="0"/>
    <n v="0"/>
    <n v="0"/>
    <n v="0"/>
    <n v="0"/>
    <n v="0"/>
    <n v="0"/>
    <n v="0"/>
    <n v="0"/>
    <n v="0"/>
    <n v="0"/>
    <s v="RADIO COMM OPRTNG FND"/>
    <s v="Default"/>
    <s v="RADIO INSTALLATION OPS"/>
    <s v="Default"/>
  </r>
  <r>
    <s v="000004501"/>
    <s v="0000000"/>
    <s v="213001"/>
    <x v="58"/>
    <s v="0000000"/>
    <n v="2012"/>
    <x v="0"/>
    <x v="56"/>
    <s v="50000-PROGRAM EXPENDITUR BUDGET"/>
    <s v="55000-INTRAGOVERNMENTAL SERVICES"/>
    <m/>
    <n v="32470"/>
    <n v="32470"/>
    <n v="0"/>
    <n v="0"/>
    <n v="32470"/>
    <s v="0"/>
    <n v="0"/>
    <n v="0"/>
    <n v="0"/>
    <n v="0"/>
    <n v="0"/>
    <n v="0"/>
    <n v="0"/>
    <n v="0"/>
    <n v="0"/>
    <n v="0"/>
    <n v="0"/>
    <n v="0"/>
    <n v="0"/>
    <s v="RADIO COMM OPRTNG FND"/>
    <s v="Default"/>
    <s v="RADIO INSTALLATION OPS"/>
    <s v="Default"/>
  </r>
  <r>
    <s v="000004501"/>
    <s v="1045829"/>
    <s v="213001"/>
    <x v="58"/>
    <s v="5188000"/>
    <n v="2012"/>
    <x v="0"/>
    <x v="56"/>
    <s v="50000-PROGRAM EXPENDITUR BUDGET"/>
    <s v="55000-INTRAGOVERNMENTAL SERVICES"/>
    <m/>
    <n v="0"/>
    <n v="0"/>
    <n v="21300"/>
    <n v="0"/>
    <n v="-21300"/>
    <s v="N/A"/>
    <n v="0"/>
    <n v="0"/>
    <n v="7084"/>
    <n v="-1771"/>
    <n v="0"/>
    <n v="3542"/>
    <n v="1771"/>
    <n v="3542"/>
    <n v="1771"/>
    <n v="3542"/>
    <n v="-1771"/>
    <n v="3590"/>
    <n v="0"/>
    <s v="RADIO COMM OPRTNG FND"/>
    <s v="213001 ADMIN DEFAULT"/>
    <s v="RADIO INSTALLATION OPS"/>
    <s v="DATA PROCESSING"/>
  </r>
  <r>
    <s v="000004501"/>
    <s v="0000000"/>
    <s v="213001"/>
    <x v="59"/>
    <s v="0000000"/>
    <n v="2012"/>
    <x v="0"/>
    <x v="57"/>
    <s v="50000-PROGRAM EXPENDITUR BUDGET"/>
    <s v="55000-INTRAGOVERNMENTAL SERVICES"/>
    <m/>
    <n v="6939"/>
    <n v="6939"/>
    <n v="0"/>
    <n v="0"/>
    <n v="6939"/>
    <s v="0"/>
    <n v="0"/>
    <n v="0"/>
    <n v="0"/>
    <n v="0"/>
    <n v="0"/>
    <n v="0"/>
    <n v="0"/>
    <n v="0"/>
    <n v="0"/>
    <n v="0"/>
    <n v="0"/>
    <n v="0"/>
    <n v="0"/>
    <s v="RADIO COMM OPRTNG FND"/>
    <s v="Default"/>
    <s v="RADIO INSTALLATION OPS"/>
    <s v="Default"/>
  </r>
  <r>
    <s v="000004501"/>
    <s v="1045829"/>
    <s v="213001"/>
    <x v="59"/>
    <s v="5188000"/>
    <n v="2012"/>
    <x v="0"/>
    <x v="57"/>
    <s v="50000-PROGRAM EXPENDITUR BUDGET"/>
    <s v="55000-INTRAGOVERNMENTAL SERVICES"/>
    <m/>
    <n v="0"/>
    <n v="0"/>
    <n v="6939"/>
    <n v="0"/>
    <n v="-6939"/>
    <s v="N/A"/>
    <n v="0"/>
    <n v="0"/>
    <n v="0"/>
    <n v="0"/>
    <n v="0"/>
    <n v="0"/>
    <n v="0"/>
    <n v="0"/>
    <n v="0"/>
    <n v="0"/>
    <n v="0"/>
    <n v="6939"/>
    <n v="0"/>
    <s v="RADIO COMM OPRTNG FND"/>
    <s v="213001 ADMIN DEFAULT"/>
    <s v="RADIO INSTALLATION OPS"/>
    <s v="DATA PROCESSING"/>
  </r>
  <r>
    <s v="000004501"/>
    <s v="1045829"/>
    <s v="213001"/>
    <x v="60"/>
    <s v="5188000"/>
    <n v="2012"/>
    <x v="0"/>
    <x v="58"/>
    <s v="50000-PROGRAM EXPENDITUR BUDGET"/>
    <s v="55000-INTRAGOVERNMENTAL SERVICES"/>
    <m/>
    <n v="0"/>
    <n v="0"/>
    <n v="320"/>
    <n v="0"/>
    <n v="-320"/>
    <s v="N/A"/>
    <n v="0"/>
    <n v="0"/>
    <n v="0"/>
    <n v="320"/>
    <n v="0"/>
    <n v="0"/>
    <n v="0"/>
    <n v="0"/>
    <n v="0"/>
    <n v="0"/>
    <n v="0"/>
    <n v="0"/>
    <n v="0"/>
    <s v="RADIO COMM OPRTNG FND"/>
    <s v="213001 ADMIN DEFAULT"/>
    <s v="RADIO INSTALLATION OPS"/>
    <s v="DATA PROCESSING"/>
  </r>
  <r>
    <s v="000004501"/>
    <s v="0000000"/>
    <s v="213001"/>
    <x v="61"/>
    <s v="0000000"/>
    <n v="2012"/>
    <x v="0"/>
    <x v="59"/>
    <s v="50000-PROGRAM EXPENDITUR BUDGET"/>
    <s v="56000-CAPITAL OUTLAY"/>
    <m/>
    <n v="16039"/>
    <n v="16039"/>
    <n v="0"/>
    <n v="0"/>
    <n v="16039"/>
    <s v="0"/>
    <n v="0"/>
    <n v="0"/>
    <n v="0"/>
    <n v="0"/>
    <n v="0"/>
    <n v="0"/>
    <n v="0"/>
    <n v="0"/>
    <n v="0"/>
    <n v="0"/>
    <n v="0"/>
    <n v="0"/>
    <n v="0"/>
    <s v="RADIO COMM OPRTNG FND"/>
    <s v="Default"/>
    <s v="RADIO INSTALLATION OPS"/>
    <s v="Default"/>
  </r>
  <r>
    <s v="000004501"/>
    <s v="1045829"/>
    <s v="213001"/>
    <x v="61"/>
    <s v="5188000"/>
    <n v="2012"/>
    <x v="0"/>
    <x v="59"/>
    <s v="50000-PROGRAM EXPENDITUR BUDGET"/>
    <s v="56000-CAPITAL OUTLAY"/>
    <m/>
    <n v="0"/>
    <n v="0"/>
    <n v="0"/>
    <n v="0.01"/>
    <n v="-0.01"/>
    <s v="N/A"/>
    <n v="0"/>
    <n v="0"/>
    <n v="0"/>
    <n v="0"/>
    <n v="24526.36"/>
    <n v="0"/>
    <n v="0"/>
    <n v="0"/>
    <n v="0"/>
    <n v="0"/>
    <n v="0"/>
    <n v="0"/>
    <n v="-24526.36"/>
    <s v="RADIO COMM OPRTNG FND"/>
    <s v="213001 ADMIN DEFAULT"/>
    <s v="RADIO INSTALLATION OPS"/>
    <s v="DATA PROCESSING"/>
  </r>
  <r>
    <s v="000004501"/>
    <s v="0000000"/>
    <s v="213001"/>
    <x v="62"/>
    <s v="0000000"/>
    <n v="2012"/>
    <x v="0"/>
    <x v="60"/>
    <s v="50000-PROGRAM EXPENDITUR BUDGET"/>
    <s v="58000-INTRAGOVERNMENTAL CONTRIBUTIONS"/>
    <m/>
    <n v="6773"/>
    <n v="6773"/>
    <n v="0"/>
    <n v="0"/>
    <n v="6773"/>
    <s v="0"/>
    <n v="0"/>
    <n v="0"/>
    <n v="0"/>
    <n v="0"/>
    <n v="0"/>
    <n v="0"/>
    <n v="0"/>
    <n v="0"/>
    <n v="0"/>
    <n v="0"/>
    <n v="0"/>
    <n v="0"/>
    <n v="0"/>
    <s v="RADIO COMM OPRTNG FND"/>
    <s v="Default"/>
    <s v="RADIO INSTALLATION OPS"/>
    <s v="Default"/>
  </r>
  <r>
    <s v="000004501"/>
    <s v="1045829"/>
    <s v="213001"/>
    <x v="62"/>
    <s v="5188000"/>
    <n v="2012"/>
    <x v="0"/>
    <x v="60"/>
    <s v="50000-PROGRAM EXPENDITUR BUDGET"/>
    <s v="58000-INTRAGOVERNMENTAL CONTRIBUTIONS"/>
    <m/>
    <n v="0"/>
    <n v="0"/>
    <n v="3597"/>
    <n v="0"/>
    <n v="-3597"/>
    <s v="N/A"/>
    <n v="0"/>
    <n v="0"/>
    <n v="0"/>
    <n v="0"/>
    <n v="0"/>
    <n v="0"/>
    <n v="0"/>
    <n v="0"/>
    <n v="0"/>
    <n v="0"/>
    <n v="3597"/>
    <n v="0"/>
    <n v="0"/>
    <s v="RADIO COMM OPRTNG FND"/>
    <s v="213001 ADMIN DEFAULT"/>
    <s v="RADIO INSTALLATION OPS"/>
    <s v="DATA PROCESSING"/>
  </r>
  <r>
    <s v="000004501"/>
    <s v="0000000"/>
    <s v="213001"/>
    <x v="63"/>
    <s v="5283001"/>
    <n v="2012"/>
    <x v="0"/>
    <x v="61"/>
    <s v="50000-PROGRAM EXPENDITUR BUDGET"/>
    <s v="59000-EXTRAORDINARY EXPENSES"/>
    <m/>
    <n v="0"/>
    <n v="0"/>
    <n v="0"/>
    <n v="0"/>
    <n v="0"/>
    <s v="N/A"/>
    <n v="0"/>
    <n v="58297.74"/>
    <n v="29148.87"/>
    <n v="29148.87"/>
    <n v="-116595.48"/>
    <n v="0"/>
    <n v="0"/>
    <n v="0"/>
    <n v="0"/>
    <n v="0"/>
    <n v="0"/>
    <n v="45735.200000000004"/>
    <n v="-45735.200000000004"/>
    <s v="RADIO COMM OPRTNG FND"/>
    <s v="Default"/>
    <s v="RADIO INSTALLATION OPS"/>
    <s v="COMMUNICATIONS  ALARMS AND DISPATCH DEPREC"/>
  </r>
  <r>
    <s v="000004501"/>
    <s v="0000000"/>
    <s v="213001"/>
    <x v="64"/>
    <s v="0000000"/>
    <n v="2012"/>
    <x v="0"/>
    <x v="62"/>
    <s v="50000-PROGRAM EXPENDITUR BUDGET"/>
    <s v="59401-SPECIAL BUDGETARY ACCOUNT"/>
    <m/>
    <n v="0.08"/>
    <n v="0.08"/>
    <n v="0"/>
    <n v="0"/>
    <n v="0.08"/>
    <s v="0"/>
    <n v="0"/>
    <n v="0"/>
    <n v="0"/>
    <n v="0"/>
    <n v="0"/>
    <n v="0"/>
    <n v="0"/>
    <n v="0"/>
    <n v="0"/>
    <n v="0"/>
    <n v="0"/>
    <n v="0"/>
    <n v="0"/>
    <s v="RADIO COMM OPRTNG FND"/>
    <s v="Default"/>
    <s v="RADIO INSTALLATION OPS"/>
    <s v="Default"/>
  </r>
  <r>
    <s v="000004501"/>
    <s v="0000000"/>
    <s v="213001"/>
    <x v="65"/>
    <s v="0000000"/>
    <n v="2012"/>
    <x v="0"/>
    <x v="63"/>
    <s v="50000-PROGRAM EXPENDITUR BUDGET"/>
    <s v="59401-SPECIAL BUDGETARY ACCOUNT"/>
    <m/>
    <n v="0.04"/>
    <n v="0.04"/>
    <n v="0"/>
    <n v="0"/>
    <n v="0.04"/>
    <s v="0"/>
    <n v="0"/>
    <n v="0"/>
    <n v="0"/>
    <n v="0"/>
    <n v="0"/>
    <n v="0"/>
    <n v="0"/>
    <n v="0"/>
    <n v="0"/>
    <n v="0"/>
    <n v="0"/>
    <n v="0"/>
    <n v="0"/>
    <s v="RADIO COMM OPRTNG FND"/>
    <s v="Default"/>
    <s v="RADIO INSTALLATION OPS"/>
    <s v="Default"/>
  </r>
  <r>
    <s v="000004501"/>
    <s v="0000000"/>
    <s v="213001"/>
    <x v="66"/>
    <s v="0000000"/>
    <n v="2012"/>
    <x v="0"/>
    <x v="64"/>
    <s v="50000-PROGRAM EXPENDITUR BUDGET"/>
    <s v="59900-CONTRA EXPENDITURES"/>
    <m/>
    <n v="-0.24"/>
    <n v="0"/>
    <n v="0"/>
    <n v="0"/>
    <n v="0"/>
    <s v="N/A"/>
    <n v="0"/>
    <n v="0"/>
    <n v="0"/>
    <n v="0"/>
    <n v="0"/>
    <n v="0"/>
    <n v="0"/>
    <n v="0"/>
    <n v="0"/>
    <n v="0"/>
    <n v="0"/>
    <n v="0"/>
    <n v="0"/>
    <s v="RADIO COMM OPRTNG FND"/>
    <s v="Default"/>
    <s v="RADIO INSTALLATION OPS"/>
    <s v="Default"/>
  </r>
  <r>
    <s v="000004501"/>
    <s v="1045836"/>
    <s v="213002"/>
    <x v="67"/>
    <s v="0000000"/>
    <n v="2012"/>
    <x v="1"/>
    <x v="65"/>
    <s v="R3000-REVENUE"/>
    <s v="R3330-FEDERAL GRANTS INDIRECT"/>
    <m/>
    <n v="0"/>
    <n v="0"/>
    <n v="-10687.28"/>
    <n v="0"/>
    <n v="10687.28"/>
    <s v="N/A"/>
    <n v="0"/>
    <n v="0"/>
    <n v="0"/>
    <n v="0"/>
    <n v="0"/>
    <n v="0"/>
    <n v="0"/>
    <n v="-10687.28"/>
    <n v="0"/>
    <n v="0"/>
    <n v="0"/>
    <n v="0"/>
    <n v="0"/>
    <s v="RADIO COMM OPRTNG FND"/>
    <s v="213002 ADMIN DEFAULT"/>
    <s v="RADIO INF EQUIP  RSRVS"/>
    <s v="Default"/>
  </r>
  <r>
    <s v="000004501"/>
    <s v="1045836"/>
    <s v="213002"/>
    <x v="68"/>
    <s v="0000000"/>
    <n v="2012"/>
    <x v="1"/>
    <x v="66"/>
    <s v="R3000-REVENUE"/>
    <s v="R3340-STATE GRANTS"/>
    <m/>
    <n v="0"/>
    <n v="0"/>
    <n v="-1781.21"/>
    <n v="0"/>
    <n v="1781.21"/>
    <s v="N/A"/>
    <n v="0"/>
    <n v="0"/>
    <n v="0"/>
    <n v="0"/>
    <n v="0"/>
    <n v="0"/>
    <n v="0"/>
    <n v="-1781.21"/>
    <n v="0"/>
    <n v="0"/>
    <n v="0"/>
    <n v="0"/>
    <n v="0"/>
    <s v="RADIO COMM OPRTNG FND"/>
    <s v="213002 ADMIN DEFAULT"/>
    <s v="RADIO INF EQUIP  RSRVS"/>
    <s v="Default"/>
  </r>
  <r>
    <s v="000004501"/>
    <s v="0000000"/>
    <s v="213002"/>
    <x v="69"/>
    <s v="0000000"/>
    <n v="2012"/>
    <x v="1"/>
    <x v="67"/>
    <s v="R3000-REVENUE"/>
    <s v="R3400-CHARGE FOR SERVICES"/>
    <m/>
    <n v="0"/>
    <n v="0"/>
    <n v="34232"/>
    <n v="0"/>
    <n v="-34232"/>
    <s v="N/A"/>
    <n v="0"/>
    <n v="0"/>
    <n v="0"/>
    <n v="0"/>
    <n v="0"/>
    <n v="0"/>
    <n v="0"/>
    <n v="0"/>
    <n v="0"/>
    <n v="0"/>
    <n v="0"/>
    <n v="34232"/>
    <n v="0"/>
    <s v="RADIO COMM OPRTNG FND"/>
    <s v="Default"/>
    <s v="RADIO INF EQUIP  RSRVS"/>
    <s v="Default"/>
  </r>
  <r>
    <s v="000004501"/>
    <s v="1045836"/>
    <s v="213002"/>
    <x v="69"/>
    <s v="0000000"/>
    <n v="2012"/>
    <x v="1"/>
    <x v="67"/>
    <s v="R3000-REVENUE"/>
    <s v="R3400-CHARGE FOR SERVICES"/>
    <m/>
    <n v="0"/>
    <n v="0"/>
    <n v="-539681.1"/>
    <n v="0"/>
    <n v="539681.1"/>
    <s v="N/A"/>
    <n v="0"/>
    <n v="-53812.47"/>
    <n v="-33996.75"/>
    <n v="-59868.48"/>
    <n v="-44766.68"/>
    <n v="-45167.840000000004"/>
    <n v="-42324.24"/>
    <n v="-37722.88"/>
    <n v="-56885.16"/>
    <n v="-41675.86"/>
    <n v="-58289.340000000004"/>
    <n v="-65171.4"/>
    <n v="0"/>
    <s v="RADIO COMM OPRTNG FND"/>
    <s v="213002 ADMIN DEFAULT"/>
    <s v="RADIO INF EQUIP  RSRVS"/>
    <s v="Default"/>
  </r>
  <r>
    <s v="000004501"/>
    <s v="1111945"/>
    <s v="213002"/>
    <x v="69"/>
    <s v="0000000"/>
    <n v="2012"/>
    <x v="1"/>
    <x v="67"/>
    <s v="R3000-REVENUE"/>
    <s v="R3400-CHARGE FOR SERVICES"/>
    <m/>
    <n v="0"/>
    <n v="0"/>
    <n v="-74.79"/>
    <n v="0"/>
    <n v="74.79"/>
    <s v="N/A"/>
    <n v="0"/>
    <n v="0"/>
    <n v="0"/>
    <n v="0"/>
    <n v="0"/>
    <n v="0"/>
    <n v="-74.79"/>
    <n v="0"/>
    <n v="0"/>
    <n v="0"/>
    <n v="0"/>
    <n v="0"/>
    <n v="0"/>
    <s v="RADIO COMM OPRTNG FND"/>
    <s v="KCIT Radio Comm Infrastructure"/>
    <s v="RADIO INF EQUIP  RSRVS"/>
    <s v="Default"/>
  </r>
  <r>
    <s v="000004501"/>
    <s v="0000000"/>
    <s v="213002"/>
    <x v="1"/>
    <s v="0000000"/>
    <n v="2012"/>
    <x v="1"/>
    <x v="1"/>
    <s v="R3000-REVENUE"/>
    <s v="R3400-CHARGE FOR SERVICES"/>
    <m/>
    <n v="0"/>
    <n v="0"/>
    <n v="1364.08"/>
    <n v="0"/>
    <n v="-1364.08"/>
    <s v="N/A"/>
    <n v="0"/>
    <n v="0"/>
    <n v="0"/>
    <n v="0"/>
    <n v="-297.36"/>
    <n v="0"/>
    <n v="0"/>
    <n v="-49.56"/>
    <n v="0"/>
    <n v="0"/>
    <n v="0"/>
    <n v="1711"/>
    <n v="0"/>
    <s v="RADIO COMM OPRTNG FND"/>
    <s v="Default"/>
    <s v="RADIO INF EQUIP  RSRVS"/>
    <s v="Default"/>
  </r>
  <r>
    <s v="000004501"/>
    <s v="1045829"/>
    <s v="213002"/>
    <x v="1"/>
    <s v="0000000"/>
    <n v="2012"/>
    <x v="1"/>
    <x v="1"/>
    <s v="R3000-REVENUE"/>
    <s v="R3400-CHARGE FOR SERVICES"/>
    <m/>
    <n v="0"/>
    <n v="0"/>
    <n v="-22.13"/>
    <n v="0"/>
    <n v="22.13"/>
    <s v="N/A"/>
    <n v="0"/>
    <n v="0"/>
    <n v="0"/>
    <n v="-22.13"/>
    <n v="0"/>
    <n v="0"/>
    <n v="0"/>
    <n v="0"/>
    <n v="0"/>
    <n v="0"/>
    <n v="0"/>
    <n v="0"/>
    <n v="0"/>
    <s v="RADIO COMM OPRTNG FND"/>
    <s v="213001 ADMIN DEFAULT"/>
    <s v="RADIO INF EQUIP  RSRVS"/>
    <s v="Default"/>
  </r>
  <r>
    <s v="000004501"/>
    <s v="1045836"/>
    <s v="213002"/>
    <x v="1"/>
    <s v="0000000"/>
    <n v="2012"/>
    <x v="1"/>
    <x v="1"/>
    <s v="R3000-REVENUE"/>
    <s v="R3400-CHARGE FOR SERVICES"/>
    <m/>
    <n v="0"/>
    <n v="0"/>
    <n v="-20587.13"/>
    <n v="0"/>
    <n v="20587.13"/>
    <s v="N/A"/>
    <n v="0"/>
    <n v="-3458.48"/>
    <n v="-2018.3400000000001"/>
    <n v="-2347.9"/>
    <n v="-1462.99"/>
    <n v="-956.23"/>
    <n v="-3581.92"/>
    <n v="-528.89"/>
    <n v="-1867.46"/>
    <n v="-1172.23"/>
    <n v="-1064.23"/>
    <n v="-2128.46"/>
    <n v="0"/>
    <s v="RADIO COMM OPRTNG FND"/>
    <s v="213002 ADMIN DEFAULT"/>
    <s v="RADIO INF EQUIP  RSRVS"/>
    <s v="Default"/>
  </r>
  <r>
    <s v="000004501"/>
    <s v="0000000"/>
    <s v="213002"/>
    <x v="2"/>
    <s v="0000000"/>
    <n v="2012"/>
    <x v="1"/>
    <x v="2"/>
    <s v="R3000-REVENUE"/>
    <s v="R3400-CHARGE FOR SERVICES"/>
    <m/>
    <n v="0"/>
    <n v="0"/>
    <n v="11237.5"/>
    <n v="0"/>
    <n v="-11237.5"/>
    <s v="N/A"/>
    <n v="0"/>
    <n v="0"/>
    <n v="0"/>
    <n v="0"/>
    <n v="-4.28"/>
    <n v="-350.88"/>
    <n v="0"/>
    <n v="0"/>
    <n v="0"/>
    <n v="0"/>
    <n v="0"/>
    <n v="11592.66"/>
    <n v="0"/>
    <s v="RADIO COMM OPRTNG FND"/>
    <s v="Default"/>
    <s v="RADIO INF EQUIP  RSRVS"/>
    <s v="Default"/>
  </r>
  <r>
    <s v="000004501"/>
    <s v="1045836"/>
    <s v="213002"/>
    <x v="2"/>
    <s v="0000000"/>
    <n v="2012"/>
    <x v="1"/>
    <x v="2"/>
    <s v="R3000-REVENUE"/>
    <s v="R3400-CHARGE FOR SERVICES"/>
    <m/>
    <n v="0"/>
    <n v="0"/>
    <n v="-224149.7"/>
    <n v="0"/>
    <n v="224149.7"/>
    <s v="N/A"/>
    <n v="0"/>
    <n v="-25929.190000000002"/>
    <n v="-35346.44"/>
    <n v="-15024.380000000001"/>
    <n v="-22860.95"/>
    <n v="-37065.770000000004"/>
    <n v="-6132.12"/>
    <n v="-12063.66"/>
    <n v="0"/>
    <n v="-8906.69"/>
    <n v="-36196.72"/>
    <n v="-24623.78"/>
    <n v="0"/>
    <s v="RADIO COMM OPRTNG FND"/>
    <s v="213002 ADMIN DEFAULT"/>
    <s v="RADIO INF EQUIP  RSRVS"/>
    <s v="Default"/>
  </r>
  <r>
    <s v="000004501"/>
    <s v="0000000"/>
    <s v="213002"/>
    <x v="3"/>
    <s v="0000000"/>
    <n v="2012"/>
    <x v="1"/>
    <x v="3"/>
    <s v="R3000-REVENUE"/>
    <s v="R3400-CHARGE FOR SERVICES"/>
    <m/>
    <n v="0"/>
    <n v="0"/>
    <n v="0"/>
    <n v="0"/>
    <n v="0"/>
    <s v="N/A"/>
    <n v="0"/>
    <n v="0"/>
    <n v="0"/>
    <n v="0"/>
    <n v="0"/>
    <n v="0"/>
    <n v="0"/>
    <n v="0"/>
    <n v="0"/>
    <n v="0"/>
    <n v="0"/>
    <n v="0"/>
    <n v="0"/>
    <s v="RADIO COMM OPRTNG FND"/>
    <s v="Default"/>
    <s v="RADIO INF EQUIP  RSRVS"/>
    <s v="Default"/>
  </r>
  <r>
    <s v="000004501"/>
    <s v="0000000"/>
    <s v="213002"/>
    <x v="4"/>
    <s v="0000000"/>
    <n v="2012"/>
    <x v="1"/>
    <x v="4"/>
    <s v="R3000-REVENUE"/>
    <s v="R3600-MISCELLANEOUS REVENUE"/>
    <m/>
    <n v="-48805"/>
    <n v="-48805"/>
    <n v="0"/>
    <n v="0"/>
    <n v="-48805"/>
    <s v="0"/>
    <n v="0"/>
    <n v="0"/>
    <n v="0"/>
    <n v="0"/>
    <n v="0"/>
    <n v="0"/>
    <n v="0"/>
    <n v="0"/>
    <n v="0"/>
    <n v="0"/>
    <n v="0"/>
    <n v="0"/>
    <n v="0"/>
    <s v="RADIO COMM OPRTNG FND"/>
    <s v="Default"/>
    <s v="RADIO INF EQUIP  RSRVS"/>
    <s v="Default"/>
  </r>
  <r>
    <s v="000004501"/>
    <s v="1045836"/>
    <s v="213002"/>
    <x v="70"/>
    <s v="0000000"/>
    <n v="2012"/>
    <x v="1"/>
    <x v="68"/>
    <s v="R3000-REVENUE"/>
    <s v="R3600-MISCELLANEOUS REVENUE"/>
    <m/>
    <n v="0"/>
    <n v="0"/>
    <n v="-195286.32"/>
    <n v="0"/>
    <n v="195286.32"/>
    <s v="N/A"/>
    <n v="0"/>
    <n v="0"/>
    <n v="0"/>
    <n v="0"/>
    <n v="0"/>
    <n v="0"/>
    <n v="0"/>
    <n v="0"/>
    <n v="0"/>
    <n v="-144896.69"/>
    <n v="0"/>
    <n v="-50389.630000000005"/>
    <n v="0"/>
    <s v="RADIO COMM OPRTNG FND"/>
    <s v="213002 ADMIN DEFAULT"/>
    <s v="RADIO INF EQUIP  RSRVS"/>
    <s v="Default"/>
  </r>
  <r>
    <s v="000004501"/>
    <s v="0000000"/>
    <s v="213002"/>
    <x v="11"/>
    <s v="0000000"/>
    <n v="2012"/>
    <x v="1"/>
    <x v="11"/>
    <s v="R3000-REVENUE"/>
    <s v="R3600-MISCELLANEOUS REVENUE"/>
    <m/>
    <n v="-180768"/>
    <n v="-180768"/>
    <n v="0"/>
    <n v="0"/>
    <n v="-180768"/>
    <s v="0"/>
    <n v="0"/>
    <n v="0"/>
    <n v="0"/>
    <n v="0"/>
    <n v="0"/>
    <n v="0"/>
    <n v="0"/>
    <n v="0"/>
    <n v="0"/>
    <n v="0"/>
    <n v="0"/>
    <n v="0"/>
    <n v="0"/>
    <s v="RADIO COMM OPRTNG FND"/>
    <s v="Default"/>
    <s v="RADIO INF EQUIP  RSRVS"/>
    <s v="Default"/>
  </r>
  <r>
    <s v="000004501"/>
    <s v="0000000"/>
    <s v="213002"/>
    <x v="12"/>
    <s v="0000000"/>
    <n v="2012"/>
    <x v="1"/>
    <x v="12"/>
    <s v="R3000-REVENUE"/>
    <s v="R3400-CHARGE FOR SERVICES"/>
    <m/>
    <n v="-298022"/>
    <n v="-298022"/>
    <n v="5368"/>
    <n v="0"/>
    <n v="-303390"/>
    <s v="-.01801209306695478857265570998114233177"/>
    <n v="0"/>
    <n v="0"/>
    <n v="0"/>
    <n v="0"/>
    <n v="0"/>
    <n v="0"/>
    <n v="0"/>
    <n v="0"/>
    <n v="0"/>
    <n v="0"/>
    <n v="0"/>
    <n v="5368"/>
    <n v="0"/>
    <s v="RADIO COMM OPRTNG FND"/>
    <s v="Default"/>
    <s v="RADIO INF EQUIP  RSRVS"/>
    <s v="Default"/>
  </r>
  <r>
    <s v="000004501"/>
    <s v="1045836"/>
    <s v="213002"/>
    <x v="12"/>
    <s v="0000000"/>
    <n v="2012"/>
    <x v="1"/>
    <x v="12"/>
    <s v="R3000-REVENUE"/>
    <s v="R3400-CHARGE FOR SERVICES"/>
    <m/>
    <n v="0"/>
    <n v="0"/>
    <n v="-184878.12"/>
    <n v="0"/>
    <n v="184878.12"/>
    <s v="N/A"/>
    <n v="0"/>
    <n v="0"/>
    <n v="-46219.53"/>
    <n v="0"/>
    <n v="0"/>
    <n v="-46219.53"/>
    <n v="0"/>
    <n v="0"/>
    <n v="-46219.53"/>
    <n v="0"/>
    <n v="-46219.53"/>
    <n v="0"/>
    <n v="0"/>
    <s v="RADIO COMM OPRTNG FND"/>
    <s v="213002 ADMIN DEFAULT"/>
    <s v="RADIO INF EQUIP  RSRVS"/>
    <s v="Default"/>
  </r>
  <r>
    <s v="000004501"/>
    <s v="0000000"/>
    <s v="213002"/>
    <x v="71"/>
    <s v="0000000"/>
    <n v="2012"/>
    <x v="1"/>
    <x v="69"/>
    <s v="R3000-REVENUE"/>
    <s v="R3400-CHARGE FOR SERVICES"/>
    <m/>
    <n v="-1758898"/>
    <n v="-1758898"/>
    <n v="-1185619.74"/>
    <n v="0"/>
    <n v="-573278.26"/>
    <s v=".674069639058092055366485151498267665322"/>
    <n v="0"/>
    <n v="-96493.32"/>
    <n v="-195216.84"/>
    <n v="-98128.8"/>
    <n v="-98475.72"/>
    <n v="-98921.76000000001"/>
    <n v="-99119.31"/>
    <n v="-99044.97"/>
    <n v="-99119.31"/>
    <n v="-99292.77"/>
    <n v="-100432.65000000001"/>
    <n v="-101374.29000000001"/>
    <n v="0"/>
    <s v="RADIO COMM OPRTNG FND"/>
    <s v="Default"/>
    <s v="RADIO INF EQUIP  RSRVS"/>
    <s v="Default"/>
  </r>
  <r>
    <s v="000004501"/>
    <s v="0000000"/>
    <s v="213002"/>
    <x v="13"/>
    <s v="0000000"/>
    <n v="2012"/>
    <x v="1"/>
    <x v="1"/>
    <s v="R3000-REVENUE"/>
    <s v="R3400-CHARGE FOR SERVICES"/>
    <m/>
    <n v="0"/>
    <n v="0"/>
    <n v="-228124.99"/>
    <n v="0"/>
    <n v="228124.99"/>
    <s v="N/A"/>
    <n v="0"/>
    <n v="-17859.61"/>
    <n v="-35819.55"/>
    <n v="-17744.94"/>
    <n v="-18117.13"/>
    <n v="-18118.56"/>
    <n v="-18547.41"/>
    <n v="-18474.81"/>
    <n v="-19234.81"/>
    <n v="-19253.65"/>
    <n v="-21770.65"/>
    <n v="-23183.87"/>
    <n v="0"/>
    <s v="RADIO COMM OPRTNG FND"/>
    <s v="Default"/>
    <s v="RADIO INF EQUIP  RSRVS"/>
    <s v="Default"/>
  </r>
  <r>
    <s v="000004501"/>
    <s v="0000000"/>
    <s v="213002"/>
    <x v="14"/>
    <s v="0000000"/>
    <n v="2012"/>
    <x v="1"/>
    <x v="2"/>
    <s v="R3000-REVENUE"/>
    <s v="R3400-CHARGE FOR SERVICES"/>
    <m/>
    <n v="0"/>
    <n v="0"/>
    <n v="-11271.64"/>
    <n v="0"/>
    <n v="11271.64"/>
    <s v="N/A"/>
    <n v="0"/>
    <n v="-3482.32"/>
    <n v="-110.88"/>
    <n v="-2217.6"/>
    <n v="-332.64"/>
    <n v="-554.4"/>
    <n v="-221.76"/>
    <n v="0"/>
    <n v="-443.52"/>
    <n v="-332.64"/>
    <n v="-942.48"/>
    <n v="-2633.4"/>
    <n v="0"/>
    <s v="RADIO COMM OPRTNG FND"/>
    <s v="Default"/>
    <s v="RADIO INF EQUIP  RSRVS"/>
    <s v="Default"/>
  </r>
  <r>
    <s v="000004501"/>
    <s v="0000000"/>
    <s v="213002"/>
    <x v="15"/>
    <s v="0000000"/>
    <n v="2012"/>
    <x v="1"/>
    <x v="13"/>
    <s v="R3000-REVENUE"/>
    <s v="R3400-CHARGE FOR SERVICES"/>
    <m/>
    <n v="0"/>
    <n v="0"/>
    <n v="0"/>
    <n v="0"/>
    <n v="0"/>
    <s v="N/A"/>
    <n v="0"/>
    <n v="0"/>
    <n v="0"/>
    <n v="0"/>
    <n v="0"/>
    <n v="0"/>
    <n v="0"/>
    <n v="0"/>
    <n v="0"/>
    <n v="0"/>
    <n v="0"/>
    <n v="0"/>
    <n v="0"/>
    <s v="RADIO COMM OPRTNG FND"/>
    <s v="Default"/>
    <s v="RADIO INF EQUIP  RSRVS"/>
    <s v="Default"/>
  </r>
  <r>
    <s v="000004501"/>
    <s v="0000000"/>
    <s v="213002"/>
    <x v="16"/>
    <s v="0000000"/>
    <n v="2012"/>
    <x v="0"/>
    <x v="14"/>
    <s v="50000-PROGRAM EXPENDITUR BUDGET"/>
    <s v="51000-WAGES AND BENEFITS"/>
    <s v="51100-SALARIES/WAGES"/>
    <n v="579259"/>
    <n v="579259"/>
    <n v="0"/>
    <n v="0"/>
    <n v="579259"/>
    <s v="0"/>
    <n v="0"/>
    <n v="0"/>
    <n v="0"/>
    <n v="0"/>
    <n v="0"/>
    <n v="0"/>
    <n v="0"/>
    <n v="0"/>
    <n v="0"/>
    <n v="0"/>
    <n v="0"/>
    <n v="0"/>
    <n v="0"/>
    <s v="RADIO COMM OPRTNG FND"/>
    <s v="Default"/>
    <s v="RADIO INF EQUIP  RSRVS"/>
    <s v="Default"/>
  </r>
  <r>
    <s v="000004501"/>
    <s v="1045836"/>
    <s v="213002"/>
    <x v="16"/>
    <s v="5188000"/>
    <n v="2012"/>
    <x v="0"/>
    <x v="14"/>
    <s v="50000-PROGRAM EXPENDITUR BUDGET"/>
    <s v="51000-WAGES AND BENEFITS"/>
    <s v="51100-SALARIES/WAGES"/>
    <n v="0"/>
    <n v="0"/>
    <n v="362978.68"/>
    <n v="0"/>
    <n v="-362978.68"/>
    <s v="N/A"/>
    <n v="33229.770000000004"/>
    <n v="25040.23"/>
    <n v="56551.1"/>
    <n v="36524.66"/>
    <n v="36524.66"/>
    <n v="41091.98"/>
    <n v="36524.69"/>
    <n v="55152.450000000004"/>
    <n v="-24053.29"/>
    <n v="29645.89"/>
    <n v="33180.24"/>
    <n v="3566.3"/>
    <n v="0"/>
    <s v="RADIO COMM OPRTNG FND"/>
    <s v="213002 ADMIN DEFAULT"/>
    <s v="RADIO INF EQUIP  RSRVS"/>
    <s v="DATA PROCESSING"/>
  </r>
  <r>
    <s v="000004501"/>
    <s v="1045836"/>
    <s v="213002"/>
    <x v="17"/>
    <s v="5188000"/>
    <n v="2012"/>
    <x v="0"/>
    <x v="15"/>
    <s v="50000-PROGRAM EXPENDITUR BUDGET"/>
    <s v="51000-WAGES AND BENEFITS"/>
    <s v="51100-SALARIES/WAGES"/>
    <n v="0"/>
    <n v="0"/>
    <n v="-46556.63"/>
    <n v="0"/>
    <n v="46556.63"/>
    <s v="N/A"/>
    <n v="0"/>
    <n v="0"/>
    <n v="0"/>
    <n v="0"/>
    <n v="0"/>
    <n v="0"/>
    <n v="0"/>
    <n v="0"/>
    <n v="0"/>
    <n v="0"/>
    <n v="0"/>
    <n v="-46556.63"/>
    <n v="0"/>
    <s v="RADIO COMM OPRTNG FND"/>
    <s v="213002 ADMIN DEFAULT"/>
    <s v="RADIO INF EQUIP  RSRVS"/>
    <s v="DATA PROCESSING"/>
  </r>
  <r>
    <s v="000004501"/>
    <s v="0000000"/>
    <s v="213002"/>
    <x v="18"/>
    <s v="0000000"/>
    <n v="2012"/>
    <x v="0"/>
    <x v="16"/>
    <s v="50000-PROGRAM EXPENDITUR BUDGET"/>
    <s v="51000-WAGES AND BENEFITS"/>
    <s v="51100-SALARIES/WAGES"/>
    <n v="0"/>
    <n v="0"/>
    <n v="0"/>
    <n v="0"/>
    <n v="0"/>
    <s v="N/A"/>
    <n v="0"/>
    <n v="15399.74"/>
    <n v="-15399.74"/>
    <n v="0"/>
    <n v="7304.93"/>
    <n v="1826.23"/>
    <n v="3652.48"/>
    <n v="-12783.64"/>
    <n v="0"/>
    <n v="4446.89"/>
    <n v="-4446.89"/>
    <n v="0"/>
    <n v="0"/>
    <s v="RADIO COMM OPRTNG FND"/>
    <s v="Default"/>
    <s v="RADIO INF EQUIP  RSRVS"/>
    <s v="Default"/>
  </r>
  <r>
    <s v="000004501"/>
    <s v="0000000"/>
    <s v="213002"/>
    <x v="19"/>
    <s v="0000000"/>
    <n v="2012"/>
    <x v="0"/>
    <x v="17"/>
    <s v="50000-PROGRAM EXPENDITUR BUDGET"/>
    <s v="51000-WAGES AND BENEFITS"/>
    <s v="51100-SALARIES/WAGES"/>
    <n v="27377"/>
    <n v="27377"/>
    <n v="0"/>
    <n v="0"/>
    <n v="27377"/>
    <s v="0"/>
    <n v="0"/>
    <n v="0"/>
    <n v="0"/>
    <n v="0"/>
    <n v="0"/>
    <n v="0"/>
    <n v="0"/>
    <n v="0"/>
    <n v="0"/>
    <n v="0"/>
    <n v="0"/>
    <n v="0"/>
    <n v="0"/>
    <s v="RADIO COMM OPRTNG FND"/>
    <s v="Default"/>
    <s v="RADIO INF EQUIP  RSRVS"/>
    <s v="Default"/>
  </r>
  <r>
    <s v="000004501"/>
    <s v="1045836"/>
    <s v="213002"/>
    <x v="19"/>
    <s v="5188000"/>
    <n v="2012"/>
    <x v="0"/>
    <x v="17"/>
    <s v="50000-PROGRAM EXPENDITUR BUDGET"/>
    <s v="51000-WAGES AND BENEFITS"/>
    <s v="51100-SALARIES/WAGES"/>
    <n v="0"/>
    <n v="0"/>
    <n v="53231.98"/>
    <n v="0"/>
    <n v="-53231.98"/>
    <s v="N/A"/>
    <n v="9169.11"/>
    <n v="3468.23"/>
    <n v="5819.56"/>
    <n v="4435.61"/>
    <n v="3398.85"/>
    <n v="2190.83"/>
    <n v="2963.4700000000003"/>
    <n v="7585.34"/>
    <n v="2916.59"/>
    <n v="4385.27"/>
    <n v="3423.4"/>
    <n v="3475.7200000000003"/>
    <n v="0"/>
    <s v="RADIO COMM OPRTNG FND"/>
    <s v="213002 ADMIN DEFAULT"/>
    <s v="RADIO INF EQUIP  RSRVS"/>
    <s v="DATA PROCESSING"/>
  </r>
  <r>
    <s v="000004501"/>
    <s v="0000000"/>
    <s v="213002"/>
    <x v="72"/>
    <s v="0000000"/>
    <n v="2012"/>
    <x v="0"/>
    <x v="70"/>
    <s v="50000-PROGRAM EXPENDITUR BUDGET"/>
    <s v="51000-WAGES AND BENEFITS"/>
    <s v="51100-SALARIES/WAGES"/>
    <n v="36147"/>
    <n v="36147"/>
    <n v="0"/>
    <n v="0"/>
    <n v="36147"/>
    <s v="0"/>
    <n v="0"/>
    <n v="0"/>
    <n v="0"/>
    <n v="0"/>
    <n v="0"/>
    <n v="0"/>
    <n v="0"/>
    <n v="0"/>
    <n v="0"/>
    <n v="0"/>
    <n v="0"/>
    <n v="0"/>
    <n v="0"/>
    <s v="RADIO COMM OPRTNG FND"/>
    <s v="Default"/>
    <s v="RADIO INF EQUIP  RSRVS"/>
    <s v="Default"/>
  </r>
  <r>
    <s v="000004501"/>
    <s v="1045836"/>
    <s v="213002"/>
    <x v="20"/>
    <s v="5188000"/>
    <n v="2012"/>
    <x v="0"/>
    <x v="18"/>
    <s v="50000-PROGRAM EXPENDITUR BUDGET"/>
    <s v="51000-WAGES AND BENEFITS"/>
    <s v="51100-SALARIES/WAGES"/>
    <n v="0"/>
    <n v="0"/>
    <n v="58852.07"/>
    <n v="0"/>
    <n v="-58852.07"/>
    <s v="N/A"/>
    <n v="7007.400000000001"/>
    <n v="5567.3"/>
    <n v="14991.39"/>
    <n v="2394.41"/>
    <n v="2360.1"/>
    <n v="2463.58"/>
    <n v="2444.59"/>
    <n v="9310.86"/>
    <n v="2519.96"/>
    <n v="2393.83"/>
    <n v="2570.09"/>
    <n v="4828.56"/>
    <n v="0"/>
    <s v="RADIO COMM OPRTNG FND"/>
    <s v="213002 ADMIN DEFAULT"/>
    <s v="RADIO INF EQUIP  RSRVS"/>
    <s v="DATA PROCESSING"/>
  </r>
  <r>
    <s v="000004501"/>
    <s v="0000000"/>
    <s v="213002"/>
    <x v="21"/>
    <s v="0000000"/>
    <n v="2012"/>
    <x v="0"/>
    <x v="19"/>
    <s v="50000-PROGRAM EXPENDITUR BUDGET"/>
    <s v="51000-WAGES AND BENEFITS"/>
    <s v="51300-PERSONNEL BENEFITS"/>
    <n v="108360"/>
    <n v="108360"/>
    <n v="0"/>
    <n v="0"/>
    <n v="108360"/>
    <s v="0"/>
    <n v="0"/>
    <n v="0"/>
    <n v="0"/>
    <n v="0"/>
    <n v="0"/>
    <n v="0"/>
    <n v="0"/>
    <n v="0"/>
    <n v="0"/>
    <n v="0"/>
    <n v="0"/>
    <n v="0"/>
    <n v="0"/>
    <s v="RADIO COMM OPRTNG FND"/>
    <s v="Default"/>
    <s v="RADIO INF EQUIP  RSRVS"/>
    <s v="Default"/>
  </r>
  <r>
    <s v="000004501"/>
    <s v="1045836"/>
    <s v="213002"/>
    <x v="21"/>
    <s v="5188000"/>
    <n v="2012"/>
    <x v="0"/>
    <x v="19"/>
    <s v="50000-PROGRAM EXPENDITUR BUDGET"/>
    <s v="51000-WAGES AND BENEFITS"/>
    <s v="51300-PERSONNEL BENEFITS"/>
    <n v="0"/>
    <n v="0"/>
    <n v="68352.91"/>
    <n v="0"/>
    <n v="-68352.91"/>
    <s v="N/A"/>
    <n v="4592.62"/>
    <n v="9030"/>
    <n v="12177.380000000001"/>
    <n v="7740"/>
    <n v="7740"/>
    <n v="7740"/>
    <n v="7740"/>
    <n v="7740"/>
    <n v="-5177.09"/>
    <n v="6450"/>
    <n v="7740"/>
    <n v="-5160"/>
    <n v="0"/>
    <s v="RADIO COMM OPRTNG FND"/>
    <s v="213002 ADMIN DEFAULT"/>
    <s v="RADIO INF EQUIP  RSRVS"/>
    <s v="DATA PROCESSING"/>
  </r>
  <r>
    <s v="000004501"/>
    <s v="0000000"/>
    <s v="213002"/>
    <x v="22"/>
    <s v="0000000"/>
    <n v="2012"/>
    <x v="0"/>
    <x v="20"/>
    <s v="50000-PROGRAM EXPENDITUR BUDGET"/>
    <s v="51000-WAGES AND BENEFITS"/>
    <s v="51300-PERSONNEL BENEFITS"/>
    <n v="46408"/>
    <n v="46408"/>
    <n v="0"/>
    <n v="0"/>
    <n v="46408"/>
    <s v="0"/>
    <n v="0"/>
    <n v="0"/>
    <n v="0"/>
    <n v="0"/>
    <n v="0"/>
    <n v="0"/>
    <n v="0"/>
    <n v="0"/>
    <n v="0"/>
    <n v="0"/>
    <n v="0"/>
    <n v="0"/>
    <n v="0"/>
    <s v="RADIO COMM OPRTNG FND"/>
    <s v="Default"/>
    <s v="RADIO INF EQUIP  RSRVS"/>
    <s v="Default"/>
  </r>
  <r>
    <s v="000004501"/>
    <s v="1045836"/>
    <s v="213002"/>
    <x v="22"/>
    <s v="5188000"/>
    <n v="2012"/>
    <x v="0"/>
    <x v="20"/>
    <s v="50000-PROGRAM EXPENDITUR BUDGET"/>
    <s v="51000-WAGES AND BENEFITS"/>
    <s v="51300-PERSONNEL BENEFITS"/>
    <n v="0"/>
    <n v="0"/>
    <n v="35446.3"/>
    <n v="0"/>
    <n v="-35446.3"/>
    <s v="N/A"/>
    <n v="2223.37"/>
    <n v="4281.11"/>
    <n v="6018.51"/>
    <n v="3392.9900000000002"/>
    <n v="3308.73"/>
    <n v="3574.34"/>
    <n v="3281.65"/>
    <n v="5593.28"/>
    <n v="-1749.51"/>
    <n v="2759.12"/>
    <n v="2532.3"/>
    <n v="230.41"/>
    <n v="0"/>
    <s v="RADIO COMM OPRTNG FND"/>
    <s v="213002 ADMIN DEFAULT"/>
    <s v="RADIO INF EQUIP  RSRVS"/>
    <s v="DATA PROCESSING"/>
  </r>
  <r>
    <s v="000004501"/>
    <s v="0000000"/>
    <s v="213002"/>
    <x v="23"/>
    <s v="0000000"/>
    <n v="2012"/>
    <x v="0"/>
    <x v="21"/>
    <s v="50000-PROGRAM EXPENDITUR BUDGET"/>
    <s v="51000-WAGES AND BENEFITS"/>
    <s v="51300-PERSONNEL BENEFITS"/>
    <n v="43978.92"/>
    <n v="43978.92"/>
    <n v="0"/>
    <n v="0"/>
    <n v="43978.92"/>
    <s v="0"/>
    <n v="0"/>
    <n v="0"/>
    <n v="0"/>
    <n v="0"/>
    <n v="0"/>
    <n v="0"/>
    <n v="0"/>
    <n v="0"/>
    <n v="0"/>
    <n v="0"/>
    <n v="0"/>
    <n v="0"/>
    <n v="0"/>
    <s v="RADIO COMM OPRTNG FND"/>
    <s v="Default"/>
    <s v="RADIO INF EQUIP  RSRVS"/>
    <s v="Default"/>
  </r>
  <r>
    <s v="000004501"/>
    <s v="1045836"/>
    <s v="213002"/>
    <x v="23"/>
    <s v="5188000"/>
    <n v="2012"/>
    <x v="0"/>
    <x v="21"/>
    <s v="50000-PROGRAM EXPENDITUR BUDGET"/>
    <s v="51000-WAGES AND BENEFITS"/>
    <s v="51300-PERSONNEL BENEFITS"/>
    <n v="0"/>
    <n v="0"/>
    <n v="34101.38"/>
    <n v="0"/>
    <n v="-34101.38"/>
    <s v="N/A"/>
    <n v="2070.2200000000003"/>
    <n v="3982.25"/>
    <n v="5608.57"/>
    <n v="3143.21"/>
    <n v="2993.68"/>
    <n v="3191.17"/>
    <n v="3010.23"/>
    <n v="5193.13"/>
    <n v="-1343.94"/>
    <n v="2626.2400000000002"/>
    <n v="2824.43"/>
    <n v="802.19"/>
    <n v="0"/>
    <s v="RADIO COMM OPRTNG FND"/>
    <s v="213002 ADMIN DEFAULT"/>
    <s v="RADIO INF EQUIP  RSRVS"/>
    <s v="DATA PROCESSING"/>
  </r>
  <r>
    <s v="000004501"/>
    <s v="0000000"/>
    <s v="213002"/>
    <x v="24"/>
    <s v="0000000"/>
    <n v="2012"/>
    <x v="0"/>
    <x v="22"/>
    <s v="50000-PROGRAM EXPENDITUR BUDGET"/>
    <s v="51000-WAGES AND BENEFITS"/>
    <s v="51300-PERSONNEL BENEFITS"/>
    <n v="19535.920000000002"/>
    <n v="19535.920000000002"/>
    <n v="0"/>
    <n v="0"/>
    <n v="19535.920000000002"/>
    <s v="0"/>
    <n v="0"/>
    <n v="0"/>
    <n v="0"/>
    <n v="0"/>
    <n v="0"/>
    <n v="0"/>
    <n v="0"/>
    <n v="0"/>
    <n v="0"/>
    <n v="0"/>
    <n v="0"/>
    <n v="0"/>
    <n v="0"/>
    <s v="RADIO COMM OPRTNG FND"/>
    <s v="Default"/>
    <s v="RADIO INF EQUIP  RSRVS"/>
    <s v="Default"/>
  </r>
  <r>
    <s v="000004501"/>
    <s v="1045836"/>
    <s v="213002"/>
    <x v="24"/>
    <s v="5188000"/>
    <n v="2012"/>
    <x v="0"/>
    <x v="22"/>
    <s v="50000-PROGRAM EXPENDITUR BUDGET"/>
    <s v="51000-WAGES AND BENEFITS"/>
    <s v="51300-PERSONNEL BENEFITS"/>
    <n v="0"/>
    <n v="0"/>
    <n v="19536"/>
    <n v="0"/>
    <n v="-19536"/>
    <s v="N/A"/>
    <n v="0"/>
    <n v="0"/>
    <n v="0"/>
    <n v="0"/>
    <n v="0"/>
    <n v="9768"/>
    <n v="1628"/>
    <n v="1628"/>
    <n v="1628"/>
    <n v="1628"/>
    <n v="1628"/>
    <n v="1628"/>
    <n v="0"/>
    <s v="RADIO COMM OPRTNG FND"/>
    <s v="213002 ADMIN DEFAULT"/>
    <s v="RADIO INF EQUIP  RSRVS"/>
    <s v="DATA PROCESSING"/>
  </r>
  <r>
    <s v="000004501"/>
    <s v="1045836"/>
    <s v="213002"/>
    <x v="73"/>
    <s v="5188000"/>
    <n v="2012"/>
    <x v="0"/>
    <x v="71"/>
    <s v="50000-PROGRAM EXPENDITUR BUDGET"/>
    <s v="51000-WAGES AND BENEFITS"/>
    <s v="51300-PERSONNEL BENEFITS"/>
    <n v="0"/>
    <n v="0"/>
    <n v="501.43"/>
    <n v="0"/>
    <n v="-501.43"/>
    <s v="N/A"/>
    <n v="32.5"/>
    <n v="65"/>
    <n v="78.93"/>
    <n v="65"/>
    <n v="65"/>
    <n v="65"/>
    <n v="65"/>
    <n v="65"/>
    <n v="0"/>
    <n v="0"/>
    <n v="0"/>
    <n v="0"/>
    <n v="0"/>
    <s v="RADIO COMM OPRTNG FND"/>
    <s v="213002 ADMIN DEFAULT"/>
    <s v="RADIO INF EQUIP  RSRVS"/>
    <s v="DATA PROCESSING"/>
  </r>
  <r>
    <s v="000004501"/>
    <s v="0000000"/>
    <s v="213002"/>
    <x v="25"/>
    <s v="0000000"/>
    <n v="2012"/>
    <x v="0"/>
    <x v="23"/>
    <s v="50000-PROGRAM EXPENDITUR BUDGET"/>
    <s v="51000-WAGES AND BENEFITS"/>
    <s v="51300-PERSONNEL BENEFITS"/>
    <n v="0"/>
    <n v="0"/>
    <n v="0"/>
    <n v="0"/>
    <n v="0"/>
    <s v="N/A"/>
    <n v="0"/>
    <n v="5081.96"/>
    <n v="-5081.96"/>
    <n v="0"/>
    <n v="1260.49"/>
    <n v="255.57"/>
    <n v="726.97"/>
    <n v="-2243.03"/>
    <n v="0"/>
    <n v="754.87"/>
    <n v="-754.87"/>
    <n v="0"/>
    <n v="0"/>
    <s v="RADIO COMM OPRTNG FND"/>
    <s v="Default"/>
    <s v="RADIO INF EQUIP  RSRVS"/>
    <s v="Default"/>
  </r>
  <r>
    <s v="000004501"/>
    <s v="1045836"/>
    <s v="213002"/>
    <x v="27"/>
    <s v="5188000"/>
    <n v="2012"/>
    <x v="0"/>
    <x v="25"/>
    <s v="50000-PROGRAM EXPENDITUR BUDGET"/>
    <s v="52000-SUPPLIES"/>
    <m/>
    <n v="0"/>
    <n v="0"/>
    <n v="68.21000000000001"/>
    <n v="0"/>
    <n v="-68.21000000000001"/>
    <s v="N/A"/>
    <n v="0"/>
    <n v="0"/>
    <n v="0"/>
    <n v="0"/>
    <n v="0"/>
    <n v="0"/>
    <n v="0"/>
    <n v="0"/>
    <n v="68.21000000000001"/>
    <n v="0"/>
    <n v="0"/>
    <n v="0"/>
    <n v="0"/>
    <s v="RADIO COMM OPRTNG FND"/>
    <s v="213002 ADMIN DEFAULT"/>
    <s v="RADIO INF EQUIP  RSRVS"/>
    <s v="DATA PROCESSING"/>
  </r>
  <r>
    <s v="000004501"/>
    <s v="0000000"/>
    <s v="213002"/>
    <x v="28"/>
    <s v="0000000"/>
    <n v="2012"/>
    <x v="0"/>
    <x v="26"/>
    <s v="50000-PROGRAM EXPENDITUR BUDGET"/>
    <s v="52000-SUPPLIES"/>
    <m/>
    <n v="15980"/>
    <n v="15980"/>
    <n v="0"/>
    <n v="0"/>
    <n v="15980"/>
    <s v="0"/>
    <n v="0"/>
    <n v="0"/>
    <n v="0"/>
    <n v="0"/>
    <n v="0"/>
    <n v="0"/>
    <n v="0"/>
    <n v="0"/>
    <n v="0"/>
    <n v="0"/>
    <n v="0"/>
    <n v="0"/>
    <n v="0"/>
    <s v="RADIO COMM OPRTNG FND"/>
    <s v="Default"/>
    <s v="RADIO INF EQUIP  RSRVS"/>
    <s v="Default"/>
  </r>
  <r>
    <s v="000004501"/>
    <s v="1045836"/>
    <s v="213002"/>
    <x v="28"/>
    <s v="5188000"/>
    <n v="2012"/>
    <x v="0"/>
    <x v="26"/>
    <s v="50000-PROGRAM EXPENDITUR BUDGET"/>
    <s v="52000-SUPPLIES"/>
    <m/>
    <n v="0"/>
    <n v="0"/>
    <n v="574.66"/>
    <n v="0"/>
    <n v="-574.66"/>
    <s v="N/A"/>
    <n v="0"/>
    <n v="0"/>
    <n v="0"/>
    <n v="0"/>
    <n v="0"/>
    <n v="0"/>
    <n v="0"/>
    <n v="0"/>
    <n v="0"/>
    <n v="574.66"/>
    <n v="0"/>
    <n v="0"/>
    <n v="0"/>
    <s v="RADIO COMM OPRTNG FND"/>
    <s v="213002 ADMIN DEFAULT"/>
    <s v="RADIO INF EQUIP  RSRVS"/>
    <s v="DATA PROCESSING"/>
  </r>
  <r>
    <s v="000004501"/>
    <s v="0000000"/>
    <s v="213002"/>
    <x v="29"/>
    <s v="0000000"/>
    <n v="2012"/>
    <x v="0"/>
    <x v="27"/>
    <s v="50000-PROGRAM EXPENDITUR BUDGET"/>
    <s v="52000-SUPPLIES"/>
    <m/>
    <n v="13500"/>
    <n v="13500"/>
    <n v="0"/>
    <n v="0"/>
    <n v="13500"/>
    <s v="0"/>
    <n v="0"/>
    <n v="0"/>
    <n v="0"/>
    <n v="0"/>
    <n v="0"/>
    <n v="0"/>
    <n v="0"/>
    <n v="0"/>
    <n v="0"/>
    <n v="0"/>
    <n v="0"/>
    <n v="0"/>
    <n v="0"/>
    <s v="RADIO COMM OPRTNG FND"/>
    <s v="Default"/>
    <s v="RADIO INF EQUIP  RSRVS"/>
    <s v="Default"/>
  </r>
  <r>
    <s v="000004501"/>
    <s v="1045836"/>
    <s v="213002"/>
    <x v="29"/>
    <s v="5188000"/>
    <n v="2012"/>
    <x v="0"/>
    <x v="27"/>
    <s v="50000-PROGRAM EXPENDITUR BUDGET"/>
    <s v="52000-SUPPLIES"/>
    <m/>
    <n v="0"/>
    <n v="0"/>
    <n v="64956.55"/>
    <n v="32.92"/>
    <n v="-64989.47"/>
    <s v="N/A"/>
    <n v="0"/>
    <n v="2775.65"/>
    <n v="2477.05"/>
    <n v="370.69"/>
    <n v="25160.75"/>
    <n v="4779.92"/>
    <n v="9608.28"/>
    <n v="5715.61"/>
    <n v="0"/>
    <n v="202.99"/>
    <n v="9304.24"/>
    <n v="4561.37"/>
    <n v="0"/>
    <s v="RADIO COMM OPRTNG FND"/>
    <s v="213002 ADMIN DEFAULT"/>
    <s v="RADIO INF EQUIP  RSRVS"/>
    <s v="DATA PROCESSING"/>
  </r>
  <r>
    <s v="000004501"/>
    <s v="1045836"/>
    <s v="213002"/>
    <x v="29"/>
    <s v="5188800"/>
    <n v="2012"/>
    <x v="0"/>
    <x v="27"/>
    <s v="50000-PROGRAM EXPENDITUR BUDGET"/>
    <s v="52000-SUPPLIES"/>
    <m/>
    <n v="0"/>
    <n v="0"/>
    <n v="8111.110000000001"/>
    <n v="0"/>
    <n v="-8111.110000000001"/>
    <s v="N/A"/>
    <n v="0"/>
    <n v="0"/>
    <n v="0"/>
    <n v="0"/>
    <n v="0"/>
    <n v="0"/>
    <n v="0"/>
    <n v="0"/>
    <n v="0"/>
    <n v="0"/>
    <n v="0"/>
    <n v="8111.110000000001"/>
    <n v="0"/>
    <s v="RADIO COMM OPRTNG FND"/>
    <s v="213002 ADMIN DEFAULT"/>
    <s v="RADIO INF EQUIP  RSRVS"/>
    <s v="INFORMATION TECHNOLOGY: OPERATIONS-GENERAL"/>
  </r>
  <r>
    <s v="000004501"/>
    <s v="1045836"/>
    <s v="213002"/>
    <x v="74"/>
    <s v="5188000"/>
    <n v="2012"/>
    <x v="0"/>
    <x v="72"/>
    <s v="50000-PROGRAM EXPENDITUR BUDGET"/>
    <s v="52000-SUPPLIES"/>
    <m/>
    <n v="0"/>
    <n v="0"/>
    <n v="2329.34"/>
    <n v="0"/>
    <n v="-2329.34"/>
    <s v="N/A"/>
    <n v="0"/>
    <n v="0"/>
    <n v="0"/>
    <n v="2243.51"/>
    <n v="0"/>
    <n v="-0.02"/>
    <n v="0"/>
    <n v="0"/>
    <n v="0"/>
    <n v="85.85000000000001"/>
    <n v="0"/>
    <n v="0"/>
    <n v="0"/>
    <s v="RADIO COMM OPRTNG FND"/>
    <s v="213002 ADMIN DEFAULT"/>
    <s v="RADIO INF EQUIP  RSRVS"/>
    <s v="DATA PROCESSING"/>
  </r>
  <r>
    <s v="000004501"/>
    <s v="0000000"/>
    <s v="213002"/>
    <x v="33"/>
    <s v="0000000"/>
    <n v="2012"/>
    <x v="0"/>
    <x v="31"/>
    <s v="50000-PROGRAM EXPENDITUR BUDGET"/>
    <s v="52000-SUPPLIES"/>
    <m/>
    <n v="375"/>
    <n v="375"/>
    <n v="0"/>
    <n v="0"/>
    <n v="375"/>
    <s v="0"/>
    <n v="0"/>
    <n v="0"/>
    <n v="0"/>
    <n v="0"/>
    <n v="0"/>
    <n v="0"/>
    <n v="0"/>
    <n v="0"/>
    <n v="0"/>
    <n v="0"/>
    <n v="0"/>
    <n v="0"/>
    <n v="0"/>
    <s v="RADIO COMM OPRTNG FND"/>
    <s v="Default"/>
    <s v="RADIO INF EQUIP  RSRVS"/>
    <s v="Default"/>
  </r>
  <r>
    <s v="000004501"/>
    <s v="1045836"/>
    <s v="213002"/>
    <x v="33"/>
    <s v="5188000"/>
    <n v="2012"/>
    <x v="0"/>
    <x v="31"/>
    <s v="50000-PROGRAM EXPENDITUR BUDGET"/>
    <s v="52000-SUPPLIES"/>
    <m/>
    <n v="0"/>
    <n v="0"/>
    <n v="57.97"/>
    <n v="0"/>
    <n v="-57.97"/>
    <s v="N/A"/>
    <n v="0"/>
    <n v="0"/>
    <n v="0"/>
    <n v="0"/>
    <n v="0"/>
    <n v="0"/>
    <n v="0"/>
    <n v="0"/>
    <n v="0"/>
    <n v="0"/>
    <n v="0"/>
    <n v="57.97"/>
    <n v="0"/>
    <s v="RADIO COMM OPRTNG FND"/>
    <s v="213002 ADMIN DEFAULT"/>
    <s v="RADIO INF EQUIP  RSRVS"/>
    <s v="DATA PROCESSING"/>
  </r>
  <r>
    <s v="000004501"/>
    <s v="1045836"/>
    <s v="213002"/>
    <x v="35"/>
    <s v="0000000"/>
    <n v="2012"/>
    <x v="0"/>
    <x v="33"/>
    <s v="50000-PROGRAM EXPENDITUR BUDGET"/>
    <s v="52000-SUPPLIES"/>
    <m/>
    <n v="0"/>
    <n v="0"/>
    <n v="0"/>
    <n v="0"/>
    <n v="0"/>
    <s v="N/A"/>
    <n v="0"/>
    <n v="0"/>
    <n v="0"/>
    <n v="0"/>
    <n v="0"/>
    <n v="0"/>
    <n v="0"/>
    <n v="0"/>
    <n v="0"/>
    <n v="0"/>
    <n v="-763.22"/>
    <n v="-1909.69"/>
    <n v="2672.91"/>
    <s v="RADIO COMM OPRTNG FND"/>
    <s v="213002 ADMIN DEFAULT"/>
    <s v="RADIO INF EQUIP  RSRVS"/>
    <s v="Default"/>
  </r>
  <r>
    <s v="000004501"/>
    <s v="1045836"/>
    <s v="213002"/>
    <x v="35"/>
    <s v="5188000"/>
    <n v="2012"/>
    <x v="0"/>
    <x v="33"/>
    <s v="50000-PROGRAM EXPENDITUR BUDGET"/>
    <s v="52000-SUPPLIES"/>
    <m/>
    <n v="0"/>
    <n v="0"/>
    <n v="9832.710000000001"/>
    <n v="188.44"/>
    <n v="-10021.15"/>
    <s v="N/A"/>
    <n v="0"/>
    <n v="0"/>
    <n v="30.3"/>
    <n v="0"/>
    <n v="2801.18"/>
    <n v="-0.01"/>
    <n v="1141.8700000000001"/>
    <n v="323.8"/>
    <n v="2038.8400000000001"/>
    <n v="1913.8500000000001"/>
    <n v="2835"/>
    <n v="1420.79"/>
    <n v="-2672.91"/>
    <s v="RADIO COMM OPRTNG FND"/>
    <s v="213002 ADMIN DEFAULT"/>
    <s v="RADIO INF EQUIP  RSRVS"/>
    <s v="DATA PROCESSING"/>
  </r>
  <r>
    <s v="000004501"/>
    <s v="0000000"/>
    <s v="213002"/>
    <x v="75"/>
    <s v="0000000"/>
    <n v="2012"/>
    <x v="0"/>
    <x v="73"/>
    <s v="50000-PROGRAM EXPENDITUR BUDGET"/>
    <s v="52000-SUPPLIES"/>
    <m/>
    <n v="9560"/>
    <n v="9560"/>
    <n v="0"/>
    <n v="0"/>
    <n v="9560"/>
    <s v="0"/>
    <n v="0"/>
    <n v="0"/>
    <n v="0"/>
    <n v="0"/>
    <n v="0"/>
    <n v="0"/>
    <n v="0"/>
    <n v="0"/>
    <n v="0"/>
    <n v="0"/>
    <n v="0"/>
    <n v="0"/>
    <n v="0"/>
    <s v="RADIO COMM OPRTNG FND"/>
    <s v="Default"/>
    <s v="RADIO INF EQUIP  RSRVS"/>
    <s v="Default"/>
  </r>
  <r>
    <s v="000004501"/>
    <s v="1045836"/>
    <s v="213002"/>
    <x v="75"/>
    <s v="5188000"/>
    <n v="2012"/>
    <x v="0"/>
    <x v="73"/>
    <s v="50000-PROGRAM EXPENDITUR BUDGET"/>
    <s v="52000-SUPPLIES"/>
    <m/>
    <n v="0"/>
    <n v="0"/>
    <n v="11053.99"/>
    <n v="0.05"/>
    <n v="-11054.04"/>
    <s v="N/A"/>
    <n v="0"/>
    <n v="0"/>
    <n v="0"/>
    <n v="0"/>
    <n v="0"/>
    <n v="0"/>
    <n v="0"/>
    <n v="0"/>
    <n v="0"/>
    <n v="0"/>
    <n v="11079.78"/>
    <n v="-25.79"/>
    <n v="0"/>
    <s v="RADIO COMM OPRTNG FND"/>
    <s v="213002 ADMIN DEFAULT"/>
    <s v="RADIO INF EQUIP  RSRVS"/>
    <s v="DATA PROCESSING"/>
  </r>
  <r>
    <s v="000004501"/>
    <s v="1045836"/>
    <s v="213002"/>
    <x v="38"/>
    <s v="5188000"/>
    <n v="2012"/>
    <x v="0"/>
    <x v="36"/>
    <s v="50000-PROGRAM EXPENDITUR BUDGET"/>
    <s v="52000-SUPPLIES"/>
    <m/>
    <n v="0"/>
    <n v="0"/>
    <n v="31.36"/>
    <n v="0"/>
    <n v="-31.36"/>
    <s v="N/A"/>
    <n v="0"/>
    <n v="0"/>
    <n v="0"/>
    <n v="34.34"/>
    <n v="-2.98"/>
    <n v="0"/>
    <n v="0"/>
    <n v="0"/>
    <n v="0"/>
    <n v="0"/>
    <n v="0"/>
    <n v="0"/>
    <n v="0"/>
    <s v="RADIO COMM OPRTNG FND"/>
    <s v="213002 ADMIN DEFAULT"/>
    <s v="RADIO INF EQUIP  RSRVS"/>
    <s v="DATA PROCESSING"/>
  </r>
  <r>
    <s v="000004501"/>
    <s v="1045836"/>
    <s v="213002"/>
    <x v="39"/>
    <s v="5188000"/>
    <n v="2012"/>
    <x v="0"/>
    <x v="37"/>
    <s v="50000-PROGRAM EXPENDITUR BUDGET"/>
    <s v="52000-SUPPLIES"/>
    <m/>
    <n v="0"/>
    <n v="0"/>
    <n v="1106.5"/>
    <n v="0"/>
    <n v="-1106.5"/>
    <s v="N/A"/>
    <n v="0"/>
    <n v="0"/>
    <n v="0"/>
    <n v="433.79"/>
    <n v="0"/>
    <n v="55.85"/>
    <n v="0"/>
    <n v="0"/>
    <n v="0"/>
    <n v="520.5600000000001"/>
    <n v="76.32000000000001"/>
    <n v="19.98"/>
    <n v="0"/>
    <s v="RADIO COMM OPRTNG FND"/>
    <s v="213002 ADMIN DEFAULT"/>
    <s v="RADIO INF EQUIP  RSRVS"/>
    <s v="DATA PROCESSING"/>
  </r>
  <r>
    <s v="000004501"/>
    <s v="0000000"/>
    <s v="213002"/>
    <x v="41"/>
    <s v="0000000"/>
    <n v="2012"/>
    <x v="0"/>
    <x v="39"/>
    <s v="50000-PROGRAM EXPENDITUR BUDGET"/>
    <s v="52000-SUPPLIES"/>
    <m/>
    <n v="4000"/>
    <n v="4000"/>
    <n v="0"/>
    <n v="0"/>
    <n v="4000"/>
    <s v="0"/>
    <n v="0"/>
    <n v="0"/>
    <n v="0"/>
    <n v="0"/>
    <n v="0"/>
    <n v="0"/>
    <n v="0"/>
    <n v="0"/>
    <n v="0"/>
    <n v="0"/>
    <n v="0"/>
    <n v="0"/>
    <n v="0"/>
    <s v="RADIO COMM OPRTNG FND"/>
    <s v="Default"/>
    <s v="RADIO INF EQUIP  RSRVS"/>
    <s v="Default"/>
  </r>
  <r>
    <s v="000004501"/>
    <s v="1045836"/>
    <s v="213002"/>
    <x v="41"/>
    <s v="5188000"/>
    <n v="2012"/>
    <x v="0"/>
    <x v="39"/>
    <s v="50000-PROGRAM EXPENDITUR BUDGET"/>
    <s v="52000-SUPPLIES"/>
    <m/>
    <n v="0"/>
    <n v="0"/>
    <n v="3895.28"/>
    <n v="761.83"/>
    <n v="-4657.11"/>
    <s v="N/A"/>
    <n v="393.88"/>
    <n v="37.410000000000004"/>
    <n v="0"/>
    <n v="277.38"/>
    <n v="330.34000000000003"/>
    <n v="-0.01"/>
    <n v="0"/>
    <n v="339.45"/>
    <n v="0"/>
    <n v="867.96"/>
    <n v="0"/>
    <n v="1648.8700000000001"/>
    <n v="0"/>
    <s v="RADIO COMM OPRTNG FND"/>
    <s v="213002 ADMIN DEFAULT"/>
    <s v="RADIO INF EQUIP  RSRVS"/>
    <s v="DATA PROCESSING"/>
  </r>
  <r>
    <s v="000004501"/>
    <s v="1045836"/>
    <s v="213002"/>
    <x v="42"/>
    <s v="5188000"/>
    <n v="2012"/>
    <x v="0"/>
    <x v="40"/>
    <s v="50000-PROGRAM EXPENDITUR BUDGET"/>
    <s v="52000-SUPPLIES"/>
    <m/>
    <n v="0"/>
    <n v="0"/>
    <n v="2353.39"/>
    <n v="0"/>
    <n v="-2353.39"/>
    <s v="N/A"/>
    <n v="0"/>
    <n v="0"/>
    <n v="0"/>
    <n v="-180.07"/>
    <n v="1320.23"/>
    <n v="0"/>
    <n v="0"/>
    <n v="0"/>
    <n v="0"/>
    <n v="0"/>
    <n v="0"/>
    <n v="1213.23"/>
    <n v="0"/>
    <s v="RADIO COMM OPRTNG FND"/>
    <s v="213002 ADMIN DEFAULT"/>
    <s v="RADIO INF EQUIP  RSRVS"/>
    <s v="DATA PROCESSING"/>
  </r>
  <r>
    <s v="000004501"/>
    <s v="0000000"/>
    <s v="213002"/>
    <x v="43"/>
    <s v="0000000"/>
    <n v="2012"/>
    <x v="0"/>
    <x v="41"/>
    <s v="50000-PROGRAM EXPENDITUR BUDGET"/>
    <s v="53000-SERVICES-OTHER CHARGES"/>
    <m/>
    <n v="3000"/>
    <n v="3000"/>
    <n v="0"/>
    <n v="0"/>
    <n v="3000"/>
    <s v="0"/>
    <n v="0"/>
    <n v="0"/>
    <n v="0"/>
    <n v="0"/>
    <n v="0"/>
    <n v="0"/>
    <n v="0"/>
    <n v="0"/>
    <n v="0"/>
    <n v="0"/>
    <n v="0"/>
    <n v="0"/>
    <n v="0"/>
    <s v="RADIO COMM OPRTNG FND"/>
    <s v="Default"/>
    <s v="RADIO INF EQUIP  RSRVS"/>
    <s v="Default"/>
  </r>
  <r>
    <s v="000004501"/>
    <s v="1045836"/>
    <s v="213002"/>
    <x v="43"/>
    <s v="5188000"/>
    <n v="2012"/>
    <x v="0"/>
    <x v="41"/>
    <s v="50000-PROGRAM EXPENDITUR BUDGET"/>
    <s v="53000-SERVICES-OTHER CHARGES"/>
    <m/>
    <n v="0"/>
    <n v="0"/>
    <n v="0"/>
    <n v="0"/>
    <n v="0"/>
    <s v="N/A"/>
    <n v="0"/>
    <n v="0"/>
    <n v="0"/>
    <n v="0"/>
    <n v="0"/>
    <n v="0"/>
    <n v="0"/>
    <n v="0"/>
    <n v="0"/>
    <n v="0"/>
    <n v="0"/>
    <n v="0"/>
    <n v="0"/>
    <s v="RADIO COMM OPRTNG FND"/>
    <s v="213002 ADMIN DEFAULT"/>
    <s v="RADIO INF EQUIP  RSRVS"/>
    <s v="DATA PROCESSING"/>
  </r>
  <r>
    <s v="000004501"/>
    <s v="0000000"/>
    <s v="213002"/>
    <x v="76"/>
    <s v="0000000"/>
    <n v="2012"/>
    <x v="0"/>
    <x v="74"/>
    <s v="50000-PROGRAM EXPENDITUR BUDGET"/>
    <s v="53000-SERVICES-OTHER CHARGES"/>
    <m/>
    <n v="25000"/>
    <n v="25000"/>
    <n v="0"/>
    <n v="0"/>
    <n v="25000"/>
    <s v="0"/>
    <n v="0"/>
    <n v="0"/>
    <n v="0"/>
    <n v="0"/>
    <n v="0"/>
    <n v="0"/>
    <n v="0"/>
    <n v="0"/>
    <n v="0"/>
    <n v="0"/>
    <n v="0"/>
    <n v="0"/>
    <n v="0"/>
    <s v="RADIO COMM OPRTNG FND"/>
    <s v="Default"/>
    <s v="RADIO INF EQUIP  RSRVS"/>
    <s v="Default"/>
  </r>
  <r>
    <s v="000004501"/>
    <s v="0000000"/>
    <s v="213002"/>
    <x v="77"/>
    <s v="0000000"/>
    <n v="2012"/>
    <x v="0"/>
    <x v="75"/>
    <s v="50000-PROGRAM EXPENDITUR BUDGET"/>
    <s v="53000-SERVICES-OTHER CHARGES"/>
    <m/>
    <n v="15485"/>
    <n v="15485"/>
    <n v="0"/>
    <n v="0"/>
    <n v="15485"/>
    <s v="0"/>
    <n v="0"/>
    <n v="0"/>
    <n v="0"/>
    <n v="0"/>
    <n v="0"/>
    <n v="0"/>
    <n v="0"/>
    <n v="0"/>
    <n v="0"/>
    <n v="0"/>
    <n v="0"/>
    <n v="0"/>
    <n v="0"/>
    <s v="RADIO COMM OPRTNG FND"/>
    <s v="Default"/>
    <s v="RADIO INF EQUIP  RSRVS"/>
    <s v="Default"/>
  </r>
  <r>
    <s v="000004501"/>
    <s v="1045836"/>
    <s v="213002"/>
    <x v="77"/>
    <s v="5188000"/>
    <n v="2012"/>
    <x v="0"/>
    <x v="75"/>
    <s v="50000-PROGRAM EXPENDITUR BUDGET"/>
    <s v="53000-SERVICES-OTHER CHARGES"/>
    <m/>
    <n v="0"/>
    <n v="0"/>
    <n v="10800"/>
    <n v="0"/>
    <n v="-10800"/>
    <s v="N/A"/>
    <n v="0"/>
    <n v="0"/>
    <n v="1478.25"/>
    <n v="-128.25"/>
    <n v="300"/>
    <n v="0"/>
    <n v="1176"/>
    <n v="-76"/>
    <n v="0"/>
    <n v="8050"/>
    <n v="0"/>
    <n v="0"/>
    <n v="0"/>
    <s v="RADIO COMM OPRTNG FND"/>
    <s v="213002 ADMIN DEFAULT"/>
    <s v="RADIO INF EQUIP  RSRVS"/>
    <s v="DATA PROCESSING"/>
  </r>
  <r>
    <s v="000004501"/>
    <s v="0000000"/>
    <s v="213002"/>
    <x v="45"/>
    <s v="0000000"/>
    <n v="2012"/>
    <x v="0"/>
    <x v="43"/>
    <s v="50000-PROGRAM EXPENDITUR BUDGET"/>
    <s v="53000-SERVICES-OTHER CHARGES"/>
    <m/>
    <n v="364"/>
    <n v="364"/>
    <n v="0"/>
    <n v="0"/>
    <n v="364"/>
    <s v="0"/>
    <n v="0"/>
    <n v="0"/>
    <n v="0"/>
    <n v="0"/>
    <n v="0"/>
    <n v="0"/>
    <n v="0"/>
    <n v="0"/>
    <n v="0"/>
    <n v="0"/>
    <n v="0"/>
    <n v="0"/>
    <n v="0"/>
    <s v="RADIO COMM OPRTNG FND"/>
    <s v="Default"/>
    <s v="RADIO INF EQUIP  RSRVS"/>
    <s v="Default"/>
  </r>
  <r>
    <s v="000004501"/>
    <s v="0000000"/>
    <s v="213002"/>
    <x v="46"/>
    <s v="0000000"/>
    <n v="2012"/>
    <x v="0"/>
    <x v="44"/>
    <s v="50000-PROGRAM EXPENDITUR BUDGET"/>
    <s v="53000-SERVICES-OTHER CHARGES"/>
    <m/>
    <n v="4000"/>
    <n v="4000"/>
    <n v="0"/>
    <n v="0"/>
    <n v="4000"/>
    <s v="0"/>
    <n v="0"/>
    <n v="0"/>
    <n v="0"/>
    <n v="0"/>
    <n v="0"/>
    <n v="0"/>
    <n v="0"/>
    <n v="0"/>
    <n v="0"/>
    <n v="0"/>
    <n v="0"/>
    <n v="0"/>
    <n v="0"/>
    <s v="RADIO COMM OPRTNG FND"/>
    <s v="Default"/>
    <s v="RADIO INF EQUIP  RSRVS"/>
    <s v="Default"/>
  </r>
  <r>
    <s v="000004501"/>
    <s v="0000000"/>
    <s v="213002"/>
    <x v="47"/>
    <s v="0000000"/>
    <n v="2012"/>
    <x v="0"/>
    <x v="45"/>
    <s v="50000-PROGRAM EXPENDITUR BUDGET"/>
    <s v="53000-SERVICES-OTHER CHARGES"/>
    <m/>
    <n v="11000"/>
    <n v="11000"/>
    <n v="0"/>
    <n v="0"/>
    <n v="11000"/>
    <s v="0"/>
    <n v="0"/>
    <n v="0"/>
    <n v="0"/>
    <n v="0"/>
    <n v="0"/>
    <n v="0"/>
    <n v="0"/>
    <n v="0"/>
    <n v="0"/>
    <n v="0"/>
    <n v="0"/>
    <n v="0"/>
    <n v="0"/>
    <s v="RADIO COMM OPRTNG FND"/>
    <s v="Default"/>
    <s v="RADIO INF EQUIP  RSRVS"/>
    <s v="Default"/>
  </r>
  <r>
    <s v="000004501"/>
    <s v="1045836"/>
    <s v="213002"/>
    <x v="78"/>
    <s v="5188000"/>
    <n v="2012"/>
    <x v="0"/>
    <x v="76"/>
    <s v="50000-PROGRAM EXPENDITUR BUDGET"/>
    <s v="53000-SERVICES-OTHER CHARGES"/>
    <m/>
    <n v="0"/>
    <n v="0"/>
    <n v="596.7"/>
    <n v="0"/>
    <n v="-596.7"/>
    <s v="N/A"/>
    <n v="0"/>
    <n v="0"/>
    <n v="0"/>
    <n v="0"/>
    <n v="0"/>
    <n v="0"/>
    <n v="0"/>
    <n v="0"/>
    <n v="0"/>
    <n v="0"/>
    <n v="596.7"/>
    <n v="0"/>
    <n v="0"/>
    <s v="RADIO COMM OPRTNG FND"/>
    <s v="213002 ADMIN DEFAULT"/>
    <s v="RADIO INF EQUIP  RSRVS"/>
    <s v="DATA PROCESSING"/>
  </r>
  <r>
    <s v="000004501"/>
    <s v="1045836"/>
    <s v="213002"/>
    <x v="48"/>
    <s v="5188000"/>
    <n v="2012"/>
    <x v="0"/>
    <x v="46"/>
    <s v="50000-PROGRAM EXPENDITUR BUDGET"/>
    <s v="53000-SERVICES-OTHER CHARGES"/>
    <m/>
    <n v="0"/>
    <n v="0"/>
    <n v="419.25"/>
    <n v="0.01"/>
    <n v="-419.26"/>
    <s v="N/A"/>
    <n v="0"/>
    <n v="97.10000000000001"/>
    <n v="40.2"/>
    <n v="36.160000000000004"/>
    <n v="1.16"/>
    <n v="0"/>
    <n v="3.89"/>
    <n v="39.25"/>
    <n v="77.19"/>
    <n v="80.10000000000001"/>
    <n v="0"/>
    <n v="44.2"/>
    <n v="0"/>
    <s v="RADIO COMM OPRTNG FND"/>
    <s v="213002 ADMIN DEFAULT"/>
    <s v="RADIO INF EQUIP  RSRVS"/>
    <s v="DATA PROCESSING"/>
  </r>
  <r>
    <s v="000004501"/>
    <s v="1045836"/>
    <s v="213002"/>
    <x v="79"/>
    <s v="5188000"/>
    <n v="2012"/>
    <x v="0"/>
    <x v="77"/>
    <s v="50000-PROGRAM EXPENDITUR BUDGET"/>
    <s v="53000-SERVICES-OTHER CHARGES"/>
    <m/>
    <n v="0"/>
    <n v="0"/>
    <n v="2867.5"/>
    <n v="0"/>
    <n v="-2867.5"/>
    <s v="N/A"/>
    <n v="0"/>
    <n v="2660.5"/>
    <n v="-210.20000000000002"/>
    <n v="16.25"/>
    <n v="16.25"/>
    <n v="45.77"/>
    <n v="37.83"/>
    <n v="70.9"/>
    <n v="0"/>
    <n v="62.7"/>
    <n v="83.75"/>
    <n v="83.75"/>
    <n v="0"/>
    <s v="RADIO COMM OPRTNG FND"/>
    <s v="213002 ADMIN DEFAULT"/>
    <s v="RADIO INF EQUIP  RSRVS"/>
    <s v="DATA PROCESSING"/>
  </r>
  <r>
    <s v="000004501"/>
    <s v="1045836"/>
    <s v="213002"/>
    <x v="79"/>
    <s v="5188800"/>
    <n v="2012"/>
    <x v="0"/>
    <x v="77"/>
    <s v="50000-PROGRAM EXPENDITUR BUDGET"/>
    <s v="53000-SERVICES-OTHER CHARGES"/>
    <m/>
    <n v="0"/>
    <n v="0"/>
    <n v="6435"/>
    <n v="0"/>
    <n v="-6435"/>
    <s v="N/A"/>
    <n v="0"/>
    <n v="0"/>
    <n v="0"/>
    <n v="0"/>
    <n v="0"/>
    <n v="0"/>
    <n v="0"/>
    <n v="0"/>
    <n v="0"/>
    <n v="0"/>
    <n v="0"/>
    <n v="6435"/>
    <n v="0"/>
    <s v="RADIO COMM OPRTNG FND"/>
    <s v="213002 ADMIN DEFAULT"/>
    <s v="RADIO INF EQUIP  RSRVS"/>
    <s v="INFORMATION TECHNOLOGY: OPERATIONS-GENERAL"/>
  </r>
  <r>
    <s v="000004501"/>
    <s v="0000000"/>
    <s v="213002"/>
    <x v="49"/>
    <s v="0000000"/>
    <n v="2012"/>
    <x v="0"/>
    <x v="47"/>
    <s v="50000-PROGRAM EXPENDITUR BUDGET"/>
    <s v="53000-SERVICES-OTHER CHARGES"/>
    <m/>
    <n v="2500"/>
    <n v="2500"/>
    <n v="0"/>
    <n v="0"/>
    <n v="2500"/>
    <s v="0"/>
    <n v="0"/>
    <n v="0"/>
    <n v="0"/>
    <n v="0"/>
    <n v="0"/>
    <n v="0"/>
    <n v="0"/>
    <n v="0"/>
    <n v="0"/>
    <n v="0"/>
    <n v="0"/>
    <n v="0"/>
    <n v="0"/>
    <s v="RADIO COMM OPRTNG FND"/>
    <s v="Default"/>
    <s v="RADIO INF EQUIP  RSRVS"/>
    <s v="Default"/>
  </r>
  <r>
    <s v="000004501"/>
    <s v="1045836"/>
    <s v="213002"/>
    <x v="49"/>
    <s v="5188000"/>
    <n v="2012"/>
    <x v="0"/>
    <x v="47"/>
    <s v="50000-PROGRAM EXPENDITUR BUDGET"/>
    <s v="53000-SERVICES-OTHER CHARGES"/>
    <m/>
    <n v="0"/>
    <n v="0"/>
    <n v="5639.99"/>
    <n v="0"/>
    <n v="-5639.99"/>
    <s v="N/A"/>
    <n v="0"/>
    <n v="147.83"/>
    <n v="3317.84"/>
    <n v="1817.7"/>
    <n v="135"/>
    <n v="11.77"/>
    <n v="0"/>
    <n v="0"/>
    <n v="0"/>
    <n v="0"/>
    <n v="0"/>
    <n v="209.85"/>
    <n v="0"/>
    <s v="RADIO COMM OPRTNG FND"/>
    <s v="213002 ADMIN DEFAULT"/>
    <s v="RADIO INF EQUIP  RSRVS"/>
    <s v="DATA PROCESSING"/>
  </r>
  <r>
    <s v="000004501"/>
    <s v="0000000"/>
    <s v="213002"/>
    <x v="50"/>
    <s v="0000000"/>
    <n v="2012"/>
    <x v="0"/>
    <x v="48"/>
    <s v="50000-PROGRAM EXPENDITUR BUDGET"/>
    <s v="53000-SERVICES-OTHER CHARGES"/>
    <m/>
    <n v="94140"/>
    <n v="94140"/>
    <n v="0"/>
    <n v="0"/>
    <n v="94140"/>
    <s v="0"/>
    <n v="0"/>
    <n v="0"/>
    <n v="0"/>
    <n v="0"/>
    <n v="0"/>
    <n v="0"/>
    <n v="0"/>
    <n v="0"/>
    <n v="0"/>
    <n v="0"/>
    <n v="0"/>
    <n v="0"/>
    <n v="0"/>
    <s v="RADIO COMM OPRTNG FND"/>
    <s v="Default"/>
    <s v="RADIO INF EQUIP  RSRVS"/>
    <s v="Default"/>
  </r>
  <r>
    <s v="000004501"/>
    <s v="1045836"/>
    <s v="213002"/>
    <x v="50"/>
    <s v="5188000"/>
    <n v="2012"/>
    <x v="0"/>
    <x v="48"/>
    <s v="50000-PROGRAM EXPENDITUR BUDGET"/>
    <s v="53000-SERVICES-OTHER CHARGES"/>
    <m/>
    <n v="0"/>
    <n v="0"/>
    <n v="105001.89"/>
    <n v="1186.3700000000001"/>
    <n v="-106188.26000000001"/>
    <s v="N/A"/>
    <n v="0"/>
    <n v="16879.72"/>
    <n v="6188.02"/>
    <n v="6414"/>
    <n v="11067.04"/>
    <n v="14914.99"/>
    <n v="4837.6900000000005"/>
    <n v="10661.4"/>
    <n v="8689"/>
    <n v="3728.7000000000003"/>
    <n v="11913.58"/>
    <n v="9707.75"/>
    <n v="0"/>
    <s v="RADIO COMM OPRTNG FND"/>
    <s v="213002 ADMIN DEFAULT"/>
    <s v="RADIO INF EQUIP  RSRVS"/>
    <s v="DATA PROCESSING"/>
  </r>
  <r>
    <s v="000004501"/>
    <s v="1045836"/>
    <s v="213002"/>
    <x v="50"/>
    <s v="5188800"/>
    <n v="2012"/>
    <x v="0"/>
    <x v="48"/>
    <s v="50000-PROGRAM EXPENDITUR BUDGET"/>
    <s v="53000-SERVICES-OTHER CHARGES"/>
    <m/>
    <n v="0"/>
    <n v="0"/>
    <n v="126404.86"/>
    <n v="0"/>
    <n v="-126404.86"/>
    <s v="N/A"/>
    <n v="0"/>
    <n v="0"/>
    <n v="0"/>
    <n v="0"/>
    <n v="0"/>
    <n v="0"/>
    <n v="0"/>
    <n v="0"/>
    <n v="0"/>
    <n v="0"/>
    <n v="0"/>
    <n v="126404.86"/>
    <n v="0"/>
    <s v="RADIO COMM OPRTNG FND"/>
    <s v="213002 ADMIN DEFAULT"/>
    <s v="RADIO INF EQUIP  RSRVS"/>
    <s v="INFORMATION TECHNOLOGY: OPERATIONS-GENERAL"/>
  </r>
  <r>
    <s v="000004501"/>
    <s v="0000000"/>
    <s v="213002"/>
    <x v="51"/>
    <s v="0000000"/>
    <n v="2012"/>
    <x v="0"/>
    <x v="49"/>
    <s v="50000-PROGRAM EXPENDITUR BUDGET"/>
    <s v="53000-SERVICES-OTHER CHARGES"/>
    <m/>
    <n v="167583"/>
    <n v="167583"/>
    <n v="0"/>
    <n v="0"/>
    <n v="167583"/>
    <s v="0"/>
    <n v="0"/>
    <n v="0"/>
    <n v="0"/>
    <n v="0"/>
    <n v="0"/>
    <n v="0"/>
    <n v="0"/>
    <n v="0"/>
    <n v="0"/>
    <n v="0"/>
    <n v="0"/>
    <n v="0"/>
    <n v="0"/>
    <s v="RADIO COMM OPRTNG FND"/>
    <s v="Default"/>
    <s v="RADIO INF EQUIP  RSRVS"/>
    <s v="Default"/>
  </r>
  <r>
    <s v="000004501"/>
    <s v="1045836"/>
    <s v="213002"/>
    <x v="51"/>
    <s v="5188000"/>
    <n v="2012"/>
    <x v="0"/>
    <x v="49"/>
    <s v="50000-PROGRAM EXPENDITUR BUDGET"/>
    <s v="53000-SERVICES-OTHER CHARGES"/>
    <m/>
    <n v="0"/>
    <n v="0"/>
    <n v="192298.09"/>
    <n v="3102.17"/>
    <n v="-195400.26"/>
    <s v="N/A"/>
    <n v="0"/>
    <n v="17488.21"/>
    <n v="0"/>
    <n v="35968.88"/>
    <n v="871.46"/>
    <n v="28550.940000000002"/>
    <n v="26994.72"/>
    <n v="9506.33"/>
    <n v="658.34"/>
    <n v="30802.7"/>
    <n v="38561.56"/>
    <n v="2894.9500000000003"/>
    <n v="0"/>
    <s v="RADIO COMM OPRTNG FND"/>
    <s v="213002 ADMIN DEFAULT"/>
    <s v="RADIO INF EQUIP  RSRVS"/>
    <s v="DATA PROCESSING"/>
  </r>
  <r>
    <s v="000004501"/>
    <s v="0000000"/>
    <s v="213002"/>
    <x v="53"/>
    <s v="0000000"/>
    <n v="2012"/>
    <x v="0"/>
    <x v="51"/>
    <s v="50000-PROGRAM EXPENDITUR BUDGET"/>
    <s v="53000-SERVICES-OTHER CHARGES"/>
    <m/>
    <n v="5000"/>
    <n v="5000"/>
    <n v="0"/>
    <n v="0"/>
    <n v="5000"/>
    <s v="0"/>
    <n v="0"/>
    <n v="0"/>
    <n v="0"/>
    <n v="0"/>
    <n v="0"/>
    <n v="0"/>
    <n v="0"/>
    <n v="0"/>
    <n v="0"/>
    <n v="0"/>
    <n v="0"/>
    <n v="0"/>
    <n v="0"/>
    <s v="RADIO COMM OPRTNG FND"/>
    <s v="Default"/>
    <s v="RADIO INF EQUIP  RSRVS"/>
    <s v="Default"/>
  </r>
  <r>
    <s v="000004501"/>
    <s v="1045836"/>
    <s v="213002"/>
    <x v="53"/>
    <s v="5188000"/>
    <n v="2012"/>
    <x v="0"/>
    <x v="51"/>
    <s v="50000-PROGRAM EXPENDITUR BUDGET"/>
    <s v="53000-SERVICES-OTHER CHARGES"/>
    <m/>
    <n v="0"/>
    <n v="0"/>
    <n v="23843.12"/>
    <n v="-0.01"/>
    <n v="-23843.11"/>
    <s v="N/A"/>
    <n v="0"/>
    <n v="14.44"/>
    <n v="0"/>
    <n v="0"/>
    <n v="0"/>
    <n v="0"/>
    <n v="0"/>
    <n v="3306.12"/>
    <n v="0"/>
    <n v="0"/>
    <n v="3581.85"/>
    <n v="16940.71"/>
    <n v="0"/>
    <s v="RADIO COMM OPRTNG FND"/>
    <s v="213002 ADMIN DEFAULT"/>
    <s v="RADIO INF EQUIP  RSRVS"/>
    <s v="DATA PROCESSING"/>
  </r>
  <r>
    <s v="000004501"/>
    <s v="1045836"/>
    <s v="213002"/>
    <x v="80"/>
    <s v="5188000"/>
    <n v="2012"/>
    <x v="0"/>
    <x v="78"/>
    <s v="50000-PROGRAM EXPENDITUR BUDGET"/>
    <s v="53000-SERVICES-OTHER CHARGES"/>
    <m/>
    <n v="0"/>
    <n v="0"/>
    <n v="463.02"/>
    <n v="0"/>
    <n v="-463.02"/>
    <s v="N/A"/>
    <n v="0"/>
    <n v="0"/>
    <n v="0"/>
    <n v="0"/>
    <n v="0"/>
    <n v="0"/>
    <n v="463.02"/>
    <n v="0"/>
    <n v="0"/>
    <n v="0"/>
    <n v="0"/>
    <n v="0"/>
    <n v="0"/>
    <s v="RADIO COMM OPRTNG FND"/>
    <s v="213002 ADMIN DEFAULT"/>
    <s v="RADIO INF EQUIP  RSRVS"/>
    <s v="DATA PROCESSING"/>
  </r>
  <r>
    <s v="000004501"/>
    <s v="0000000"/>
    <s v="213002"/>
    <x v="81"/>
    <s v="0000000"/>
    <n v="2012"/>
    <x v="0"/>
    <x v="79"/>
    <s v="50000-PROGRAM EXPENDITUR BUDGET"/>
    <s v="53000-SERVICES-OTHER CHARGES"/>
    <m/>
    <n v="300"/>
    <n v="300"/>
    <n v="0"/>
    <n v="0"/>
    <n v="300"/>
    <s v="0"/>
    <n v="0"/>
    <n v="0"/>
    <n v="0"/>
    <n v="0"/>
    <n v="0"/>
    <n v="0"/>
    <n v="0"/>
    <n v="0"/>
    <n v="0"/>
    <n v="0"/>
    <n v="0"/>
    <n v="0"/>
    <n v="0"/>
    <s v="RADIO COMM OPRTNG FND"/>
    <s v="Default"/>
    <s v="RADIO INF EQUIP  RSRVS"/>
    <s v="Default"/>
  </r>
  <r>
    <s v="000004501"/>
    <s v="1045836"/>
    <s v="213002"/>
    <x v="81"/>
    <s v="5188000"/>
    <n v="2012"/>
    <x v="0"/>
    <x v="79"/>
    <s v="50000-PROGRAM EXPENDITUR BUDGET"/>
    <s v="53000-SERVICES-OTHER CHARGES"/>
    <m/>
    <n v="0"/>
    <n v="0"/>
    <n v="207"/>
    <n v="0"/>
    <n v="-207"/>
    <s v="N/A"/>
    <n v="0"/>
    <n v="0"/>
    <n v="0"/>
    <n v="0"/>
    <n v="0"/>
    <n v="0"/>
    <n v="0"/>
    <n v="0"/>
    <n v="0"/>
    <n v="0"/>
    <n v="0"/>
    <n v="207"/>
    <n v="0"/>
    <s v="RADIO COMM OPRTNG FND"/>
    <s v="213002 ADMIN DEFAULT"/>
    <s v="RADIO INF EQUIP  RSRVS"/>
    <s v="DATA PROCESSING"/>
  </r>
  <r>
    <s v="000004501"/>
    <s v="1045836"/>
    <s v="213002"/>
    <x v="54"/>
    <s v="5188000"/>
    <n v="2012"/>
    <x v="0"/>
    <x v="52"/>
    <s v="50000-PROGRAM EXPENDITUR BUDGET"/>
    <s v="53000-SERVICES-OTHER CHARGES"/>
    <m/>
    <n v="0"/>
    <n v="0"/>
    <n v="892.03"/>
    <n v="0"/>
    <n v="-892.03"/>
    <s v="N/A"/>
    <n v="0"/>
    <n v="0"/>
    <n v="0"/>
    <n v="0"/>
    <n v="0"/>
    <n v="0"/>
    <n v="0"/>
    <n v="0"/>
    <n v="0"/>
    <n v="0"/>
    <n v="0"/>
    <n v="892.03"/>
    <n v="0"/>
    <s v="RADIO COMM OPRTNG FND"/>
    <s v="213002 ADMIN DEFAULT"/>
    <s v="RADIO INF EQUIP  RSRVS"/>
    <s v="DATA PROCESSING"/>
  </r>
  <r>
    <s v="000004501"/>
    <s v="0000000"/>
    <s v="213002"/>
    <x v="82"/>
    <s v="0000000"/>
    <n v="2012"/>
    <x v="0"/>
    <x v="80"/>
    <s v="50000-PROGRAM EXPENDITUR BUDGET"/>
    <s v="53000-SERVICES-OTHER CHARGES"/>
    <m/>
    <n v="1000"/>
    <n v="1000"/>
    <n v="0"/>
    <n v="0"/>
    <n v="1000"/>
    <s v="0"/>
    <n v="0"/>
    <n v="0"/>
    <n v="0"/>
    <n v="0"/>
    <n v="0"/>
    <n v="0"/>
    <n v="0"/>
    <n v="0"/>
    <n v="0"/>
    <n v="0"/>
    <n v="0"/>
    <n v="0"/>
    <n v="0"/>
    <s v="RADIO COMM OPRTNG FND"/>
    <s v="Default"/>
    <s v="RADIO INF EQUIP  RSRVS"/>
    <s v="Default"/>
  </r>
  <r>
    <s v="000004501"/>
    <s v="1045836"/>
    <s v="213002"/>
    <x v="82"/>
    <s v="5188000"/>
    <n v="2012"/>
    <x v="0"/>
    <x v="80"/>
    <s v="50000-PROGRAM EXPENDITUR BUDGET"/>
    <s v="53000-SERVICES-OTHER CHARGES"/>
    <m/>
    <n v="0"/>
    <n v="0"/>
    <n v="345"/>
    <n v="0"/>
    <n v="-345"/>
    <s v="N/A"/>
    <n v="0"/>
    <n v="0"/>
    <n v="35"/>
    <n v="310"/>
    <n v="0"/>
    <n v="0"/>
    <n v="0"/>
    <n v="0"/>
    <n v="0"/>
    <n v="0"/>
    <n v="0"/>
    <n v="0"/>
    <n v="0"/>
    <s v="RADIO COMM OPRTNG FND"/>
    <s v="213002 ADMIN DEFAULT"/>
    <s v="RADIO INF EQUIP  RSRVS"/>
    <s v="DATA PROCESSING"/>
  </r>
  <r>
    <s v="000004501"/>
    <s v="1045836"/>
    <s v="213002"/>
    <x v="55"/>
    <s v="0000000"/>
    <n v="2012"/>
    <x v="0"/>
    <x v="53"/>
    <s v="50000-PROGRAM EXPENDITUR BUDGET"/>
    <s v="53000-SERVICES-OTHER CHARGES"/>
    <m/>
    <n v="0"/>
    <n v="0"/>
    <n v="0"/>
    <n v="0"/>
    <n v="0"/>
    <s v="N/A"/>
    <n v="0"/>
    <n v="0"/>
    <n v="0"/>
    <n v="0"/>
    <n v="0"/>
    <n v="0"/>
    <n v="0"/>
    <n v="0"/>
    <n v="0"/>
    <n v="0"/>
    <n v="-720"/>
    <n v="-960"/>
    <n v="1680"/>
    <s v="RADIO COMM OPRTNG FND"/>
    <s v="213002 ADMIN DEFAULT"/>
    <s v="RADIO INF EQUIP  RSRVS"/>
    <s v="Default"/>
  </r>
  <r>
    <s v="000004501"/>
    <s v="1045836"/>
    <s v="213002"/>
    <x v="55"/>
    <s v="5188000"/>
    <n v="2012"/>
    <x v="0"/>
    <x v="53"/>
    <s v="50000-PROGRAM EXPENDITUR BUDGET"/>
    <s v="53000-SERVICES-OTHER CHARGES"/>
    <m/>
    <n v="0"/>
    <n v="0"/>
    <n v="4826"/>
    <n v="0"/>
    <n v="-4826"/>
    <s v="N/A"/>
    <n v="0"/>
    <n v="960.87"/>
    <n v="-83.37"/>
    <n v="0"/>
    <n v="300"/>
    <n v="300"/>
    <n v="0"/>
    <n v="28.5"/>
    <n v="0"/>
    <n v="0"/>
    <n v="5475"/>
    <n v="-475"/>
    <n v="-1680"/>
    <s v="RADIO COMM OPRTNG FND"/>
    <s v="213002 ADMIN DEFAULT"/>
    <s v="RADIO INF EQUIP  RSRVS"/>
    <s v="DATA PROCESSING"/>
  </r>
  <r>
    <s v="000004501"/>
    <s v="0000000"/>
    <s v="213002"/>
    <x v="56"/>
    <s v="0000000"/>
    <n v="2012"/>
    <x v="0"/>
    <x v="54"/>
    <s v="50000-PROGRAM EXPENDITUR BUDGET"/>
    <s v="53000-SERVICES-OTHER CHARGES"/>
    <m/>
    <n v="500"/>
    <n v="500"/>
    <n v="0"/>
    <n v="0"/>
    <n v="500"/>
    <s v="0"/>
    <n v="0"/>
    <n v="0"/>
    <n v="0"/>
    <n v="0"/>
    <n v="0"/>
    <n v="0"/>
    <n v="0"/>
    <n v="0"/>
    <n v="0"/>
    <n v="0"/>
    <n v="0"/>
    <n v="0"/>
    <n v="0"/>
    <s v="RADIO COMM OPRTNG FND"/>
    <s v="Default"/>
    <s v="RADIO INF EQUIP  RSRVS"/>
    <s v="Default"/>
  </r>
  <r>
    <s v="000004501"/>
    <s v="1045836"/>
    <s v="213002"/>
    <x v="56"/>
    <s v="5188000"/>
    <n v="2012"/>
    <x v="0"/>
    <x v="54"/>
    <s v="50000-PROGRAM EXPENDITUR BUDGET"/>
    <s v="53000-SERVICES-OTHER CHARGES"/>
    <m/>
    <n v="0"/>
    <n v="0"/>
    <n v="6030.71"/>
    <n v="0"/>
    <n v="-6030.71"/>
    <s v="N/A"/>
    <n v="0"/>
    <n v="0"/>
    <n v="5131.2"/>
    <n v="90.64"/>
    <n v="45"/>
    <n v="224.1"/>
    <n v="202"/>
    <n v="115.77"/>
    <n v="0"/>
    <n v="4.42"/>
    <n v="45.99"/>
    <n v="171.59"/>
    <n v="0"/>
    <s v="RADIO COMM OPRTNG FND"/>
    <s v="213002 ADMIN DEFAULT"/>
    <s v="RADIO INF EQUIP  RSRVS"/>
    <s v="DATA PROCESSING"/>
  </r>
  <r>
    <s v="000004501"/>
    <s v="0000000"/>
    <s v="213002"/>
    <x v="57"/>
    <s v="0000000"/>
    <n v="2012"/>
    <x v="0"/>
    <x v="55"/>
    <s v="50000-PROGRAM EXPENDITUR BUDGET"/>
    <s v="53000-SERVICES-OTHER CHARGES"/>
    <m/>
    <n v="10500"/>
    <n v="10500"/>
    <n v="0"/>
    <n v="0"/>
    <n v="10500"/>
    <s v="0"/>
    <n v="0"/>
    <n v="0"/>
    <n v="0"/>
    <n v="0"/>
    <n v="0"/>
    <n v="0"/>
    <n v="0"/>
    <n v="0"/>
    <n v="0"/>
    <n v="0"/>
    <n v="0"/>
    <n v="0"/>
    <n v="0"/>
    <s v="RADIO COMM OPRTNG FND"/>
    <s v="Default"/>
    <s v="RADIO INF EQUIP  RSRVS"/>
    <s v="Default"/>
  </r>
  <r>
    <s v="000004501"/>
    <s v="0000000"/>
    <s v="213002"/>
    <x v="58"/>
    <s v="0000000"/>
    <n v="2012"/>
    <x v="0"/>
    <x v="56"/>
    <s v="50000-PROGRAM EXPENDITUR BUDGET"/>
    <s v="55000-INTRAGOVERNMENTAL SERVICES"/>
    <m/>
    <n v="39649"/>
    <n v="39649"/>
    <n v="0"/>
    <n v="0"/>
    <n v="39649"/>
    <s v="0"/>
    <n v="0"/>
    <n v="0"/>
    <n v="0"/>
    <n v="0"/>
    <n v="0"/>
    <n v="0"/>
    <n v="0"/>
    <n v="0"/>
    <n v="0"/>
    <n v="0"/>
    <n v="0"/>
    <n v="0"/>
    <n v="0"/>
    <s v="RADIO COMM OPRTNG FND"/>
    <s v="Default"/>
    <s v="RADIO INF EQUIP  RSRVS"/>
    <s v="Default"/>
  </r>
  <r>
    <s v="000004501"/>
    <s v="1045836"/>
    <s v="213002"/>
    <x v="58"/>
    <s v="5188000"/>
    <n v="2012"/>
    <x v="0"/>
    <x v="56"/>
    <s v="50000-PROGRAM EXPENDITUR BUDGET"/>
    <s v="55000-INTRAGOVERNMENTAL SERVICES"/>
    <m/>
    <n v="0"/>
    <n v="0"/>
    <n v="43386"/>
    <n v="0"/>
    <n v="-43386"/>
    <s v="N/A"/>
    <n v="0"/>
    <n v="0"/>
    <n v="12498"/>
    <n v="-3861"/>
    <n v="0"/>
    <n v="7722"/>
    <n v="3861"/>
    <n v="7722"/>
    <n v="3861"/>
    <n v="7722"/>
    <n v="-3861"/>
    <n v="7722"/>
    <n v="0"/>
    <s v="RADIO COMM OPRTNG FND"/>
    <s v="213002 ADMIN DEFAULT"/>
    <s v="RADIO INF EQUIP  RSRVS"/>
    <s v="DATA PROCESSING"/>
  </r>
  <r>
    <s v="000004501"/>
    <s v="0000000"/>
    <s v="213002"/>
    <x v="83"/>
    <s v="0000000"/>
    <n v="2012"/>
    <x v="0"/>
    <x v="81"/>
    <s v="50000-PROGRAM EXPENDITUR BUDGET"/>
    <s v="55000-INTRAGOVERNMENTAL SERVICES"/>
    <m/>
    <n v="1841"/>
    <n v="1841"/>
    <n v="0"/>
    <n v="0"/>
    <n v="1841"/>
    <s v="0"/>
    <n v="0"/>
    <n v="0"/>
    <n v="0"/>
    <n v="0"/>
    <n v="0"/>
    <n v="0"/>
    <n v="0"/>
    <n v="0"/>
    <n v="0"/>
    <n v="0"/>
    <n v="0"/>
    <n v="0"/>
    <n v="0"/>
    <s v="RADIO COMM OPRTNG FND"/>
    <s v="Default"/>
    <s v="RADIO INF EQUIP  RSRVS"/>
    <s v="Default"/>
  </r>
  <r>
    <s v="000004501"/>
    <s v="1045836"/>
    <s v="213002"/>
    <x v="84"/>
    <s v="5188000"/>
    <n v="2012"/>
    <x v="0"/>
    <x v="82"/>
    <s v="50000-PROGRAM EXPENDITUR BUDGET"/>
    <s v="55000-INTRAGOVERNMENTAL SERVICES"/>
    <m/>
    <n v="0"/>
    <n v="0"/>
    <n v="14.85"/>
    <n v="0"/>
    <n v="-14.85"/>
    <s v="N/A"/>
    <n v="0"/>
    <n v="0"/>
    <n v="0"/>
    <n v="0"/>
    <n v="0"/>
    <n v="0"/>
    <n v="0"/>
    <n v="0"/>
    <n v="0"/>
    <n v="0"/>
    <n v="0"/>
    <n v="14.85"/>
    <n v="0"/>
    <s v="RADIO COMM OPRTNG FND"/>
    <s v="213002 ADMIN DEFAULT"/>
    <s v="RADIO INF EQUIP  RSRVS"/>
    <s v="DATA PROCESSING"/>
  </r>
  <r>
    <s v="000004501"/>
    <s v="0000000"/>
    <s v="213002"/>
    <x v="85"/>
    <s v="0000000"/>
    <n v="2012"/>
    <x v="0"/>
    <x v="83"/>
    <s v="50000-PROGRAM EXPENDITUR BUDGET"/>
    <s v="55000-INTRAGOVERNMENTAL SERVICES"/>
    <m/>
    <n v="2430"/>
    <n v="2430"/>
    <n v="0"/>
    <n v="0"/>
    <n v="2430"/>
    <s v="0"/>
    <n v="0"/>
    <n v="0"/>
    <n v="0"/>
    <n v="0"/>
    <n v="0"/>
    <n v="0"/>
    <n v="0"/>
    <n v="0"/>
    <n v="0"/>
    <n v="0"/>
    <n v="0"/>
    <n v="0"/>
    <n v="0"/>
    <s v="RADIO COMM OPRTNG FND"/>
    <s v="Default"/>
    <s v="RADIO INF EQUIP  RSRVS"/>
    <s v="Default"/>
  </r>
  <r>
    <s v="000004501"/>
    <s v="1045836"/>
    <s v="213002"/>
    <x v="85"/>
    <s v="5188000"/>
    <n v="2012"/>
    <x v="0"/>
    <x v="83"/>
    <s v="50000-PROGRAM EXPENDITUR BUDGET"/>
    <s v="55000-INTRAGOVERNMENTAL SERVICES"/>
    <m/>
    <n v="0"/>
    <n v="0"/>
    <n v="2634.13"/>
    <n v="0"/>
    <n v="-2634.13"/>
    <s v="N/A"/>
    <n v="0"/>
    <n v="0"/>
    <n v="2634.13"/>
    <n v="0"/>
    <n v="0"/>
    <n v="0"/>
    <n v="0"/>
    <n v="0"/>
    <n v="0"/>
    <n v="0"/>
    <n v="0"/>
    <n v="0"/>
    <n v="0"/>
    <s v="RADIO COMM OPRTNG FND"/>
    <s v="213002 ADMIN DEFAULT"/>
    <s v="RADIO INF EQUIP  RSRVS"/>
    <s v="DATA PROCESSING"/>
  </r>
  <r>
    <s v="000004501"/>
    <s v="1045836"/>
    <s v="213002"/>
    <x v="60"/>
    <s v="5188000"/>
    <n v="2012"/>
    <x v="0"/>
    <x v="58"/>
    <s v="50000-PROGRAM EXPENDITUR BUDGET"/>
    <s v="55000-INTRAGOVERNMENTAL SERVICES"/>
    <m/>
    <n v="0"/>
    <n v="0"/>
    <n v="160"/>
    <n v="0"/>
    <n v="-160"/>
    <s v="N/A"/>
    <n v="0"/>
    <n v="0"/>
    <n v="0"/>
    <n v="160"/>
    <n v="0"/>
    <n v="0"/>
    <n v="0"/>
    <n v="0"/>
    <n v="0"/>
    <n v="0"/>
    <n v="0"/>
    <n v="0"/>
    <n v="0"/>
    <s v="RADIO COMM OPRTNG FND"/>
    <s v="213002 ADMIN DEFAULT"/>
    <s v="RADIO INF EQUIP  RSRVS"/>
    <s v="DATA PROCESSING"/>
  </r>
  <r>
    <s v="000004501"/>
    <s v="0000000"/>
    <s v="213002"/>
    <x v="86"/>
    <s v="0000000"/>
    <n v="2012"/>
    <x v="0"/>
    <x v="84"/>
    <s v="50000-PROGRAM EXPENDITUR BUDGET"/>
    <s v="55000-INTRAGOVERNMENTAL SERVICES"/>
    <m/>
    <n v="5000"/>
    <n v="5000"/>
    <n v="0"/>
    <n v="0"/>
    <n v="5000"/>
    <s v="0"/>
    <n v="0"/>
    <n v="0"/>
    <n v="0"/>
    <n v="0"/>
    <n v="0"/>
    <n v="0"/>
    <n v="0"/>
    <n v="0"/>
    <n v="0"/>
    <n v="0"/>
    <n v="0"/>
    <n v="0"/>
    <n v="0"/>
    <s v="RADIO COMM OPRTNG FND"/>
    <s v="Default"/>
    <s v="RADIO INF EQUIP  RSRVS"/>
    <s v="Default"/>
  </r>
  <r>
    <s v="000004501"/>
    <s v="0000000"/>
    <s v="213002"/>
    <x v="87"/>
    <s v="0000000"/>
    <n v="2012"/>
    <x v="0"/>
    <x v="85"/>
    <s v="50000-PROGRAM EXPENDITUR BUDGET"/>
    <s v="55000-INTRAGOVERNMENTAL SERVICES"/>
    <m/>
    <n v="131340"/>
    <n v="131340"/>
    <n v="0"/>
    <n v="0"/>
    <n v="131340"/>
    <s v="0"/>
    <n v="0"/>
    <n v="0"/>
    <n v="0"/>
    <n v="0"/>
    <n v="0"/>
    <n v="0"/>
    <n v="0"/>
    <n v="0"/>
    <n v="0"/>
    <n v="0"/>
    <n v="0"/>
    <n v="0"/>
    <n v="0"/>
    <s v="RADIO COMM OPRTNG FND"/>
    <s v="Default"/>
    <s v="RADIO INF EQUIP  RSRVS"/>
    <s v="Default"/>
  </r>
  <r>
    <s v="000004501"/>
    <s v="1045836"/>
    <s v="213002"/>
    <x v="87"/>
    <s v="5188000"/>
    <n v="2012"/>
    <x v="0"/>
    <x v="85"/>
    <s v="50000-PROGRAM EXPENDITUR BUDGET"/>
    <s v="55000-INTRAGOVERNMENTAL SERVICES"/>
    <m/>
    <n v="0"/>
    <n v="0"/>
    <n v="151983.21"/>
    <n v="0"/>
    <n v="-151983.21"/>
    <s v="N/A"/>
    <n v="0"/>
    <n v="0"/>
    <n v="70477.65000000001"/>
    <n v="0"/>
    <n v="0"/>
    <n v="26951.79"/>
    <n v="0"/>
    <n v="0"/>
    <n v="26951.79"/>
    <n v="0"/>
    <n v="0"/>
    <n v="27601.98"/>
    <n v="0"/>
    <s v="RADIO COMM OPRTNG FND"/>
    <s v="213002 ADMIN DEFAULT"/>
    <s v="RADIO INF EQUIP  RSRVS"/>
    <s v="DATA PROCESSING"/>
  </r>
  <r>
    <s v="000004501"/>
    <s v="0000000"/>
    <s v="213002"/>
    <x v="88"/>
    <s v="0000000"/>
    <n v="2012"/>
    <x v="0"/>
    <x v="86"/>
    <s v="50000-PROGRAM EXPENDITUR BUDGET"/>
    <s v="56000-CAPITAL OUTLAY"/>
    <m/>
    <n v="30000"/>
    <n v="30000"/>
    <n v="0"/>
    <n v="0"/>
    <n v="30000"/>
    <s v="0"/>
    <n v="0"/>
    <n v="0"/>
    <n v="0"/>
    <n v="0"/>
    <n v="0"/>
    <n v="0"/>
    <n v="0"/>
    <n v="0"/>
    <n v="0"/>
    <n v="0"/>
    <n v="0"/>
    <n v="0"/>
    <n v="0"/>
    <s v="RADIO COMM OPRTNG FND"/>
    <s v="Default"/>
    <s v="RADIO INF EQUIP  RSRVS"/>
    <s v="Default"/>
  </r>
  <r>
    <s v="000004501"/>
    <s v="1045836"/>
    <s v="213002"/>
    <x v="88"/>
    <s v="5188000"/>
    <n v="2012"/>
    <x v="0"/>
    <x v="86"/>
    <s v="50000-PROGRAM EXPENDITUR BUDGET"/>
    <s v="56000-CAPITAL OUTLAY"/>
    <m/>
    <n v="0"/>
    <n v="0"/>
    <n v="28788.65"/>
    <n v="0"/>
    <n v="-28788.65"/>
    <s v="N/A"/>
    <n v="0"/>
    <n v="0"/>
    <n v="0"/>
    <n v="0"/>
    <n v="0"/>
    <n v="0"/>
    <n v="0"/>
    <n v="0"/>
    <n v="0"/>
    <n v="0"/>
    <n v="0"/>
    <n v="28788.65"/>
    <n v="0"/>
    <s v="RADIO COMM OPRTNG FND"/>
    <s v="213002 ADMIN DEFAULT"/>
    <s v="RADIO INF EQUIP  RSRVS"/>
    <s v="DATA PROCESSING"/>
  </r>
  <r>
    <s v="000004501"/>
    <s v="1045836"/>
    <s v="213002"/>
    <x v="61"/>
    <s v="5188000"/>
    <n v="2012"/>
    <x v="0"/>
    <x v="59"/>
    <s v="50000-PROGRAM EXPENDITUR BUDGET"/>
    <s v="56000-CAPITAL OUTLAY"/>
    <m/>
    <n v="0"/>
    <n v="0"/>
    <n v="11751.380000000001"/>
    <n v="0"/>
    <n v="-11751.380000000001"/>
    <s v="N/A"/>
    <n v="0"/>
    <n v="0"/>
    <n v="0"/>
    <n v="0"/>
    <n v="11751.380000000001"/>
    <n v="0"/>
    <n v="0"/>
    <n v="0"/>
    <n v="0"/>
    <n v="0"/>
    <n v="0"/>
    <n v="0"/>
    <n v="0"/>
    <s v="RADIO COMM OPRTNG FND"/>
    <s v="213002 ADMIN DEFAULT"/>
    <s v="RADIO INF EQUIP  RSRVS"/>
    <s v="DATA PROCESSING"/>
  </r>
  <r>
    <s v="000004501"/>
    <s v="0000000"/>
    <s v="213002"/>
    <x v="89"/>
    <s v="0000000"/>
    <n v="2012"/>
    <x v="0"/>
    <x v="87"/>
    <s v="50000-PROGRAM EXPENDITUR BUDGET"/>
    <s v="56000-CAPITAL OUTLAY"/>
    <m/>
    <n v="134761"/>
    <n v="134761"/>
    <n v="0"/>
    <n v="0"/>
    <n v="134761"/>
    <s v="0"/>
    <n v="0"/>
    <n v="0"/>
    <n v="0"/>
    <n v="0"/>
    <n v="0"/>
    <n v="0"/>
    <n v="0"/>
    <n v="0"/>
    <n v="0"/>
    <n v="0"/>
    <n v="0"/>
    <n v="0"/>
    <n v="0"/>
    <s v="RADIO COMM OPRTNG FND"/>
    <s v="Default"/>
    <s v="RADIO INF EQUIP  RSRVS"/>
    <s v="Default"/>
  </r>
  <r>
    <s v="000004501"/>
    <s v="1045836"/>
    <s v="213002"/>
    <x v="89"/>
    <s v="5188000"/>
    <n v="2012"/>
    <x v="0"/>
    <x v="87"/>
    <s v="50000-PROGRAM EXPENDITUR BUDGET"/>
    <s v="56000-CAPITAL OUTLAY"/>
    <m/>
    <n v="0"/>
    <n v="0"/>
    <n v="67598.48"/>
    <n v="0.03"/>
    <n v="-67598.51"/>
    <s v="N/A"/>
    <n v="0"/>
    <n v="0"/>
    <n v="0"/>
    <n v="0"/>
    <n v="0"/>
    <n v="10792.67"/>
    <n v="0"/>
    <n v="0"/>
    <n v="0"/>
    <n v="0"/>
    <n v="0"/>
    <n v="56805.81"/>
    <n v="0"/>
    <s v="RADIO COMM OPRTNG FND"/>
    <s v="213002 ADMIN DEFAULT"/>
    <s v="RADIO INF EQUIP  RSRVS"/>
    <s v="DATA PROCESSING"/>
  </r>
  <r>
    <s v="000004501"/>
    <s v="1045836"/>
    <s v="213002"/>
    <x v="90"/>
    <s v="5188000"/>
    <n v="2012"/>
    <x v="0"/>
    <x v="88"/>
    <s v="50000-PROGRAM EXPENDITUR BUDGET"/>
    <s v="58000-INTRAGOVERNMENTAL CONTRIBUTIONS"/>
    <m/>
    <n v="0"/>
    <n v="0"/>
    <n v="1250000"/>
    <n v="0"/>
    <n v="-1250000"/>
    <s v="N/A"/>
    <n v="0"/>
    <n v="0"/>
    <n v="0"/>
    <n v="0"/>
    <n v="0"/>
    <n v="0"/>
    <n v="0"/>
    <n v="0"/>
    <n v="0"/>
    <n v="0"/>
    <n v="1250000"/>
    <n v="0"/>
    <n v="0"/>
    <s v="RADIO COMM OPRTNG FND"/>
    <s v="213002 ADMIN DEFAULT"/>
    <s v="RADIO INF EQUIP  RSRVS"/>
    <s v="DATA PROCESSING"/>
  </r>
  <r>
    <s v="000004501"/>
    <s v="0000000"/>
    <s v="213002"/>
    <x v="91"/>
    <s v="0000000"/>
    <n v="2012"/>
    <x v="0"/>
    <x v="89"/>
    <s v="50000-PROGRAM EXPENDITUR BUDGET"/>
    <s v="58000-INTRAGOVERNMENTAL CONTRIBUTIONS"/>
    <m/>
    <n v="0"/>
    <n v="1250000"/>
    <n v="0"/>
    <n v="0"/>
    <n v="1250000"/>
    <s v="0"/>
    <n v="0"/>
    <n v="0"/>
    <n v="0"/>
    <n v="0"/>
    <n v="0"/>
    <n v="0"/>
    <n v="0"/>
    <n v="0"/>
    <n v="0"/>
    <n v="0"/>
    <n v="0"/>
    <n v="0"/>
    <n v="0"/>
    <s v="RADIO COMM OPRTNG FND"/>
    <s v="Default"/>
    <s v="RADIO INF EQUIP  RSRVS"/>
    <s v="Default"/>
  </r>
  <r>
    <s v="000004501"/>
    <s v="0000000"/>
    <s v="213002"/>
    <x v="63"/>
    <s v="5283001"/>
    <n v="2012"/>
    <x v="0"/>
    <x v="61"/>
    <s v="50000-PROGRAM EXPENDITUR BUDGET"/>
    <s v="59000-EXTRAORDINARY EXPENSES"/>
    <m/>
    <n v="0"/>
    <n v="0"/>
    <n v="0"/>
    <n v="0"/>
    <n v="0"/>
    <s v="N/A"/>
    <n v="0"/>
    <n v="0"/>
    <n v="0"/>
    <n v="0"/>
    <n v="0"/>
    <n v="0"/>
    <n v="0"/>
    <n v="0"/>
    <n v="0"/>
    <n v="0"/>
    <n v="0"/>
    <n v="171.56"/>
    <n v="-171.56"/>
    <s v="RADIO COMM OPRTNG FND"/>
    <s v="Default"/>
    <s v="RADIO INF EQUIP  RSRVS"/>
    <s v="COMMUNICATIONS  ALARMS AND DISPATCH DEPREC"/>
  </r>
  <r>
    <s v="000004501"/>
    <s v="0000000"/>
    <s v="213002"/>
    <x v="64"/>
    <s v="0000000"/>
    <n v="2012"/>
    <x v="0"/>
    <x v="62"/>
    <s v="50000-PROGRAM EXPENDITUR BUDGET"/>
    <s v="59401-SPECIAL BUDGETARY ACCOUNT"/>
    <m/>
    <n v="0"/>
    <n v="0"/>
    <n v="0"/>
    <n v="0"/>
    <n v="0"/>
    <s v="N/A"/>
    <n v="0"/>
    <n v="0"/>
    <n v="0"/>
    <n v="0"/>
    <n v="0"/>
    <n v="0"/>
    <n v="0"/>
    <n v="0"/>
    <n v="0"/>
    <n v="0"/>
    <n v="0"/>
    <n v="0"/>
    <n v="0"/>
    <s v="RADIO COMM OPRTNG FND"/>
    <s v="Default"/>
    <s v="RADIO INF EQUIP  RSRVS"/>
    <s v="Default"/>
  </r>
  <r>
    <s v="000004501"/>
    <s v="0000000"/>
    <s v="213002"/>
    <x v="65"/>
    <s v="0000000"/>
    <n v="2012"/>
    <x v="0"/>
    <x v="63"/>
    <s v="50000-PROGRAM EXPENDITUR BUDGET"/>
    <s v="59401-SPECIAL BUDGETARY ACCOUNT"/>
    <m/>
    <n v="0"/>
    <n v="0"/>
    <n v="0"/>
    <n v="0"/>
    <n v="0"/>
    <s v="N/A"/>
    <n v="0"/>
    <n v="0"/>
    <n v="0"/>
    <n v="0"/>
    <n v="0"/>
    <n v="0"/>
    <n v="0"/>
    <n v="0"/>
    <n v="0"/>
    <n v="0"/>
    <n v="0"/>
    <n v="0"/>
    <n v="0"/>
    <s v="RADIO COMM OPRTNG FND"/>
    <s v="Default"/>
    <s v="RADIO INF EQUIP  RSRVS"/>
    <s v="Default"/>
  </r>
  <r>
    <s v="000004501"/>
    <s v="1045836"/>
    <s v="213002"/>
    <x v="92"/>
    <s v="5188000"/>
    <n v="2012"/>
    <x v="0"/>
    <x v="90"/>
    <s v="50000-PROGRAM EXPENDITUR BUDGET"/>
    <s v="59900-CONTRA EXPENDITURES"/>
    <m/>
    <n v="0"/>
    <n v="0"/>
    <n v="0"/>
    <n v="0"/>
    <n v="0"/>
    <s v="N/A"/>
    <n v="0"/>
    <n v="0"/>
    <n v="0"/>
    <n v="0"/>
    <n v="0"/>
    <n v="0"/>
    <n v="0"/>
    <n v="0"/>
    <n v="0"/>
    <n v="0"/>
    <n v="0"/>
    <n v="0"/>
    <n v="0"/>
    <s v="RADIO COMM OPRTNG FND"/>
    <s v="213002 ADMIN DEFAULT"/>
    <s v="RADIO INF EQUIP  RSRVS"/>
    <s v="DATA PROCESSING"/>
  </r>
  <r>
    <s v="000004501"/>
    <s v="0000000"/>
    <s v="213003"/>
    <x v="11"/>
    <s v="0000000"/>
    <n v="2012"/>
    <x v="1"/>
    <x v="11"/>
    <s v="R3000-REVENUE"/>
    <s v="R3600-MISCELLANEOUS REVENUE"/>
    <m/>
    <n v="0"/>
    <n v="0"/>
    <n v="-19.57"/>
    <n v="0"/>
    <n v="19.57"/>
    <s v="N/A"/>
    <n v="0"/>
    <n v="0"/>
    <n v="0"/>
    <n v="0"/>
    <n v="0"/>
    <n v="0"/>
    <n v="0"/>
    <n v="0"/>
    <n v="0"/>
    <n v="-19.57"/>
    <n v="0"/>
    <n v="0"/>
    <n v="0"/>
    <s v="RADIO COMM OPRTNG FND"/>
    <s v="Default"/>
    <s v="RADIO OH"/>
    <s v="Default"/>
  </r>
  <r>
    <s v="000004501"/>
    <s v="0000000"/>
    <s v="213003"/>
    <x v="16"/>
    <s v="0000000"/>
    <n v="2012"/>
    <x v="0"/>
    <x v="14"/>
    <s v="50000-PROGRAM EXPENDITUR BUDGET"/>
    <s v="51000-WAGES AND BENEFITS"/>
    <s v="51100-SALARIES/WAGES"/>
    <n v="232590.96"/>
    <n v="232590.96"/>
    <n v="0"/>
    <n v="0"/>
    <n v="232590.96"/>
    <s v="0"/>
    <n v="0"/>
    <n v="0"/>
    <n v="0"/>
    <n v="0"/>
    <n v="0"/>
    <n v="0"/>
    <n v="0"/>
    <n v="0"/>
    <n v="0"/>
    <n v="0"/>
    <n v="0"/>
    <n v="0"/>
    <n v="0"/>
    <s v="RADIO COMM OPRTNG FND"/>
    <s v="Default"/>
    <s v="RADIO OH"/>
    <s v="Default"/>
  </r>
  <r>
    <s v="000004501"/>
    <s v="1045837"/>
    <s v="213003"/>
    <x v="16"/>
    <s v="5188000"/>
    <n v="2012"/>
    <x v="0"/>
    <x v="14"/>
    <s v="50000-PROGRAM EXPENDITUR BUDGET"/>
    <s v="51000-WAGES AND BENEFITS"/>
    <s v="51100-SALARIES/WAGES"/>
    <n v="0"/>
    <n v="0"/>
    <n v="188159.7"/>
    <n v="0"/>
    <n v="-188159.7"/>
    <s v="N/A"/>
    <n v="17872.170000000002"/>
    <n v="13399.61"/>
    <n v="41625.62"/>
    <n v="27825.12"/>
    <n v="21182.88"/>
    <n v="20833.260000000002"/>
    <n v="20889.87"/>
    <n v="20698.94"/>
    <n v="-63161.590000000004"/>
    <n v="19520.46"/>
    <n v="23205.48"/>
    <n v="24267.88"/>
    <n v="0"/>
    <s v="RADIO COMM OPRTNG FND"/>
    <s v="213003 ADMIN DEFAULT"/>
    <s v="RADIO OH"/>
    <s v="DATA PROCESSING"/>
  </r>
  <r>
    <s v="000004501"/>
    <s v="0000000"/>
    <s v="213003"/>
    <x v="18"/>
    <s v="0000000"/>
    <n v="2012"/>
    <x v="0"/>
    <x v="16"/>
    <s v="50000-PROGRAM EXPENDITUR BUDGET"/>
    <s v="51000-WAGES AND BENEFITS"/>
    <s v="51100-SALARIES/WAGES"/>
    <n v="0"/>
    <n v="0"/>
    <n v="0"/>
    <n v="0"/>
    <n v="0"/>
    <s v="N/A"/>
    <n v="0"/>
    <n v="8240.76"/>
    <n v="-8240.76"/>
    <n v="0"/>
    <n v="4236.58"/>
    <n v="971.74"/>
    <n v="2122.95"/>
    <n v="-7331.27"/>
    <n v="0"/>
    <n v="2928.07"/>
    <n v="-2928.07"/>
    <n v="0"/>
    <n v="0"/>
    <s v="RADIO COMM OPRTNG FND"/>
    <s v="Default"/>
    <s v="RADIO OH"/>
    <s v="Default"/>
  </r>
  <r>
    <s v="000004501"/>
    <s v="0000000"/>
    <s v="213003"/>
    <x v="19"/>
    <s v="0000000"/>
    <n v="2012"/>
    <x v="0"/>
    <x v="17"/>
    <s v="50000-PROGRAM EXPENDITUR BUDGET"/>
    <s v="51000-WAGES AND BENEFITS"/>
    <s v="51100-SALARIES/WAGES"/>
    <n v="6631"/>
    <n v="6631"/>
    <n v="0"/>
    <n v="0"/>
    <n v="6631"/>
    <s v="0"/>
    <n v="0"/>
    <n v="0"/>
    <n v="0"/>
    <n v="0"/>
    <n v="0"/>
    <n v="0"/>
    <n v="0"/>
    <n v="0"/>
    <n v="0"/>
    <n v="0"/>
    <n v="0"/>
    <n v="0"/>
    <n v="0"/>
    <s v="RADIO COMM OPRTNG FND"/>
    <s v="Default"/>
    <s v="RADIO OH"/>
    <s v="Default"/>
  </r>
  <r>
    <s v="000004501"/>
    <s v="1045837"/>
    <s v="213003"/>
    <x v="19"/>
    <s v="5188000"/>
    <n v="2012"/>
    <x v="0"/>
    <x v="17"/>
    <s v="50000-PROGRAM EXPENDITUR BUDGET"/>
    <s v="51000-WAGES AND BENEFITS"/>
    <s v="51100-SALARIES/WAGES"/>
    <n v="0"/>
    <n v="0"/>
    <n v="20603.73"/>
    <n v="0"/>
    <n v="-20603.73"/>
    <s v="N/A"/>
    <n v="1567.93"/>
    <n v="1199.56"/>
    <n v="1967.95"/>
    <n v="1469.9"/>
    <n v="1345.02"/>
    <n v="1842.74"/>
    <n v="714.0500000000001"/>
    <n v="2715.21"/>
    <n v="1788.98"/>
    <n v="1930.4"/>
    <n v="1418.42"/>
    <n v="2643.57"/>
    <n v="0"/>
    <s v="RADIO COMM OPRTNG FND"/>
    <s v="213003 ADMIN DEFAULT"/>
    <s v="RADIO OH"/>
    <s v="DATA PROCESSING"/>
  </r>
  <r>
    <s v="000004501"/>
    <s v="0000000"/>
    <s v="213003"/>
    <x v="21"/>
    <s v="0000000"/>
    <n v="2012"/>
    <x v="0"/>
    <x v="19"/>
    <s v="50000-PROGRAM EXPENDITUR BUDGET"/>
    <s v="51000-WAGES AND BENEFITS"/>
    <s v="51300-PERSONNEL BENEFITS"/>
    <n v="46440"/>
    <n v="46440"/>
    <n v="0"/>
    <n v="0"/>
    <n v="46440"/>
    <s v="0"/>
    <n v="0"/>
    <n v="0"/>
    <n v="0"/>
    <n v="0"/>
    <n v="0"/>
    <n v="0"/>
    <n v="0"/>
    <n v="0"/>
    <n v="0"/>
    <n v="0"/>
    <n v="0"/>
    <n v="0"/>
    <n v="0"/>
    <s v="RADIO COMM OPRTNG FND"/>
    <s v="Default"/>
    <s v="RADIO OH"/>
    <s v="Default"/>
  </r>
  <r>
    <s v="000004501"/>
    <s v="1045837"/>
    <s v="213003"/>
    <x v="21"/>
    <s v="5188000"/>
    <n v="2012"/>
    <x v="0"/>
    <x v="19"/>
    <s v="50000-PROGRAM EXPENDITUR BUDGET"/>
    <s v="51000-WAGES AND BENEFITS"/>
    <s v="51300-PERSONNEL BENEFITS"/>
    <n v="0"/>
    <n v="0"/>
    <n v="54819.78"/>
    <n v="0"/>
    <n v="-54819.78"/>
    <s v="N/A"/>
    <n v="2570.2400000000002"/>
    <n v="5160"/>
    <n v="7749.76"/>
    <n v="5160"/>
    <n v="5160"/>
    <n v="5160"/>
    <n v="5160"/>
    <n v="3870"/>
    <n v="-3230.2200000000003"/>
    <n v="5160"/>
    <n v="5160"/>
    <n v="7740"/>
    <n v="0"/>
    <s v="RADIO COMM OPRTNG FND"/>
    <s v="213003 ADMIN DEFAULT"/>
    <s v="RADIO OH"/>
    <s v="DATA PROCESSING"/>
  </r>
  <r>
    <s v="000004501"/>
    <s v="0000000"/>
    <s v="213003"/>
    <x v="22"/>
    <s v="0000000"/>
    <n v="2012"/>
    <x v="0"/>
    <x v="20"/>
    <s v="50000-PROGRAM EXPENDITUR BUDGET"/>
    <s v="51000-WAGES AND BENEFITS"/>
    <s v="51300-PERSONNEL BENEFITS"/>
    <n v="18208"/>
    <n v="18208"/>
    <n v="0"/>
    <n v="0"/>
    <n v="18208"/>
    <s v="0"/>
    <n v="0"/>
    <n v="0"/>
    <n v="0"/>
    <n v="0"/>
    <n v="0"/>
    <n v="0"/>
    <n v="0"/>
    <n v="0"/>
    <n v="0"/>
    <n v="0"/>
    <n v="0"/>
    <n v="0"/>
    <n v="0"/>
    <s v="RADIO COMM OPRTNG FND"/>
    <s v="Default"/>
    <s v="RADIO OH"/>
    <s v="Default"/>
  </r>
  <r>
    <s v="000004501"/>
    <s v="1045837"/>
    <s v="213003"/>
    <x v="22"/>
    <s v="5188000"/>
    <n v="2012"/>
    <x v="0"/>
    <x v="20"/>
    <s v="50000-PROGRAM EXPENDITUR BUDGET"/>
    <s v="51000-WAGES AND BENEFITS"/>
    <s v="51300-PERSONNEL BENEFITS"/>
    <n v="0"/>
    <n v="0"/>
    <n v="22169.97"/>
    <n v="0"/>
    <n v="-22169.97"/>
    <s v="N/A"/>
    <n v="1125.75"/>
    <n v="2270.42"/>
    <n v="3880.06"/>
    <n v="2249.34"/>
    <n v="2244.39"/>
    <n v="2277.88"/>
    <n v="2208.87"/>
    <n v="2384.23"/>
    <n v="-2988.29"/>
    <n v="2213.37"/>
    <n v="1653.66"/>
    <n v="2650.29"/>
    <n v="0"/>
    <s v="RADIO COMM OPRTNG FND"/>
    <s v="213003 ADMIN DEFAULT"/>
    <s v="RADIO OH"/>
    <s v="DATA PROCESSING"/>
  </r>
  <r>
    <s v="000004501"/>
    <s v="0000000"/>
    <s v="213003"/>
    <x v="23"/>
    <s v="0000000"/>
    <n v="2012"/>
    <x v="0"/>
    <x v="21"/>
    <s v="50000-PROGRAM EXPENDITUR BUDGET"/>
    <s v="51000-WAGES AND BENEFITS"/>
    <s v="51300-PERSONNEL BENEFITS"/>
    <n v="17344"/>
    <n v="17344"/>
    <n v="0"/>
    <n v="0"/>
    <n v="17344"/>
    <s v="0"/>
    <n v="0"/>
    <n v="0"/>
    <n v="0"/>
    <n v="0"/>
    <n v="0"/>
    <n v="0"/>
    <n v="0"/>
    <n v="0"/>
    <n v="0"/>
    <n v="0"/>
    <n v="0"/>
    <n v="0"/>
    <n v="0"/>
    <s v="RADIO COMM OPRTNG FND"/>
    <s v="Default"/>
    <s v="RADIO OH"/>
    <s v="Default"/>
  </r>
  <r>
    <s v="000004501"/>
    <s v="1045837"/>
    <s v="213003"/>
    <x v="23"/>
    <s v="5188000"/>
    <n v="2012"/>
    <x v="0"/>
    <x v="21"/>
    <s v="50000-PROGRAM EXPENDITUR BUDGET"/>
    <s v="51000-WAGES AND BENEFITS"/>
    <s v="51300-PERSONNEL BENEFITS"/>
    <n v="0"/>
    <n v="0"/>
    <n v="21878.21"/>
    <n v="0"/>
    <n v="-21878.21"/>
    <s v="N/A"/>
    <n v="1063.09"/>
    <n v="2139.78"/>
    <n v="3667.44"/>
    <n v="2123.9"/>
    <n v="2065.23"/>
    <n v="2100.48"/>
    <n v="2064.76"/>
    <n v="2245.82"/>
    <n v="-2767.32"/>
    <n v="2075.2200000000003"/>
    <n v="2039.69"/>
    <n v="3060.12"/>
    <n v="0"/>
    <s v="RADIO COMM OPRTNG FND"/>
    <s v="213003 ADMIN DEFAULT"/>
    <s v="RADIO OH"/>
    <s v="DATA PROCESSING"/>
  </r>
  <r>
    <s v="000004501"/>
    <s v="0000000"/>
    <s v="213003"/>
    <x v="24"/>
    <s v="0000000"/>
    <n v="2012"/>
    <x v="0"/>
    <x v="22"/>
    <s v="50000-PROGRAM EXPENDITUR BUDGET"/>
    <s v="51000-WAGES AND BENEFITS"/>
    <s v="51300-PERSONNEL BENEFITS"/>
    <n v="1386"/>
    <n v="1386"/>
    <n v="0"/>
    <n v="0"/>
    <n v="1386"/>
    <s v="0"/>
    <n v="0"/>
    <n v="0"/>
    <n v="0"/>
    <n v="0"/>
    <n v="0"/>
    <n v="0"/>
    <n v="0"/>
    <n v="0"/>
    <n v="0"/>
    <n v="0"/>
    <n v="0"/>
    <n v="0"/>
    <n v="0"/>
    <s v="RADIO COMM OPRTNG FND"/>
    <s v="Default"/>
    <s v="RADIO OH"/>
    <s v="Default"/>
  </r>
  <r>
    <s v="000004501"/>
    <s v="1045837"/>
    <s v="213003"/>
    <x v="24"/>
    <s v="5188000"/>
    <n v="2012"/>
    <x v="0"/>
    <x v="22"/>
    <s v="50000-PROGRAM EXPENDITUR BUDGET"/>
    <s v="51000-WAGES AND BENEFITS"/>
    <s v="51300-PERSONNEL BENEFITS"/>
    <n v="0"/>
    <n v="0"/>
    <n v="1386"/>
    <n v="0"/>
    <n v="-1386"/>
    <s v="N/A"/>
    <n v="0"/>
    <n v="0"/>
    <n v="0"/>
    <n v="0"/>
    <n v="0"/>
    <n v="693"/>
    <n v="115.5"/>
    <n v="115.5"/>
    <n v="115.5"/>
    <n v="115.5"/>
    <n v="115.5"/>
    <n v="115.5"/>
    <n v="0"/>
    <s v="RADIO COMM OPRTNG FND"/>
    <s v="213003 ADMIN DEFAULT"/>
    <s v="RADIO OH"/>
    <s v="DATA PROCESSING"/>
  </r>
  <r>
    <s v="000004501"/>
    <s v="1045837"/>
    <s v="213003"/>
    <x v="73"/>
    <s v="5188000"/>
    <n v="2012"/>
    <x v="0"/>
    <x v="71"/>
    <s v="50000-PROGRAM EXPENDITUR BUDGET"/>
    <s v="51000-WAGES AND BENEFITS"/>
    <s v="51300-PERSONNEL BENEFITS"/>
    <n v="0"/>
    <n v="0"/>
    <n v="283.21"/>
    <n v="0"/>
    <n v="-283.21"/>
    <s v="N/A"/>
    <n v="0"/>
    <n v="0"/>
    <n v="0"/>
    <n v="0"/>
    <n v="0"/>
    <n v="0"/>
    <n v="0"/>
    <n v="0"/>
    <n v="65"/>
    <n v="65"/>
    <n v="65"/>
    <n v="88.21000000000001"/>
    <n v="0"/>
    <s v="RADIO COMM OPRTNG FND"/>
    <s v="213003 ADMIN DEFAULT"/>
    <s v="RADIO OH"/>
    <s v="DATA PROCESSING"/>
  </r>
  <r>
    <s v="000004501"/>
    <s v="0000000"/>
    <s v="213003"/>
    <x v="25"/>
    <s v="0000000"/>
    <n v="2012"/>
    <x v="0"/>
    <x v="23"/>
    <s v="50000-PROGRAM EXPENDITUR BUDGET"/>
    <s v="51000-WAGES AND BENEFITS"/>
    <s v="51300-PERSONNEL BENEFITS"/>
    <n v="0"/>
    <n v="0"/>
    <n v="0"/>
    <n v="0"/>
    <n v="0"/>
    <s v="N/A"/>
    <n v="0"/>
    <n v="2712.27"/>
    <n v="-2712.27"/>
    <n v="0"/>
    <n v="861.9300000000001"/>
    <n v="258.1"/>
    <n v="413.53000000000003"/>
    <n v="-1533.56"/>
    <n v="0"/>
    <n v="641.82"/>
    <n v="-641.82"/>
    <n v="0"/>
    <n v="0"/>
    <s v="RADIO COMM OPRTNG FND"/>
    <s v="Default"/>
    <s v="RADIO OH"/>
    <s v="Default"/>
  </r>
  <r>
    <s v="000004501"/>
    <s v="0000000"/>
    <s v="213003"/>
    <x v="27"/>
    <s v="0000000"/>
    <n v="2012"/>
    <x v="0"/>
    <x v="25"/>
    <s v="50000-PROGRAM EXPENDITUR BUDGET"/>
    <s v="52000-SUPPLIES"/>
    <m/>
    <n v="6000"/>
    <n v="6000"/>
    <n v="0"/>
    <n v="0"/>
    <n v="6000"/>
    <s v="0"/>
    <n v="0"/>
    <n v="0"/>
    <n v="0"/>
    <n v="0"/>
    <n v="0"/>
    <n v="0"/>
    <n v="0"/>
    <n v="0"/>
    <n v="0"/>
    <n v="0"/>
    <n v="0"/>
    <n v="0"/>
    <n v="0"/>
    <s v="RADIO COMM OPRTNG FND"/>
    <s v="Default"/>
    <s v="RADIO OH"/>
    <s v="Default"/>
  </r>
  <r>
    <s v="000004501"/>
    <s v="1045837"/>
    <s v="213003"/>
    <x v="27"/>
    <s v="5188000"/>
    <n v="2012"/>
    <x v="0"/>
    <x v="25"/>
    <s v="50000-PROGRAM EXPENDITUR BUDGET"/>
    <s v="52000-SUPPLIES"/>
    <m/>
    <n v="0"/>
    <n v="0"/>
    <n v="6882.27"/>
    <n v="427.12"/>
    <n v="-7309.39"/>
    <s v="N/A"/>
    <n v="85.72"/>
    <n v="1049.65"/>
    <n v="353.43"/>
    <n v="571.2"/>
    <n v="1921.72"/>
    <n v="1486.3500000000001"/>
    <n v="175.33"/>
    <n v="-1000.07"/>
    <n v="0"/>
    <n v="1894.67"/>
    <n v="280.64"/>
    <n v="63.63"/>
    <n v="0"/>
    <s v="RADIO COMM OPRTNG FND"/>
    <s v="213003 ADMIN DEFAULT"/>
    <s v="RADIO OH"/>
    <s v="DATA PROCESSING"/>
  </r>
  <r>
    <s v="000004501"/>
    <s v="1045837"/>
    <s v="213003"/>
    <x v="28"/>
    <s v="5188000"/>
    <n v="2012"/>
    <x v="0"/>
    <x v="26"/>
    <s v="50000-PROGRAM EXPENDITUR BUDGET"/>
    <s v="52000-SUPPLIES"/>
    <m/>
    <n v="0"/>
    <n v="0"/>
    <n v="4379.26"/>
    <n v="0"/>
    <n v="-4379.26"/>
    <s v="N/A"/>
    <n v="0"/>
    <n v="0"/>
    <n v="0"/>
    <n v="0"/>
    <n v="0"/>
    <n v="0"/>
    <n v="0"/>
    <n v="0"/>
    <n v="0"/>
    <n v="99.5"/>
    <n v="0"/>
    <n v="4279.76"/>
    <n v="0"/>
    <s v="RADIO COMM OPRTNG FND"/>
    <s v="213003 ADMIN DEFAULT"/>
    <s v="RADIO OH"/>
    <s v="DATA PROCESSING"/>
  </r>
  <r>
    <s v="000004501"/>
    <s v="0000000"/>
    <s v="213003"/>
    <x v="30"/>
    <s v="0000000"/>
    <n v="2012"/>
    <x v="0"/>
    <x v="28"/>
    <s v="50000-PROGRAM EXPENDITUR BUDGET"/>
    <s v="52000-SUPPLIES"/>
    <m/>
    <n v="1000"/>
    <n v="1000"/>
    <n v="0"/>
    <n v="0"/>
    <n v="1000"/>
    <s v="0"/>
    <n v="0"/>
    <n v="0"/>
    <n v="0"/>
    <n v="0"/>
    <n v="0"/>
    <n v="0"/>
    <n v="0"/>
    <n v="0"/>
    <n v="0"/>
    <n v="0"/>
    <n v="0"/>
    <n v="0"/>
    <n v="0"/>
    <s v="RADIO COMM OPRTNG FND"/>
    <s v="Default"/>
    <s v="RADIO OH"/>
    <s v="Default"/>
  </r>
  <r>
    <s v="000004501"/>
    <s v="1045837"/>
    <s v="213003"/>
    <x v="30"/>
    <s v="5188000"/>
    <n v="2012"/>
    <x v="0"/>
    <x v="28"/>
    <s v="50000-PROGRAM EXPENDITUR BUDGET"/>
    <s v="52000-SUPPLIES"/>
    <m/>
    <n v="0"/>
    <n v="0"/>
    <n v="659.28"/>
    <n v="0"/>
    <n v="-659.28"/>
    <s v="N/A"/>
    <n v="0"/>
    <n v="0"/>
    <n v="0"/>
    <n v="0"/>
    <n v="0"/>
    <n v="0"/>
    <n v="0"/>
    <n v="0"/>
    <n v="659.28"/>
    <n v="0"/>
    <n v="0"/>
    <n v="0"/>
    <n v="0"/>
    <s v="RADIO COMM OPRTNG FND"/>
    <s v="213003 ADMIN DEFAULT"/>
    <s v="RADIO OH"/>
    <s v="DATA PROCESSING"/>
  </r>
  <r>
    <s v="000004501"/>
    <s v="0000000"/>
    <s v="213003"/>
    <x v="74"/>
    <s v="0000000"/>
    <n v="2012"/>
    <x v="0"/>
    <x v="72"/>
    <s v="50000-PROGRAM EXPENDITUR BUDGET"/>
    <s v="52000-SUPPLIES"/>
    <m/>
    <n v="500"/>
    <n v="1126"/>
    <n v="0"/>
    <n v="0"/>
    <n v="1126"/>
    <s v="0"/>
    <n v="0"/>
    <n v="0"/>
    <n v="0"/>
    <n v="0"/>
    <n v="0"/>
    <n v="0"/>
    <n v="0"/>
    <n v="0"/>
    <n v="0"/>
    <n v="0"/>
    <n v="0"/>
    <n v="0"/>
    <n v="0"/>
    <s v="RADIO COMM OPRTNG FND"/>
    <s v="Default"/>
    <s v="RADIO OH"/>
    <s v="Default"/>
  </r>
  <r>
    <s v="000004501"/>
    <s v="1045837"/>
    <s v="213003"/>
    <x v="31"/>
    <s v="5188000"/>
    <n v="2012"/>
    <x v="0"/>
    <x v="29"/>
    <s v="50000-PROGRAM EXPENDITUR BUDGET"/>
    <s v="52000-SUPPLIES"/>
    <m/>
    <n v="0"/>
    <n v="0"/>
    <n v="228.06"/>
    <n v="0"/>
    <n v="-228.06"/>
    <s v="N/A"/>
    <n v="0"/>
    <n v="0"/>
    <n v="68.18"/>
    <n v="24.080000000000002"/>
    <n v="59.2"/>
    <n v="0"/>
    <n v="45.39"/>
    <n v="31.21"/>
    <n v="0"/>
    <n v="0"/>
    <n v="0"/>
    <n v="0"/>
    <n v="0"/>
    <s v="RADIO COMM OPRTNG FND"/>
    <s v="213003 ADMIN DEFAULT"/>
    <s v="RADIO OH"/>
    <s v="DATA PROCESSING"/>
  </r>
  <r>
    <s v="000004501"/>
    <s v="0000000"/>
    <s v="213003"/>
    <x v="35"/>
    <s v="0000000"/>
    <n v="2012"/>
    <x v="0"/>
    <x v="33"/>
    <s v="50000-PROGRAM EXPENDITUR BUDGET"/>
    <s v="52000-SUPPLIES"/>
    <m/>
    <n v="400"/>
    <n v="400"/>
    <n v="0"/>
    <n v="0"/>
    <n v="400"/>
    <s v="0"/>
    <n v="0"/>
    <n v="0"/>
    <n v="0"/>
    <n v="0"/>
    <n v="0"/>
    <n v="0"/>
    <n v="0"/>
    <n v="0"/>
    <n v="0"/>
    <n v="0"/>
    <n v="0"/>
    <n v="0"/>
    <n v="0"/>
    <s v="RADIO COMM OPRTNG FND"/>
    <s v="Default"/>
    <s v="RADIO OH"/>
    <s v="Default"/>
  </r>
  <r>
    <s v="000004501"/>
    <s v="1045837"/>
    <s v="213003"/>
    <x v="42"/>
    <s v="5188000"/>
    <n v="2012"/>
    <x v="0"/>
    <x v="40"/>
    <s v="50000-PROGRAM EXPENDITUR BUDGET"/>
    <s v="52000-SUPPLIES"/>
    <m/>
    <n v="0"/>
    <n v="0"/>
    <n v="1665.69"/>
    <n v="0"/>
    <n v="-1665.69"/>
    <s v="N/A"/>
    <n v="0"/>
    <n v="0"/>
    <n v="0"/>
    <n v="1475.52"/>
    <n v="37.37"/>
    <n v="0"/>
    <n v="0"/>
    <n v="0"/>
    <n v="0"/>
    <n v="152.8"/>
    <n v="0"/>
    <n v="0"/>
    <n v="0"/>
    <s v="RADIO COMM OPRTNG FND"/>
    <s v="213003 ADMIN DEFAULT"/>
    <s v="RADIO OH"/>
    <s v="DATA PROCESSING"/>
  </r>
  <r>
    <s v="000004501"/>
    <s v="1045837"/>
    <s v="213003"/>
    <x v="77"/>
    <s v="5188000"/>
    <n v="2012"/>
    <x v="0"/>
    <x v="75"/>
    <s v="50000-PROGRAM EXPENDITUR BUDGET"/>
    <s v="53000-SERVICES-OTHER CHARGES"/>
    <m/>
    <n v="0"/>
    <n v="0"/>
    <n v="12619"/>
    <n v="0.01"/>
    <n v="-12619.01"/>
    <s v="N/A"/>
    <n v="12619"/>
    <n v="0"/>
    <n v="0"/>
    <n v="0"/>
    <n v="0"/>
    <n v="0"/>
    <n v="0"/>
    <n v="0"/>
    <n v="0"/>
    <n v="0"/>
    <n v="0"/>
    <n v="0"/>
    <n v="0"/>
    <s v="RADIO COMM OPRTNG FND"/>
    <s v="213003 ADMIN DEFAULT"/>
    <s v="RADIO OH"/>
    <s v="DATA PROCESSING"/>
  </r>
  <r>
    <s v="000004501"/>
    <s v="1045837"/>
    <s v="213003"/>
    <x v="93"/>
    <s v="5188000"/>
    <n v="2012"/>
    <x v="0"/>
    <x v="91"/>
    <s v="50000-PROGRAM EXPENDITUR BUDGET"/>
    <s v="53000-SERVICES-OTHER CHARGES"/>
    <m/>
    <n v="0"/>
    <n v="0"/>
    <n v="53.96"/>
    <n v="0"/>
    <n v="-53.96"/>
    <s v="N/A"/>
    <n v="0"/>
    <n v="0"/>
    <n v="33.980000000000004"/>
    <n v="0"/>
    <n v="19.98"/>
    <n v="0"/>
    <n v="0"/>
    <n v="0"/>
    <n v="0"/>
    <n v="0"/>
    <n v="0"/>
    <n v="0"/>
    <n v="0"/>
    <s v="RADIO COMM OPRTNG FND"/>
    <s v="213003 ADMIN DEFAULT"/>
    <s v="RADIO OH"/>
    <s v="DATA PROCESSING"/>
  </r>
  <r>
    <s v="000004501"/>
    <s v="0000000"/>
    <s v="213003"/>
    <x v="94"/>
    <s v="0000000"/>
    <n v="2012"/>
    <x v="0"/>
    <x v="92"/>
    <s v="50000-PROGRAM EXPENDITUR BUDGET"/>
    <s v="53000-SERVICES-OTHER CHARGES"/>
    <m/>
    <n v="3000"/>
    <n v="3000"/>
    <n v="0"/>
    <n v="0"/>
    <n v="3000"/>
    <s v="0"/>
    <n v="0"/>
    <n v="0"/>
    <n v="0"/>
    <n v="0"/>
    <n v="0"/>
    <n v="0"/>
    <n v="0"/>
    <n v="0"/>
    <n v="0"/>
    <n v="0"/>
    <n v="0"/>
    <n v="0"/>
    <n v="0"/>
    <s v="RADIO COMM OPRTNG FND"/>
    <s v="Default"/>
    <s v="RADIO OH"/>
    <s v="Default"/>
  </r>
  <r>
    <s v="000004501"/>
    <s v="0000000"/>
    <s v="213003"/>
    <x v="45"/>
    <s v="0000000"/>
    <n v="2012"/>
    <x v="0"/>
    <x v="43"/>
    <s v="50000-PROGRAM EXPENDITUR BUDGET"/>
    <s v="53000-SERVICES-OTHER CHARGES"/>
    <m/>
    <n v="2185"/>
    <n v="2185"/>
    <n v="0"/>
    <n v="0"/>
    <n v="2185"/>
    <s v="0"/>
    <n v="0"/>
    <n v="0"/>
    <n v="0"/>
    <n v="0"/>
    <n v="0"/>
    <n v="0"/>
    <n v="0"/>
    <n v="0"/>
    <n v="0"/>
    <n v="0"/>
    <n v="0"/>
    <n v="0"/>
    <n v="0"/>
    <s v="RADIO COMM OPRTNG FND"/>
    <s v="Default"/>
    <s v="RADIO OH"/>
    <s v="Default"/>
  </r>
  <r>
    <s v="000004501"/>
    <s v="0000000"/>
    <s v="213003"/>
    <x v="46"/>
    <s v="0000000"/>
    <n v="2012"/>
    <x v="0"/>
    <x v="44"/>
    <s v="50000-PROGRAM EXPENDITUR BUDGET"/>
    <s v="53000-SERVICES-OTHER CHARGES"/>
    <m/>
    <n v="650"/>
    <n v="650"/>
    <n v="0"/>
    <n v="0"/>
    <n v="650"/>
    <s v="0"/>
    <n v="0"/>
    <n v="0"/>
    <n v="0"/>
    <n v="0"/>
    <n v="0"/>
    <n v="0"/>
    <n v="0"/>
    <n v="0"/>
    <n v="0"/>
    <n v="0"/>
    <n v="0"/>
    <n v="0"/>
    <n v="0"/>
    <s v="RADIO COMM OPRTNG FND"/>
    <s v="Default"/>
    <s v="RADIO OH"/>
    <s v="Default"/>
  </r>
  <r>
    <s v="000004501"/>
    <s v="0000000"/>
    <s v="213003"/>
    <x v="95"/>
    <s v="0000000"/>
    <n v="2012"/>
    <x v="0"/>
    <x v="93"/>
    <s v="50000-PROGRAM EXPENDITUR BUDGET"/>
    <s v="53000-SERVICES-OTHER CHARGES"/>
    <m/>
    <n v="1500"/>
    <n v="1500"/>
    <n v="0"/>
    <n v="0"/>
    <n v="1500"/>
    <s v="0"/>
    <n v="0"/>
    <n v="0"/>
    <n v="0"/>
    <n v="0"/>
    <n v="0"/>
    <n v="0"/>
    <n v="0"/>
    <n v="0"/>
    <n v="0"/>
    <n v="0"/>
    <n v="0"/>
    <n v="0"/>
    <n v="0"/>
    <s v="RADIO COMM OPRTNG FND"/>
    <s v="Default"/>
    <s v="RADIO OH"/>
    <s v="Default"/>
  </r>
  <r>
    <s v="000004501"/>
    <s v="1045837"/>
    <s v="213003"/>
    <x v="95"/>
    <s v="5188000"/>
    <n v="2012"/>
    <x v="0"/>
    <x v="93"/>
    <s v="50000-PROGRAM EXPENDITUR BUDGET"/>
    <s v="53000-SERVICES-OTHER CHARGES"/>
    <m/>
    <n v="0"/>
    <n v="0"/>
    <n v="1130.47"/>
    <n v="0"/>
    <n v="-1130.47"/>
    <s v="N/A"/>
    <n v="0"/>
    <n v="0"/>
    <n v="0"/>
    <n v="0"/>
    <n v="85.04"/>
    <n v="792"/>
    <n v="94.66"/>
    <n v="0"/>
    <n v="94.66"/>
    <n v="73.86"/>
    <n v="-94.66"/>
    <n v="84.91"/>
    <n v="0"/>
    <s v="RADIO COMM OPRTNG FND"/>
    <s v="213003 ADMIN DEFAULT"/>
    <s v="RADIO OH"/>
    <s v="DATA PROCESSING"/>
  </r>
  <r>
    <s v="000004501"/>
    <s v="0000000"/>
    <s v="213003"/>
    <x v="47"/>
    <s v="0000000"/>
    <n v="2012"/>
    <x v="0"/>
    <x v="45"/>
    <s v="50000-PROGRAM EXPENDITUR BUDGET"/>
    <s v="53000-SERVICES-OTHER CHARGES"/>
    <m/>
    <n v="4000"/>
    <n v="4000"/>
    <n v="0"/>
    <n v="0"/>
    <n v="4000"/>
    <s v="0"/>
    <n v="0"/>
    <n v="0"/>
    <n v="0"/>
    <n v="0"/>
    <n v="0"/>
    <n v="0"/>
    <n v="0"/>
    <n v="0"/>
    <n v="0"/>
    <n v="0"/>
    <n v="0"/>
    <n v="0"/>
    <n v="0"/>
    <s v="RADIO COMM OPRTNG FND"/>
    <s v="Default"/>
    <s v="RADIO OH"/>
    <s v="Default"/>
  </r>
  <r>
    <s v="000004501"/>
    <s v="1045837"/>
    <s v="213003"/>
    <x v="47"/>
    <s v="5188000"/>
    <n v="2012"/>
    <x v="0"/>
    <x v="45"/>
    <s v="50000-PROGRAM EXPENDITUR BUDGET"/>
    <s v="53000-SERVICES-OTHER CHARGES"/>
    <m/>
    <n v="0"/>
    <n v="0"/>
    <n v="430.98"/>
    <n v="0"/>
    <n v="-430.98"/>
    <s v="N/A"/>
    <n v="0"/>
    <n v="0"/>
    <n v="0"/>
    <n v="0"/>
    <n v="0"/>
    <n v="0"/>
    <n v="0"/>
    <n v="0"/>
    <n v="0"/>
    <n v="430.98"/>
    <n v="0"/>
    <n v="0"/>
    <n v="0"/>
    <s v="RADIO COMM OPRTNG FND"/>
    <s v="213003 ADMIN DEFAULT"/>
    <s v="RADIO OH"/>
    <s v="DATA PROCESSING"/>
  </r>
  <r>
    <s v="000004501"/>
    <s v="1045837"/>
    <s v="213003"/>
    <x v="78"/>
    <s v="5188000"/>
    <n v="2012"/>
    <x v="0"/>
    <x v="76"/>
    <s v="50000-PROGRAM EXPENDITUR BUDGET"/>
    <s v="53000-SERVICES-OTHER CHARGES"/>
    <m/>
    <n v="0"/>
    <n v="0"/>
    <n v="16.5"/>
    <n v="0"/>
    <n v="-16.5"/>
    <s v="N/A"/>
    <n v="0"/>
    <n v="0"/>
    <n v="0"/>
    <n v="0"/>
    <n v="0"/>
    <n v="0"/>
    <n v="0"/>
    <n v="0"/>
    <n v="0"/>
    <n v="16.5"/>
    <n v="0"/>
    <n v="0"/>
    <n v="0"/>
    <s v="RADIO COMM OPRTNG FND"/>
    <s v="213003 ADMIN DEFAULT"/>
    <s v="RADIO OH"/>
    <s v="DATA PROCESSING"/>
  </r>
  <r>
    <s v="000004501"/>
    <s v="1045837"/>
    <s v="213003"/>
    <x v="48"/>
    <s v="5188000"/>
    <n v="2012"/>
    <x v="0"/>
    <x v="46"/>
    <s v="50000-PROGRAM EXPENDITUR BUDGET"/>
    <s v="53000-SERVICES-OTHER CHARGES"/>
    <m/>
    <n v="0"/>
    <n v="0"/>
    <n v="228.46"/>
    <n v="0"/>
    <n v="-228.46"/>
    <s v="N/A"/>
    <n v="0"/>
    <n v="228.46"/>
    <n v="0"/>
    <n v="0"/>
    <n v="0"/>
    <n v="0"/>
    <n v="0"/>
    <n v="0"/>
    <n v="0"/>
    <n v="0"/>
    <n v="0"/>
    <n v="0"/>
    <n v="0"/>
    <s v="RADIO COMM OPRTNG FND"/>
    <s v="213003 ADMIN DEFAULT"/>
    <s v="RADIO OH"/>
    <s v="DATA PROCESSING"/>
  </r>
  <r>
    <s v="000004501"/>
    <s v="0000000"/>
    <s v="213003"/>
    <x v="79"/>
    <s v="0000000"/>
    <n v="2012"/>
    <x v="0"/>
    <x v="77"/>
    <s v="50000-PROGRAM EXPENDITUR BUDGET"/>
    <s v="53000-SERVICES-OTHER CHARGES"/>
    <m/>
    <n v="600"/>
    <n v="600"/>
    <n v="0"/>
    <n v="0"/>
    <n v="600"/>
    <s v="0"/>
    <n v="0"/>
    <n v="0"/>
    <n v="0"/>
    <n v="0"/>
    <n v="0"/>
    <n v="0"/>
    <n v="0"/>
    <n v="0"/>
    <n v="0"/>
    <n v="0"/>
    <n v="0"/>
    <n v="0"/>
    <n v="0"/>
    <s v="RADIO COMM OPRTNG FND"/>
    <s v="Default"/>
    <s v="RADIO OH"/>
    <s v="Default"/>
  </r>
  <r>
    <s v="000004501"/>
    <s v="1045837"/>
    <s v="213003"/>
    <x v="79"/>
    <s v="5188000"/>
    <n v="2012"/>
    <x v="0"/>
    <x v="77"/>
    <s v="50000-PROGRAM EXPENDITUR BUDGET"/>
    <s v="53000-SERVICES-OTHER CHARGES"/>
    <m/>
    <n v="0"/>
    <n v="0"/>
    <n v="325.86"/>
    <n v="0"/>
    <n v="-325.86"/>
    <s v="N/A"/>
    <n v="0"/>
    <n v="0"/>
    <n v="0"/>
    <n v="0"/>
    <n v="0"/>
    <n v="8"/>
    <n v="0"/>
    <n v="15"/>
    <n v="0"/>
    <n v="272.86"/>
    <n v="0"/>
    <n v="30"/>
    <n v="0"/>
    <s v="RADIO COMM OPRTNG FND"/>
    <s v="213003 ADMIN DEFAULT"/>
    <s v="RADIO OH"/>
    <s v="DATA PROCESSING"/>
  </r>
  <r>
    <s v="000004501"/>
    <s v="0000000"/>
    <s v="213003"/>
    <x v="49"/>
    <s v="0000000"/>
    <n v="2012"/>
    <x v="0"/>
    <x v="47"/>
    <s v="50000-PROGRAM EXPENDITUR BUDGET"/>
    <s v="53000-SERVICES-OTHER CHARGES"/>
    <m/>
    <n v="6500"/>
    <n v="6500"/>
    <n v="0"/>
    <n v="0"/>
    <n v="6500"/>
    <s v="0"/>
    <n v="0"/>
    <n v="0"/>
    <n v="0"/>
    <n v="0"/>
    <n v="0"/>
    <n v="0"/>
    <n v="0"/>
    <n v="0"/>
    <n v="0"/>
    <n v="0"/>
    <n v="0"/>
    <n v="0"/>
    <n v="0"/>
    <s v="RADIO COMM OPRTNG FND"/>
    <s v="Default"/>
    <s v="RADIO OH"/>
    <s v="Default"/>
  </r>
  <r>
    <s v="000004501"/>
    <s v="1045837"/>
    <s v="213003"/>
    <x v="49"/>
    <s v="5188000"/>
    <n v="2012"/>
    <x v="0"/>
    <x v="47"/>
    <s v="50000-PROGRAM EXPENDITUR BUDGET"/>
    <s v="53000-SERVICES-OTHER CHARGES"/>
    <m/>
    <n v="0"/>
    <n v="0"/>
    <n v="9930.28"/>
    <n v="0.02"/>
    <n v="-9930.300000000001"/>
    <s v="N/A"/>
    <n v="0"/>
    <n v="1320.65"/>
    <n v="623.3100000000001"/>
    <n v="2313.93"/>
    <n v="739.11"/>
    <n v="584.41"/>
    <n v="739"/>
    <n v="565"/>
    <n v="565"/>
    <n v="565"/>
    <n v="827.53"/>
    <n v="1087.34"/>
    <n v="0"/>
    <s v="RADIO COMM OPRTNG FND"/>
    <s v="213003 ADMIN DEFAULT"/>
    <s v="RADIO OH"/>
    <s v="DATA PROCESSING"/>
  </r>
  <r>
    <s v="000004501"/>
    <s v="0000000"/>
    <s v="213003"/>
    <x v="50"/>
    <s v="0000000"/>
    <n v="2012"/>
    <x v="0"/>
    <x v="48"/>
    <s v="50000-PROGRAM EXPENDITUR BUDGET"/>
    <s v="53000-SERVICES-OTHER CHARGES"/>
    <m/>
    <n v="14500"/>
    <n v="14500"/>
    <n v="0"/>
    <n v="0"/>
    <n v="14500"/>
    <s v="0"/>
    <n v="0"/>
    <n v="0"/>
    <n v="0"/>
    <n v="0"/>
    <n v="0"/>
    <n v="0"/>
    <n v="0"/>
    <n v="0"/>
    <n v="0"/>
    <n v="0"/>
    <n v="0"/>
    <n v="0"/>
    <n v="0"/>
    <s v="RADIO COMM OPRTNG FND"/>
    <s v="Default"/>
    <s v="RADIO OH"/>
    <s v="Default"/>
  </r>
  <r>
    <s v="000004501"/>
    <s v="1045837"/>
    <s v="213003"/>
    <x v="50"/>
    <s v="5188000"/>
    <n v="2012"/>
    <x v="0"/>
    <x v="48"/>
    <s v="50000-PROGRAM EXPENDITUR BUDGET"/>
    <s v="53000-SERVICES-OTHER CHARGES"/>
    <m/>
    <n v="0"/>
    <n v="0"/>
    <n v="11950.69"/>
    <n v="0"/>
    <n v="-11950.69"/>
    <s v="N/A"/>
    <n v="0"/>
    <n v="1868.99"/>
    <n v="1577.89"/>
    <n v="1840.3"/>
    <n v="1170.74"/>
    <n v="1347.46"/>
    <n v="0"/>
    <n v="1457.68"/>
    <n v="0"/>
    <n v="651.42"/>
    <n v="879.95"/>
    <n v="1156.26"/>
    <n v="0"/>
    <s v="RADIO COMM OPRTNG FND"/>
    <s v="213003 ADMIN DEFAULT"/>
    <s v="RADIO OH"/>
    <s v="DATA PROCESSING"/>
  </r>
  <r>
    <s v="000004501"/>
    <s v="0000000"/>
    <s v="213003"/>
    <x v="96"/>
    <s v="0000000"/>
    <n v="2012"/>
    <x v="0"/>
    <x v="94"/>
    <s v="50000-PROGRAM EXPENDITUR BUDGET"/>
    <s v="53000-SERVICES-OTHER CHARGES"/>
    <m/>
    <n v="1200"/>
    <n v="1200"/>
    <n v="0"/>
    <n v="0"/>
    <n v="1200"/>
    <s v="0"/>
    <n v="0"/>
    <n v="0"/>
    <n v="0"/>
    <n v="0"/>
    <n v="0"/>
    <n v="0"/>
    <n v="0"/>
    <n v="0"/>
    <n v="0"/>
    <n v="0"/>
    <n v="0"/>
    <n v="0"/>
    <n v="0"/>
    <s v="RADIO COMM OPRTNG FND"/>
    <s v="Default"/>
    <s v="RADIO OH"/>
    <s v="Default"/>
  </r>
  <r>
    <s v="000004501"/>
    <s v="1045837"/>
    <s v="213003"/>
    <x v="96"/>
    <s v="5188000"/>
    <n v="2012"/>
    <x v="0"/>
    <x v="94"/>
    <s v="50000-PROGRAM EXPENDITUR BUDGET"/>
    <s v="53000-SERVICES-OTHER CHARGES"/>
    <m/>
    <n v="0"/>
    <n v="0"/>
    <n v="2801.9500000000003"/>
    <n v="0"/>
    <n v="-2801.9500000000003"/>
    <s v="N/A"/>
    <n v="0"/>
    <n v="269.07"/>
    <n v="-23.34"/>
    <n v="248.52"/>
    <n v="521.94"/>
    <n v="247.42000000000002"/>
    <n v="272.9"/>
    <n v="274.23"/>
    <n v="225.36"/>
    <n v="270.08"/>
    <n v="249.35"/>
    <n v="246.42000000000002"/>
    <n v="0"/>
    <s v="RADIO COMM OPRTNG FND"/>
    <s v="213003 ADMIN DEFAULT"/>
    <s v="RADIO OH"/>
    <s v="DATA PROCESSING"/>
  </r>
  <r>
    <s v="000004501"/>
    <s v="1045837"/>
    <s v="213003"/>
    <x v="51"/>
    <s v="5188000"/>
    <n v="2012"/>
    <x v="0"/>
    <x v="49"/>
    <s v="50000-PROGRAM EXPENDITUR BUDGET"/>
    <s v="53000-SERVICES-OTHER CHARGES"/>
    <m/>
    <n v="0"/>
    <n v="0"/>
    <n v="819.85"/>
    <n v="0"/>
    <n v="-819.85"/>
    <s v="N/A"/>
    <n v="0"/>
    <n v="0"/>
    <n v="0"/>
    <n v="0"/>
    <n v="0"/>
    <n v="0"/>
    <n v="0"/>
    <n v="819.85"/>
    <n v="0"/>
    <n v="0"/>
    <n v="0"/>
    <n v="0"/>
    <n v="0"/>
    <s v="RADIO COMM OPRTNG FND"/>
    <s v="213003 ADMIN DEFAULT"/>
    <s v="RADIO OH"/>
    <s v="DATA PROCESSING"/>
  </r>
  <r>
    <s v="000004501"/>
    <s v="0000000"/>
    <s v="213003"/>
    <x v="97"/>
    <s v="0000000"/>
    <n v="2012"/>
    <x v="0"/>
    <x v="95"/>
    <s v="50000-PROGRAM EXPENDITUR BUDGET"/>
    <s v="53000-SERVICES-OTHER CHARGES"/>
    <m/>
    <n v="3800"/>
    <n v="3800"/>
    <n v="0"/>
    <n v="0"/>
    <n v="3800"/>
    <s v="0"/>
    <n v="0"/>
    <n v="0"/>
    <n v="0"/>
    <n v="0"/>
    <n v="0"/>
    <n v="0"/>
    <n v="0"/>
    <n v="0"/>
    <n v="0"/>
    <n v="0"/>
    <n v="0"/>
    <n v="0"/>
    <n v="0"/>
    <s v="RADIO COMM OPRTNG FND"/>
    <s v="Default"/>
    <s v="RADIO OH"/>
    <s v="Default"/>
  </r>
  <r>
    <s v="000004501"/>
    <s v="0000000"/>
    <s v="213003"/>
    <x v="81"/>
    <s v="0000000"/>
    <n v="2012"/>
    <x v="0"/>
    <x v="79"/>
    <s v="50000-PROGRAM EXPENDITUR BUDGET"/>
    <s v="53000-SERVICES-OTHER CHARGES"/>
    <m/>
    <n v="100"/>
    <n v="100"/>
    <n v="0"/>
    <n v="0"/>
    <n v="100"/>
    <s v="0"/>
    <n v="0"/>
    <n v="0"/>
    <n v="0"/>
    <n v="0"/>
    <n v="0"/>
    <n v="0"/>
    <n v="0"/>
    <n v="0"/>
    <n v="0"/>
    <n v="0"/>
    <n v="0"/>
    <n v="0"/>
    <n v="0"/>
    <s v="RADIO COMM OPRTNG FND"/>
    <s v="Default"/>
    <s v="RADIO OH"/>
    <s v="Default"/>
  </r>
  <r>
    <s v="000004501"/>
    <s v="1045837"/>
    <s v="213003"/>
    <x v="81"/>
    <s v="5188000"/>
    <n v="2012"/>
    <x v="0"/>
    <x v="79"/>
    <s v="50000-PROGRAM EXPENDITUR BUDGET"/>
    <s v="53000-SERVICES-OTHER CHARGES"/>
    <m/>
    <n v="0"/>
    <n v="0"/>
    <n v="184"/>
    <n v="0"/>
    <n v="-184"/>
    <s v="N/A"/>
    <n v="0"/>
    <n v="0"/>
    <n v="0"/>
    <n v="0"/>
    <n v="0"/>
    <n v="0"/>
    <n v="0"/>
    <n v="0"/>
    <n v="0"/>
    <n v="0"/>
    <n v="184"/>
    <n v="0"/>
    <n v="0"/>
    <s v="RADIO COMM OPRTNG FND"/>
    <s v="213003 ADMIN DEFAULT"/>
    <s v="RADIO OH"/>
    <s v="DATA PROCESSING"/>
  </r>
  <r>
    <s v="000004501"/>
    <s v="1045837"/>
    <s v="213003"/>
    <x v="54"/>
    <s v="5188000"/>
    <n v="2012"/>
    <x v="0"/>
    <x v="52"/>
    <s v="50000-PROGRAM EXPENDITUR BUDGET"/>
    <s v="53000-SERVICES-OTHER CHARGES"/>
    <m/>
    <n v="0"/>
    <n v="0"/>
    <n v="14.52"/>
    <n v="0"/>
    <n v="-14.52"/>
    <s v="N/A"/>
    <n v="0"/>
    <n v="0"/>
    <n v="0"/>
    <n v="0"/>
    <n v="0"/>
    <n v="0"/>
    <n v="0"/>
    <n v="0"/>
    <n v="0"/>
    <n v="0"/>
    <n v="0"/>
    <n v="14.52"/>
    <n v="0"/>
    <s v="RADIO COMM OPRTNG FND"/>
    <s v="213003 ADMIN DEFAULT"/>
    <s v="RADIO OH"/>
    <s v="DATA PROCESSING"/>
  </r>
  <r>
    <s v="000004501"/>
    <s v="0000000"/>
    <s v="213003"/>
    <x v="56"/>
    <s v="0000000"/>
    <n v="2012"/>
    <x v="0"/>
    <x v="54"/>
    <s v="50000-PROGRAM EXPENDITUR BUDGET"/>
    <s v="53000-SERVICES-OTHER CHARGES"/>
    <m/>
    <n v="2000"/>
    <n v="2000"/>
    <n v="0"/>
    <n v="0"/>
    <n v="2000"/>
    <s v="0"/>
    <n v="0"/>
    <n v="0"/>
    <n v="0"/>
    <n v="0"/>
    <n v="0"/>
    <n v="0"/>
    <n v="0"/>
    <n v="0"/>
    <n v="0"/>
    <n v="0"/>
    <n v="0"/>
    <n v="0"/>
    <n v="0"/>
    <s v="RADIO COMM OPRTNG FND"/>
    <s v="Default"/>
    <s v="RADIO OH"/>
    <s v="Default"/>
  </r>
  <r>
    <s v="000004501"/>
    <s v="1045837"/>
    <s v="213003"/>
    <x v="56"/>
    <s v="5188000"/>
    <n v="2012"/>
    <x v="0"/>
    <x v="54"/>
    <s v="50000-PROGRAM EXPENDITUR BUDGET"/>
    <s v="53000-SERVICES-OTHER CHARGES"/>
    <m/>
    <n v="0"/>
    <n v="0"/>
    <n v="328.05"/>
    <n v="0"/>
    <n v="-328.05"/>
    <s v="N/A"/>
    <n v="0"/>
    <n v="0"/>
    <n v="0"/>
    <n v="0"/>
    <n v="0"/>
    <n v="26"/>
    <n v="10"/>
    <n v="58"/>
    <n v="71.75"/>
    <n v="55.44"/>
    <n v="0"/>
    <n v="106.86"/>
    <n v="0"/>
    <s v="RADIO COMM OPRTNG FND"/>
    <s v="213003 ADMIN DEFAULT"/>
    <s v="RADIO OH"/>
    <s v="DATA PROCESSING"/>
  </r>
  <r>
    <s v="000004501"/>
    <s v="0000000"/>
    <s v="213003"/>
    <x v="57"/>
    <s v="0000000"/>
    <n v="2012"/>
    <x v="0"/>
    <x v="55"/>
    <s v="50000-PROGRAM EXPENDITUR BUDGET"/>
    <s v="53000-SERVICES-OTHER CHARGES"/>
    <m/>
    <n v="4500"/>
    <n v="4500"/>
    <n v="0"/>
    <n v="0"/>
    <n v="4500"/>
    <s v="0"/>
    <n v="0"/>
    <n v="0"/>
    <n v="0"/>
    <n v="0"/>
    <n v="0"/>
    <n v="0"/>
    <n v="0"/>
    <n v="0"/>
    <n v="0"/>
    <n v="0"/>
    <n v="0"/>
    <n v="0"/>
    <n v="0"/>
    <s v="RADIO COMM OPRTNG FND"/>
    <s v="Default"/>
    <s v="RADIO OH"/>
    <s v="Default"/>
  </r>
  <r>
    <s v="000004501"/>
    <s v="0000000"/>
    <s v="213003"/>
    <x v="58"/>
    <s v="0000000"/>
    <n v="2012"/>
    <x v="0"/>
    <x v="56"/>
    <s v="50000-PROGRAM EXPENDITUR BUDGET"/>
    <s v="55000-INTRAGOVERNMENTAL SERVICES"/>
    <m/>
    <n v="1936"/>
    <n v="1936"/>
    <n v="0"/>
    <n v="0"/>
    <n v="1936"/>
    <s v="0"/>
    <n v="0"/>
    <n v="0"/>
    <n v="0"/>
    <n v="0"/>
    <n v="0"/>
    <n v="0"/>
    <n v="0"/>
    <n v="0"/>
    <n v="0"/>
    <n v="0"/>
    <n v="0"/>
    <n v="0"/>
    <n v="0"/>
    <s v="RADIO COMM OPRTNG FND"/>
    <s v="Default"/>
    <s v="RADIO OH"/>
    <s v="Default"/>
  </r>
  <r>
    <s v="000004501"/>
    <s v="1045837"/>
    <s v="213003"/>
    <x v="58"/>
    <s v="5188000"/>
    <n v="2012"/>
    <x v="0"/>
    <x v="56"/>
    <s v="50000-PROGRAM EXPENDITUR BUDGET"/>
    <s v="55000-INTRAGOVERNMENTAL SERVICES"/>
    <m/>
    <n v="0"/>
    <n v="0"/>
    <n v="299"/>
    <n v="0"/>
    <n v="-299"/>
    <s v="N/A"/>
    <n v="0"/>
    <n v="0"/>
    <n v="0"/>
    <n v="0"/>
    <n v="0"/>
    <n v="0"/>
    <n v="0"/>
    <n v="64"/>
    <n v="0"/>
    <n v="64"/>
    <n v="0"/>
    <n v="171"/>
    <n v="0"/>
    <s v="RADIO COMM OPRTNG FND"/>
    <s v="213003 ADMIN DEFAULT"/>
    <s v="RADIO OH"/>
    <s v="DATA PROCESSING"/>
  </r>
  <r>
    <s v="000004501"/>
    <s v="0000000"/>
    <s v="213003"/>
    <x v="98"/>
    <s v="0000000"/>
    <n v="2012"/>
    <x v="0"/>
    <x v="96"/>
    <s v="50000-PROGRAM EXPENDITUR BUDGET"/>
    <s v="55000-INTRAGOVERNMENTAL SERVICES"/>
    <m/>
    <n v="9762"/>
    <n v="9762"/>
    <n v="0"/>
    <n v="0"/>
    <n v="9762"/>
    <s v="0"/>
    <n v="0"/>
    <n v="0"/>
    <n v="0"/>
    <n v="0"/>
    <n v="0"/>
    <n v="0"/>
    <n v="0"/>
    <n v="0"/>
    <n v="0"/>
    <n v="0"/>
    <n v="0"/>
    <n v="0"/>
    <n v="0"/>
    <s v="RADIO COMM OPRTNG FND"/>
    <s v="Default"/>
    <s v="RADIO OH"/>
    <s v="Default"/>
  </r>
  <r>
    <s v="000004501"/>
    <s v="1045837"/>
    <s v="213003"/>
    <x v="98"/>
    <s v="5188000"/>
    <n v="2012"/>
    <x v="0"/>
    <x v="96"/>
    <s v="50000-PROGRAM EXPENDITUR BUDGET"/>
    <s v="55000-INTRAGOVERNMENTAL SERVICES"/>
    <m/>
    <n v="0"/>
    <n v="0"/>
    <n v="9760"/>
    <n v="0"/>
    <n v="-9760"/>
    <s v="N/A"/>
    <n v="0"/>
    <n v="2440"/>
    <n v="0"/>
    <n v="2440"/>
    <n v="0"/>
    <n v="0"/>
    <n v="2440"/>
    <n v="0"/>
    <n v="0"/>
    <n v="2440"/>
    <n v="0"/>
    <n v="0"/>
    <n v="0"/>
    <s v="RADIO COMM OPRTNG FND"/>
    <s v="213003 ADMIN DEFAULT"/>
    <s v="RADIO OH"/>
    <s v="DATA PROCESSING"/>
  </r>
  <r>
    <s v="000004501"/>
    <s v="0000000"/>
    <s v="213003"/>
    <x v="99"/>
    <s v="0000000"/>
    <n v="2012"/>
    <x v="0"/>
    <x v="97"/>
    <s v="50000-PROGRAM EXPENDITUR BUDGET"/>
    <s v="55000-INTRAGOVERNMENTAL SERVICES"/>
    <m/>
    <n v="20667"/>
    <n v="20667"/>
    <n v="0"/>
    <n v="0"/>
    <n v="20667"/>
    <s v="0"/>
    <n v="0"/>
    <n v="0"/>
    <n v="0"/>
    <n v="0"/>
    <n v="0"/>
    <n v="0"/>
    <n v="0"/>
    <n v="0"/>
    <n v="0"/>
    <n v="0"/>
    <n v="0"/>
    <n v="0"/>
    <n v="0"/>
    <s v="RADIO COMM OPRTNG FND"/>
    <s v="Default"/>
    <s v="RADIO OH"/>
    <s v="Default"/>
  </r>
  <r>
    <s v="000004501"/>
    <s v="1045837"/>
    <s v="213003"/>
    <x v="99"/>
    <s v="5188000"/>
    <n v="2012"/>
    <x v="0"/>
    <x v="97"/>
    <s v="50000-PROGRAM EXPENDITUR BUDGET"/>
    <s v="55000-INTRAGOVERNMENTAL SERVICES"/>
    <m/>
    <n v="0"/>
    <n v="0"/>
    <n v="20668"/>
    <n v="0"/>
    <n v="-20668"/>
    <s v="N/A"/>
    <n v="0"/>
    <n v="0"/>
    <n v="5167"/>
    <n v="5167"/>
    <n v="0"/>
    <n v="0"/>
    <n v="5167"/>
    <n v="0"/>
    <n v="0"/>
    <n v="5167"/>
    <n v="0"/>
    <n v="0"/>
    <n v="0"/>
    <s v="RADIO COMM OPRTNG FND"/>
    <s v="213003 ADMIN DEFAULT"/>
    <s v="RADIO OH"/>
    <s v="DATA PROCESSING"/>
  </r>
  <r>
    <s v="000004501"/>
    <s v="0000000"/>
    <s v="213003"/>
    <x v="100"/>
    <s v="0000000"/>
    <n v="2012"/>
    <x v="0"/>
    <x v="98"/>
    <s v="50000-PROGRAM EXPENDITUR BUDGET"/>
    <s v="55000-INTRAGOVERNMENTAL SERVICES"/>
    <m/>
    <n v="-263"/>
    <n v="-263"/>
    <n v="0"/>
    <n v="0"/>
    <n v="-263"/>
    <s v="0"/>
    <n v="0"/>
    <n v="0"/>
    <n v="0"/>
    <n v="0"/>
    <n v="0"/>
    <n v="0"/>
    <n v="0"/>
    <n v="0"/>
    <n v="0"/>
    <n v="0"/>
    <n v="0"/>
    <n v="0"/>
    <n v="0"/>
    <s v="RADIO COMM OPRTNG FND"/>
    <s v="Default"/>
    <s v="RADIO OH"/>
    <s v="Default"/>
  </r>
  <r>
    <s v="000004501"/>
    <s v="1045837"/>
    <s v="213003"/>
    <x v="100"/>
    <s v="5188000"/>
    <n v="2012"/>
    <x v="0"/>
    <x v="98"/>
    <s v="50000-PROGRAM EXPENDITUR BUDGET"/>
    <s v="55000-INTRAGOVERNMENTAL SERVICES"/>
    <m/>
    <n v="0"/>
    <n v="0"/>
    <n v="-264"/>
    <n v="0"/>
    <n v="264"/>
    <s v="N/A"/>
    <n v="0"/>
    <n v="0"/>
    <n v="-66"/>
    <n v="0"/>
    <n v="-66"/>
    <n v="0"/>
    <n v="-66"/>
    <n v="0"/>
    <n v="0"/>
    <n v="-66"/>
    <n v="0"/>
    <n v="0"/>
    <n v="0"/>
    <s v="RADIO COMM OPRTNG FND"/>
    <s v="213003 ADMIN DEFAULT"/>
    <s v="RADIO OH"/>
    <s v="DATA PROCESSING"/>
  </r>
  <r>
    <s v="000004501"/>
    <s v="0000000"/>
    <s v="213003"/>
    <x v="101"/>
    <s v="0000000"/>
    <n v="2012"/>
    <x v="0"/>
    <x v="99"/>
    <s v="50000-PROGRAM EXPENDITUR BUDGET"/>
    <s v="55000-INTRAGOVERNMENTAL SERVICES"/>
    <m/>
    <n v="3897"/>
    <n v="3897"/>
    <n v="0"/>
    <n v="0"/>
    <n v="3897"/>
    <s v="0"/>
    <n v="0"/>
    <n v="0"/>
    <n v="0"/>
    <n v="0"/>
    <n v="0"/>
    <n v="0"/>
    <n v="0"/>
    <n v="0"/>
    <n v="0"/>
    <n v="0"/>
    <n v="0"/>
    <n v="0"/>
    <n v="0"/>
    <s v="RADIO COMM OPRTNG FND"/>
    <s v="Default"/>
    <s v="RADIO OH"/>
    <s v="Default"/>
  </r>
  <r>
    <s v="000004501"/>
    <s v="1045837"/>
    <s v="213003"/>
    <x v="101"/>
    <s v="5188000"/>
    <n v="2012"/>
    <x v="0"/>
    <x v="99"/>
    <s v="50000-PROGRAM EXPENDITUR BUDGET"/>
    <s v="55000-INTRAGOVERNMENTAL SERVICES"/>
    <m/>
    <n v="0"/>
    <n v="0"/>
    <n v="3896"/>
    <n v="0"/>
    <n v="-3896"/>
    <s v="N/A"/>
    <n v="0"/>
    <n v="974"/>
    <n v="0"/>
    <n v="974"/>
    <n v="0"/>
    <n v="0"/>
    <n v="974"/>
    <n v="0"/>
    <n v="0"/>
    <n v="974"/>
    <n v="0"/>
    <n v="0"/>
    <n v="0"/>
    <s v="RADIO COMM OPRTNG FND"/>
    <s v="213003 ADMIN DEFAULT"/>
    <s v="RADIO OH"/>
    <s v="DATA PROCESSING"/>
  </r>
  <r>
    <s v="000004501"/>
    <s v="0000000"/>
    <s v="213003"/>
    <x v="102"/>
    <s v="0000000"/>
    <n v="2012"/>
    <x v="0"/>
    <x v="100"/>
    <s v="50000-PROGRAM EXPENDITUR BUDGET"/>
    <s v="55000-INTRAGOVERNMENTAL SERVICES"/>
    <m/>
    <n v="1328"/>
    <n v="1328"/>
    <n v="0"/>
    <n v="0"/>
    <n v="1328"/>
    <s v="0"/>
    <n v="0"/>
    <n v="0"/>
    <n v="0"/>
    <n v="0"/>
    <n v="0"/>
    <n v="0"/>
    <n v="0"/>
    <n v="0"/>
    <n v="0"/>
    <n v="0"/>
    <n v="0"/>
    <n v="0"/>
    <n v="0"/>
    <s v="RADIO COMM OPRTNG FND"/>
    <s v="Default"/>
    <s v="RADIO OH"/>
    <s v="Default"/>
  </r>
  <r>
    <s v="000004501"/>
    <s v="1045837"/>
    <s v="213003"/>
    <x v="102"/>
    <s v="5188000"/>
    <n v="2012"/>
    <x v="0"/>
    <x v="100"/>
    <s v="50000-PROGRAM EXPENDITUR BUDGET"/>
    <s v="55000-INTRAGOVERNMENTAL SERVICES"/>
    <m/>
    <n v="0"/>
    <n v="0"/>
    <n v="1328"/>
    <n v="0"/>
    <n v="-1328"/>
    <s v="N/A"/>
    <n v="0"/>
    <n v="0"/>
    <n v="332"/>
    <n v="332"/>
    <n v="0"/>
    <n v="0"/>
    <n v="332"/>
    <n v="0"/>
    <n v="0"/>
    <n v="332"/>
    <n v="0"/>
    <n v="0"/>
    <n v="0"/>
    <s v="RADIO COMM OPRTNG FND"/>
    <s v="213003 ADMIN DEFAULT"/>
    <s v="RADIO OH"/>
    <s v="DATA PROCESSING"/>
  </r>
  <r>
    <s v="000004501"/>
    <s v="0000000"/>
    <s v="213003"/>
    <x v="83"/>
    <s v="0000000"/>
    <n v="2012"/>
    <x v="0"/>
    <x v="81"/>
    <s v="50000-PROGRAM EXPENDITUR BUDGET"/>
    <s v="55000-INTRAGOVERNMENTAL SERVICES"/>
    <m/>
    <n v="919"/>
    <n v="919"/>
    <n v="0"/>
    <n v="0"/>
    <n v="919"/>
    <s v="0"/>
    <n v="0"/>
    <n v="0"/>
    <n v="0"/>
    <n v="0"/>
    <n v="0"/>
    <n v="0"/>
    <n v="0"/>
    <n v="0"/>
    <n v="0"/>
    <n v="0"/>
    <n v="0"/>
    <n v="0"/>
    <n v="0"/>
    <s v="RADIO COMM OPRTNG FND"/>
    <s v="Default"/>
    <s v="RADIO OH"/>
    <s v="Default"/>
  </r>
  <r>
    <s v="000004501"/>
    <s v="1045837"/>
    <s v="213003"/>
    <x v="83"/>
    <s v="5188000"/>
    <n v="2012"/>
    <x v="0"/>
    <x v="81"/>
    <s v="50000-PROGRAM EXPENDITUR BUDGET"/>
    <s v="55000-INTRAGOVERNMENTAL SERVICES"/>
    <m/>
    <n v="0"/>
    <n v="0"/>
    <n v="9360"/>
    <n v="0"/>
    <n v="-9360"/>
    <s v="N/A"/>
    <n v="0"/>
    <n v="0"/>
    <n v="0"/>
    <n v="0"/>
    <n v="0"/>
    <n v="0"/>
    <n v="0"/>
    <n v="0"/>
    <n v="0"/>
    <n v="0"/>
    <n v="0"/>
    <n v="9360"/>
    <n v="0"/>
    <s v="RADIO COMM OPRTNG FND"/>
    <s v="213003 ADMIN DEFAULT"/>
    <s v="RADIO OH"/>
    <s v="DATA PROCESSING"/>
  </r>
  <r>
    <s v="000004501"/>
    <s v="0000000"/>
    <s v="213003"/>
    <x v="85"/>
    <s v="0000000"/>
    <n v="2012"/>
    <x v="0"/>
    <x v="83"/>
    <s v="50000-PROGRAM EXPENDITUR BUDGET"/>
    <s v="55000-INTRAGOVERNMENTAL SERVICES"/>
    <m/>
    <n v="2900"/>
    <n v="2900"/>
    <n v="0"/>
    <n v="0"/>
    <n v="2900"/>
    <s v="0"/>
    <n v="0"/>
    <n v="0"/>
    <n v="0"/>
    <n v="0"/>
    <n v="0"/>
    <n v="0"/>
    <n v="0"/>
    <n v="0"/>
    <n v="0"/>
    <n v="0"/>
    <n v="0"/>
    <n v="0"/>
    <n v="0"/>
    <s v="RADIO COMM OPRTNG FND"/>
    <s v="Default"/>
    <s v="RADIO OH"/>
    <s v="Default"/>
  </r>
  <r>
    <s v="000004501"/>
    <s v="1045837"/>
    <s v="213003"/>
    <x v="85"/>
    <s v="5188000"/>
    <n v="2012"/>
    <x v="0"/>
    <x v="83"/>
    <s v="50000-PROGRAM EXPENDITUR BUDGET"/>
    <s v="55000-INTRAGOVERNMENTAL SERVICES"/>
    <m/>
    <n v="0"/>
    <n v="0"/>
    <n v="2696.13"/>
    <n v="0"/>
    <n v="-2696.13"/>
    <s v="N/A"/>
    <n v="0"/>
    <n v="0"/>
    <n v="2696.13"/>
    <n v="0"/>
    <n v="0"/>
    <n v="0"/>
    <n v="0"/>
    <n v="0"/>
    <n v="0"/>
    <n v="0"/>
    <n v="0"/>
    <n v="0"/>
    <n v="0"/>
    <s v="RADIO COMM OPRTNG FND"/>
    <s v="213003 ADMIN DEFAULT"/>
    <s v="RADIO OH"/>
    <s v="DATA PROCESSING"/>
  </r>
  <r>
    <s v="000004501"/>
    <s v="1045837"/>
    <s v="213003"/>
    <x v="60"/>
    <s v="5188000"/>
    <n v="2012"/>
    <x v="0"/>
    <x v="58"/>
    <s v="50000-PROGRAM EXPENDITUR BUDGET"/>
    <s v="55000-INTRAGOVERNMENTAL SERVICES"/>
    <m/>
    <n v="0"/>
    <n v="0"/>
    <n v="155"/>
    <n v="0"/>
    <n v="-155"/>
    <s v="N/A"/>
    <n v="0"/>
    <n v="0"/>
    <n v="35"/>
    <n v="120"/>
    <n v="0"/>
    <n v="0"/>
    <n v="0"/>
    <n v="0"/>
    <n v="0"/>
    <n v="0"/>
    <n v="0"/>
    <n v="0"/>
    <n v="0"/>
    <s v="RADIO COMM OPRTNG FND"/>
    <s v="213003 ADMIN DEFAULT"/>
    <s v="RADIO OH"/>
    <s v="DATA PROCESSING"/>
  </r>
  <r>
    <s v="000004501"/>
    <s v="0000000"/>
    <s v="213003"/>
    <x v="103"/>
    <s v="0000000"/>
    <n v="2012"/>
    <x v="0"/>
    <x v="101"/>
    <s v="50000-PROGRAM EXPENDITUR BUDGET"/>
    <s v="55000-INTRAGOVERNMENTAL SERVICES"/>
    <m/>
    <n v="79955"/>
    <n v="79955"/>
    <n v="0"/>
    <n v="0"/>
    <n v="79955"/>
    <s v="0"/>
    <n v="0"/>
    <n v="0"/>
    <n v="0"/>
    <n v="0"/>
    <n v="0"/>
    <n v="0"/>
    <n v="0"/>
    <n v="0"/>
    <n v="0"/>
    <n v="0"/>
    <n v="0"/>
    <n v="0"/>
    <n v="0"/>
    <s v="RADIO COMM OPRTNG FND"/>
    <s v="Default"/>
    <s v="RADIO OH"/>
    <s v="Default"/>
  </r>
  <r>
    <s v="000004501"/>
    <s v="1045837"/>
    <s v="213003"/>
    <x v="103"/>
    <s v="5188000"/>
    <n v="2012"/>
    <x v="0"/>
    <x v="101"/>
    <s v="50000-PROGRAM EXPENDITUR BUDGET"/>
    <s v="55000-INTRAGOVERNMENTAL SERVICES"/>
    <m/>
    <n v="0"/>
    <n v="0"/>
    <n v="83269"/>
    <n v="0"/>
    <n v="-83269"/>
    <s v="N/A"/>
    <n v="0"/>
    <n v="0"/>
    <n v="0"/>
    <n v="0"/>
    <n v="0"/>
    <n v="0"/>
    <n v="41634.5"/>
    <n v="0"/>
    <n v="0"/>
    <n v="0"/>
    <n v="41634.5"/>
    <n v="0"/>
    <n v="0"/>
    <s v="RADIO COMM OPRTNG FND"/>
    <s v="213003 ADMIN DEFAULT"/>
    <s v="RADIO OH"/>
    <s v="DATA PROCESSING"/>
  </r>
  <r>
    <s v="000004501"/>
    <s v="0000000"/>
    <s v="213003"/>
    <x v="104"/>
    <s v="0000000"/>
    <n v="2012"/>
    <x v="0"/>
    <x v="102"/>
    <s v="50000-PROGRAM EXPENDITUR BUDGET"/>
    <s v="55000-INTRAGOVERNMENTAL SERVICES"/>
    <m/>
    <n v="100552"/>
    <n v="100552"/>
    <n v="0"/>
    <n v="0"/>
    <n v="100552"/>
    <s v="0"/>
    <n v="0"/>
    <n v="0"/>
    <n v="0"/>
    <n v="0"/>
    <n v="0"/>
    <n v="0"/>
    <n v="0"/>
    <n v="0"/>
    <n v="0"/>
    <n v="0"/>
    <n v="0"/>
    <n v="0"/>
    <n v="0"/>
    <s v="RADIO COMM OPRTNG FND"/>
    <s v="Default"/>
    <s v="RADIO OH"/>
    <s v="Default"/>
  </r>
  <r>
    <s v="000004501"/>
    <s v="1045837"/>
    <s v="213003"/>
    <x v="104"/>
    <s v="5188000"/>
    <n v="2012"/>
    <x v="0"/>
    <x v="102"/>
    <s v="50000-PROGRAM EXPENDITUR BUDGET"/>
    <s v="55000-INTRAGOVERNMENTAL SERVICES"/>
    <m/>
    <n v="0"/>
    <n v="0"/>
    <n v="100057"/>
    <n v="0"/>
    <n v="-100057"/>
    <s v="N/A"/>
    <n v="0"/>
    <n v="0"/>
    <n v="25014.25"/>
    <n v="0"/>
    <n v="0"/>
    <n v="0"/>
    <n v="50028.5"/>
    <n v="0"/>
    <n v="0"/>
    <n v="25014.25"/>
    <n v="0"/>
    <n v="0"/>
    <n v="0"/>
    <s v="RADIO COMM OPRTNG FND"/>
    <s v="213003 ADMIN DEFAULT"/>
    <s v="RADIO OH"/>
    <s v="DATA PROCESSING"/>
  </r>
  <r>
    <s v="000004501"/>
    <s v="1045837"/>
    <s v="213003"/>
    <x v="105"/>
    <s v="5188000"/>
    <n v="2012"/>
    <x v="0"/>
    <x v="103"/>
    <s v="50000-PROGRAM EXPENDITUR BUDGET"/>
    <s v="55000-INTRAGOVERNMENTAL SERVICES"/>
    <m/>
    <n v="0"/>
    <n v="0"/>
    <n v="496"/>
    <n v="0"/>
    <n v="-496"/>
    <s v="N/A"/>
    <n v="0"/>
    <n v="1"/>
    <n v="123.75"/>
    <n v="123.75"/>
    <n v="0"/>
    <n v="0"/>
    <n v="123.75"/>
    <n v="0"/>
    <n v="0"/>
    <n v="123.75"/>
    <n v="0"/>
    <n v="0"/>
    <n v="0"/>
    <s v="RADIO COMM OPRTNG FND"/>
    <s v="213003 ADMIN DEFAULT"/>
    <s v="RADIO OH"/>
    <s v="DATA PROCESSING"/>
  </r>
  <r>
    <s v="000004501"/>
    <s v="0000000"/>
    <s v="213003"/>
    <x v="106"/>
    <s v="0000000"/>
    <n v="2012"/>
    <x v="0"/>
    <x v="104"/>
    <s v="50000-PROGRAM EXPENDITUR BUDGET"/>
    <s v="55000-INTRAGOVERNMENTAL SERVICES"/>
    <m/>
    <n v="158428"/>
    <n v="158428"/>
    <n v="0"/>
    <n v="0"/>
    <n v="158428"/>
    <s v="0"/>
    <n v="0"/>
    <n v="0"/>
    <n v="0"/>
    <n v="0"/>
    <n v="0"/>
    <n v="0"/>
    <n v="0"/>
    <n v="0"/>
    <n v="0"/>
    <n v="0"/>
    <n v="0"/>
    <n v="0"/>
    <n v="0"/>
    <s v="RADIO COMM OPRTNG FND"/>
    <s v="Default"/>
    <s v="RADIO OH"/>
    <s v="Default"/>
  </r>
  <r>
    <s v="000004501"/>
    <s v="1045837"/>
    <s v="213003"/>
    <x v="106"/>
    <s v="5188000"/>
    <n v="2012"/>
    <x v="0"/>
    <x v="104"/>
    <s v="50000-PROGRAM EXPENDITUR BUDGET"/>
    <s v="55000-INTRAGOVERNMENTAL SERVICES"/>
    <m/>
    <n v="0"/>
    <n v="0"/>
    <n v="150118"/>
    <n v="0"/>
    <n v="-150118"/>
    <s v="N/A"/>
    <n v="0"/>
    <n v="0"/>
    <n v="0"/>
    <n v="0"/>
    <n v="0"/>
    <n v="0"/>
    <n v="0"/>
    <n v="0"/>
    <n v="0"/>
    <n v="150118"/>
    <n v="0"/>
    <n v="0"/>
    <n v="0"/>
    <s v="RADIO COMM OPRTNG FND"/>
    <s v="213003 ADMIN DEFAULT"/>
    <s v="RADIO OH"/>
    <s v="DATA PROCESSING"/>
  </r>
  <r>
    <s v="000004501"/>
    <s v="0000000"/>
    <s v="213003"/>
    <x v="107"/>
    <s v="0000000"/>
    <n v="2012"/>
    <x v="0"/>
    <x v="105"/>
    <s v="50000-PROGRAM EXPENDITUR BUDGET"/>
    <s v="55000-INTRAGOVERNMENTAL SERVICES"/>
    <m/>
    <n v="19320"/>
    <n v="19320"/>
    <n v="0"/>
    <n v="0"/>
    <n v="19320"/>
    <s v="0"/>
    <n v="0"/>
    <n v="0"/>
    <n v="0"/>
    <n v="0"/>
    <n v="0"/>
    <n v="0"/>
    <n v="0"/>
    <n v="0"/>
    <n v="0"/>
    <n v="0"/>
    <n v="0"/>
    <n v="0"/>
    <n v="0"/>
    <s v="RADIO COMM OPRTNG FND"/>
    <s v="Default"/>
    <s v="RADIO OH"/>
    <s v="Default"/>
  </r>
  <r>
    <s v="000004501"/>
    <s v="1045837"/>
    <s v="213003"/>
    <x v="107"/>
    <s v="5188000"/>
    <n v="2012"/>
    <x v="0"/>
    <x v="105"/>
    <s v="50000-PROGRAM EXPENDITUR BUDGET"/>
    <s v="55000-INTRAGOVERNMENTAL SERVICES"/>
    <m/>
    <n v="0"/>
    <n v="0"/>
    <n v="19319.53"/>
    <n v="0"/>
    <n v="-19319.53"/>
    <s v="N/A"/>
    <n v="0"/>
    <n v="0"/>
    <n v="0"/>
    <n v="0"/>
    <n v="0"/>
    <n v="0"/>
    <n v="9659.77"/>
    <n v="0"/>
    <n v="0"/>
    <n v="9659.76"/>
    <n v="0"/>
    <n v="0"/>
    <n v="0"/>
    <s v="RADIO COMM OPRTNG FND"/>
    <s v="213003 ADMIN DEFAULT"/>
    <s v="RADIO OH"/>
    <s v="DATA PROCESSING"/>
  </r>
  <r>
    <s v="000004501"/>
    <s v="0000000"/>
    <s v="213003"/>
    <x v="108"/>
    <s v="0000000"/>
    <n v="2012"/>
    <x v="0"/>
    <x v="106"/>
    <s v="50000-PROGRAM EXPENDITUR BUDGET"/>
    <s v="55000-INTRAGOVERNMENTAL SERVICES"/>
    <m/>
    <n v="3000"/>
    <n v="3000"/>
    <n v="0"/>
    <n v="0"/>
    <n v="3000"/>
    <s v="0"/>
    <n v="0"/>
    <n v="0"/>
    <n v="0"/>
    <n v="0"/>
    <n v="0"/>
    <n v="0"/>
    <n v="0"/>
    <n v="0"/>
    <n v="0"/>
    <n v="0"/>
    <n v="0"/>
    <n v="0"/>
    <n v="0"/>
    <s v="RADIO COMM OPRTNG FND"/>
    <s v="Default"/>
    <s v="RADIO OH"/>
    <s v="Default"/>
  </r>
  <r>
    <s v="000004501"/>
    <s v="0000000"/>
    <s v="213003"/>
    <x v="87"/>
    <s v="0000000"/>
    <n v="2012"/>
    <x v="0"/>
    <x v="85"/>
    <s v="50000-PROGRAM EXPENDITUR BUDGET"/>
    <s v="55000-INTRAGOVERNMENTAL SERVICES"/>
    <m/>
    <n v="200401"/>
    <n v="200401"/>
    <n v="0"/>
    <n v="0"/>
    <n v="200401"/>
    <s v="0"/>
    <n v="0"/>
    <n v="0"/>
    <n v="0"/>
    <n v="0"/>
    <n v="0"/>
    <n v="0"/>
    <n v="0"/>
    <n v="0"/>
    <n v="0"/>
    <n v="0"/>
    <n v="0"/>
    <n v="0"/>
    <n v="0"/>
    <s v="RADIO COMM OPRTNG FND"/>
    <s v="Default"/>
    <s v="RADIO OH"/>
    <s v="Default"/>
  </r>
  <r>
    <s v="000004501"/>
    <s v="1045837"/>
    <s v="213003"/>
    <x v="87"/>
    <s v="5188000"/>
    <n v="2012"/>
    <x v="0"/>
    <x v="85"/>
    <s v="50000-PROGRAM EXPENDITUR BUDGET"/>
    <s v="55000-INTRAGOVERNMENTAL SERVICES"/>
    <m/>
    <n v="0"/>
    <n v="0"/>
    <n v="191305.64"/>
    <n v="0"/>
    <n v="-191305.64"/>
    <s v="N/A"/>
    <n v="0"/>
    <n v="0"/>
    <n v="40902"/>
    <n v="0"/>
    <n v="0"/>
    <n v="51193.64"/>
    <n v="0"/>
    <n v="0"/>
    <n v="49605"/>
    <n v="0"/>
    <n v="0"/>
    <n v="49605"/>
    <n v="0"/>
    <s v="RADIO COMM OPRTNG FND"/>
    <s v="213003 ADMIN DEFAULT"/>
    <s v="RADIO OH"/>
    <s v="DATA PROCESSING"/>
  </r>
  <r>
    <s v="000004501"/>
    <s v="1045837"/>
    <s v="213003"/>
    <x v="109"/>
    <s v="5188000"/>
    <n v="2012"/>
    <x v="0"/>
    <x v="107"/>
    <s v="50000-PROGRAM EXPENDITUR BUDGET"/>
    <s v="55000-INTRAGOVERNMENTAL SERVICES"/>
    <m/>
    <n v="0"/>
    <n v="0"/>
    <n v="3600"/>
    <n v="0"/>
    <n v="-3600"/>
    <s v="N/A"/>
    <n v="0"/>
    <n v="0"/>
    <n v="900"/>
    <n v="0"/>
    <n v="900"/>
    <n v="0"/>
    <n v="900"/>
    <n v="0"/>
    <n v="0"/>
    <n v="0"/>
    <n v="900"/>
    <n v="0"/>
    <n v="0"/>
    <s v="RADIO COMM OPRTNG FND"/>
    <s v="213003 ADMIN DEFAULT"/>
    <s v="RADIO OH"/>
    <s v="DATA PROCESSING"/>
  </r>
  <r>
    <s v="000004501"/>
    <s v="1045837"/>
    <s v="213003"/>
    <x v="110"/>
    <s v="5188000"/>
    <n v="2012"/>
    <x v="0"/>
    <x v="108"/>
    <s v="50000-PROGRAM EXPENDITUR BUDGET"/>
    <s v="55000-INTRAGOVERNMENTAL SERVICES"/>
    <m/>
    <n v="0"/>
    <n v="0"/>
    <n v="12381.84"/>
    <n v="0"/>
    <n v="-12381.84"/>
    <s v="N/A"/>
    <n v="0"/>
    <n v="0"/>
    <n v="0"/>
    <n v="0"/>
    <n v="0"/>
    <n v="6190.92"/>
    <n v="0"/>
    <n v="0"/>
    <n v="0"/>
    <n v="0"/>
    <n v="6190.92"/>
    <n v="0"/>
    <n v="0"/>
    <s v="RADIO COMM OPRTNG FND"/>
    <s v="213003 ADMIN DEFAULT"/>
    <s v="RADIO OH"/>
    <s v="DATA PROCESSING"/>
  </r>
  <r>
    <s v="000004501"/>
    <s v="0000000"/>
    <s v="213003"/>
    <x v="111"/>
    <s v="0000000"/>
    <n v="2012"/>
    <x v="0"/>
    <x v="109"/>
    <s v="50000-PROGRAM EXPENDITUR BUDGET"/>
    <s v="55000-INTRAGOVERNMENTAL SERVICES"/>
    <m/>
    <n v="12382"/>
    <n v="12382"/>
    <n v="0"/>
    <n v="0"/>
    <n v="12382"/>
    <s v="0"/>
    <n v="0"/>
    <n v="0"/>
    <n v="0"/>
    <n v="0"/>
    <n v="0"/>
    <n v="0"/>
    <n v="0"/>
    <n v="0"/>
    <n v="0"/>
    <n v="0"/>
    <n v="0"/>
    <n v="0"/>
    <n v="0"/>
    <s v="RADIO COMM OPRTNG FND"/>
    <s v="Default"/>
    <s v="RADIO OH"/>
    <s v="Default"/>
  </r>
  <r>
    <s v="000004501"/>
    <s v="0000000"/>
    <s v="213003"/>
    <x v="62"/>
    <s v="0000000"/>
    <n v="2012"/>
    <x v="0"/>
    <x v="60"/>
    <s v="50000-PROGRAM EXPENDITUR BUDGET"/>
    <s v="58000-INTRAGOVERNMENTAL CONTRIBUTIONS"/>
    <m/>
    <n v="-2619"/>
    <n v="-2619"/>
    <n v="0"/>
    <n v="0"/>
    <n v="-2619"/>
    <s v="0"/>
    <n v="0"/>
    <n v="0"/>
    <n v="0"/>
    <n v="0"/>
    <n v="0"/>
    <n v="0"/>
    <n v="0"/>
    <n v="0"/>
    <n v="0"/>
    <n v="0"/>
    <n v="0"/>
    <n v="0"/>
    <n v="0"/>
    <s v="RADIO COMM OPRTNG FND"/>
    <s v="Default"/>
    <s v="RADIO OH"/>
    <s v="Default"/>
  </r>
  <r>
    <s v="000004501"/>
    <s v="0000000"/>
    <s v="213003"/>
    <x v="64"/>
    <s v="0000000"/>
    <n v="2012"/>
    <x v="0"/>
    <x v="62"/>
    <s v="50000-PROGRAM EXPENDITUR BUDGET"/>
    <s v="59401-SPECIAL BUDGETARY ACCOUNT"/>
    <m/>
    <n v="582.04"/>
    <n v="582.04"/>
    <n v="0"/>
    <n v="0"/>
    <n v="582.04"/>
    <s v="0"/>
    <n v="0"/>
    <n v="0"/>
    <n v="0"/>
    <n v="0"/>
    <n v="0"/>
    <n v="0"/>
    <n v="0"/>
    <n v="0"/>
    <n v="0"/>
    <n v="0"/>
    <n v="0"/>
    <n v="0"/>
    <n v="0"/>
    <s v="RADIO COMM OPRTNG FND"/>
    <s v="Default"/>
    <s v="RADIO OH"/>
    <s v="Default"/>
  </r>
  <r>
    <s v="000004501"/>
    <s v="0000000"/>
    <s v="213003"/>
    <x v="65"/>
    <s v="0000000"/>
    <n v="2012"/>
    <x v="0"/>
    <x v="63"/>
    <s v="50000-PROGRAM EXPENDITUR BUDGET"/>
    <s v="59401-SPECIAL BUDGETARY ACCOUNT"/>
    <m/>
    <n v="1002"/>
    <n v="1002"/>
    <n v="0"/>
    <n v="0"/>
    <n v="1002"/>
    <s v="0"/>
    <n v="0"/>
    <n v="0"/>
    <n v="0"/>
    <n v="0"/>
    <n v="0"/>
    <n v="0"/>
    <n v="0"/>
    <n v="0"/>
    <n v="0"/>
    <n v="0"/>
    <n v="0"/>
    <n v="0"/>
    <n v="0"/>
    <s v="RADIO COMM OPRTNG FND"/>
    <s v="Default"/>
    <s v="RADIO OH"/>
    <s v="Default"/>
  </r>
  <r>
    <s v="000004501"/>
    <s v="0000000"/>
    <s v="213003"/>
    <x v="112"/>
    <s v="0000000"/>
    <n v="2012"/>
    <x v="0"/>
    <x v="110"/>
    <s v="50000-PROGRAM EXPENDITUR BUDGET"/>
    <s v="59800-CONTINGENCIES"/>
    <m/>
    <n v="14500"/>
    <n v="14500"/>
    <n v="0"/>
    <n v="0"/>
    <n v="14500"/>
    <s v="0"/>
    <n v="0"/>
    <n v="0"/>
    <n v="0"/>
    <n v="0"/>
    <n v="0"/>
    <n v="0"/>
    <n v="0"/>
    <n v="0"/>
    <n v="0"/>
    <n v="0"/>
    <n v="0"/>
    <n v="0"/>
    <n v="0"/>
    <s v="RADIO COMM OPRTNG FND"/>
    <s v="Default"/>
    <s v="RADIO OH"/>
    <s v="Default"/>
  </r>
  <r>
    <s v="000004501"/>
    <s v="0000000"/>
    <s v="213003"/>
    <x v="113"/>
    <s v="0000000"/>
    <n v="2012"/>
    <x v="0"/>
    <x v="111"/>
    <s v="50000-PROGRAM EXPENDITUR BUDGET"/>
    <s v="59900-CONTRA EXPENDITURES"/>
    <m/>
    <n v="-29415.96"/>
    <n v="-29415.96"/>
    <n v="0"/>
    <n v="0"/>
    <n v="-29415.96"/>
    <s v="0"/>
    <n v="0"/>
    <n v="0"/>
    <n v="0"/>
    <n v="0"/>
    <n v="0"/>
    <n v="0"/>
    <n v="0"/>
    <n v="0"/>
    <n v="0"/>
    <n v="0"/>
    <n v="0"/>
    <n v="0"/>
    <n v="0"/>
    <s v="RADIO COMM OPRTNG FND"/>
    <s v="Default"/>
    <s v="RADIO OH"/>
    <s v="Default"/>
  </r>
</pivotCacheRecords>
</file>

<file path=xl/pivotCache/pivotCacheRecords2.xml><?xml version="1.0" encoding="utf-8"?>
<pivotCacheRecords xmlns="http://schemas.openxmlformats.org/spreadsheetml/2006/main" xmlns:r="http://schemas.openxmlformats.org/officeDocument/2006/relationships" count="262">
  <r>
    <s v="000005471"/>
    <s v="0000000"/>
    <s v="102001"/>
    <x v="0"/>
    <s v="0000000"/>
    <n v="2012"/>
    <x v="0"/>
    <x v="0"/>
    <s v="50000-PROGRAM EXPENDITUR BUDGET"/>
    <s v="51000-WAGES AND BENEFITS"/>
    <s v="51100-SALARIES/WAGES"/>
    <n v="694480.04"/>
    <n v="694480.04"/>
    <n v="0"/>
    <n v="0"/>
    <n v="694480.04"/>
    <s v="0"/>
    <n v="0"/>
    <n v="0"/>
    <n v="0"/>
    <n v="0"/>
    <n v="0"/>
    <n v="0"/>
    <n v="0"/>
    <n v="0"/>
    <n v="0"/>
    <n v="0"/>
    <n v="0"/>
    <n v="0"/>
    <n v="0"/>
    <s v="OIRM OPERATING FUND"/>
    <s v="Default"/>
    <s v="IT MGMT"/>
    <s v="Default"/>
  </r>
  <r>
    <s v="000005471"/>
    <s v="0000000"/>
    <s v="102001"/>
    <x v="1"/>
    <s v="0000000"/>
    <n v="2012"/>
    <x v="0"/>
    <x v="1"/>
    <s v="50000-PROGRAM EXPENDITUR BUDGET"/>
    <s v="51000-WAGES AND BENEFITS"/>
    <s v="51100-SALARIES/WAGES"/>
    <n v="0"/>
    <n v="0"/>
    <n v="0"/>
    <n v="0"/>
    <n v="0"/>
    <s v="N/A"/>
    <n v="0"/>
    <n v="82538.99"/>
    <n v="-82538.99"/>
    <n v="0"/>
    <n v="5621.29"/>
    <n v="1352.99"/>
    <n v="4783.34"/>
    <n v="-11757.62"/>
    <n v="0"/>
    <n v="7535.6"/>
    <n v="-7535.6"/>
    <n v="0"/>
    <n v="0"/>
    <s v="OIRM OPERATING FUND"/>
    <s v="Default"/>
    <s v="IT MGMT"/>
    <s v="Default"/>
  </r>
  <r>
    <s v="000005471"/>
    <s v="0000000"/>
    <s v="102001"/>
    <x v="2"/>
    <s v="0000000"/>
    <n v="2012"/>
    <x v="0"/>
    <x v="2"/>
    <s v="50000-PROGRAM EXPENDITUR BUDGET"/>
    <s v="51000-WAGES AND BENEFITS"/>
    <s v="51300-PERSONNEL BENEFITS"/>
    <n v="92880"/>
    <n v="92880"/>
    <n v="0"/>
    <n v="0"/>
    <n v="92880"/>
    <s v="0"/>
    <n v="0"/>
    <n v="0"/>
    <n v="0"/>
    <n v="0"/>
    <n v="0"/>
    <n v="0"/>
    <n v="0"/>
    <n v="0"/>
    <n v="0"/>
    <n v="0"/>
    <n v="0"/>
    <n v="0"/>
    <n v="0"/>
    <s v="OIRM OPERATING FUND"/>
    <s v="Default"/>
    <s v="IT MGMT"/>
    <s v="Default"/>
  </r>
  <r>
    <s v="000005471"/>
    <s v="0000000"/>
    <s v="102001"/>
    <x v="3"/>
    <s v="0000000"/>
    <n v="2012"/>
    <x v="0"/>
    <x v="3"/>
    <s v="50000-PROGRAM EXPENDITUR BUDGET"/>
    <s v="51000-WAGES AND BENEFITS"/>
    <s v="51300-PERSONNEL BENEFITS"/>
    <n v="45590.08"/>
    <n v="45590.08"/>
    <n v="0"/>
    <n v="0"/>
    <n v="45590.08"/>
    <s v="0"/>
    <n v="0"/>
    <n v="0"/>
    <n v="0"/>
    <n v="0"/>
    <n v="0"/>
    <n v="0"/>
    <n v="0"/>
    <n v="0"/>
    <n v="0"/>
    <n v="0"/>
    <n v="0"/>
    <n v="0"/>
    <n v="0"/>
    <s v="OIRM OPERATING FUND"/>
    <s v="Default"/>
    <s v="IT MGMT"/>
    <s v="Default"/>
  </r>
  <r>
    <s v="000005471"/>
    <s v="0000000"/>
    <s v="102001"/>
    <x v="4"/>
    <s v="0000000"/>
    <n v="2012"/>
    <x v="0"/>
    <x v="4"/>
    <s v="50000-PROGRAM EXPENDITUR BUDGET"/>
    <s v="51000-WAGES AND BENEFITS"/>
    <s v="51300-PERSONNEL BENEFITS"/>
    <n v="50351.04"/>
    <n v="50351.04"/>
    <n v="0"/>
    <n v="0"/>
    <n v="50351.04"/>
    <s v="0"/>
    <n v="0"/>
    <n v="0"/>
    <n v="0"/>
    <n v="0"/>
    <n v="0"/>
    <n v="0"/>
    <n v="0"/>
    <n v="0"/>
    <n v="0"/>
    <n v="0"/>
    <n v="0"/>
    <n v="0"/>
    <n v="0"/>
    <s v="OIRM OPERATING FUND"/>
    <s v="Default"/>
    <s v="IT MGMT"/>
    <s v="Default"/>
  </r>
  <r>
    <s v="000005471"/>
    <s v="0000000"/>
    <s v="102001"/>
    <x v="5"/>
    <s v="0000000"/>
    <n v="2012"/>
    <x v="0"/>
    <x v="5"/>
    <s v="50000-PROGRAM EXPENDITUR BUDGET"/>
    <s v="51000-WAGES AND BENEFITS"/>
    <s v="51300-PERSONNEL BENEFITS"/>
    <n v="2772"/>
    <n v="2772"/>
    <n v="0"/>
    <n v="0"/>
    <n v="2772"/>
    <s v="0"/>
    <n v="0"/>
    <n v="0"/>
    <n v="0"/>
    <n v="0"/>
    <n v="0"/>
    <n v="0"/>
    <n v="0"/>
    <n v="0"/>
    <n v="0"/>
    <n v="0"/>
    <n v="0"/>
    <n v="0"/>
    <n v="0"/>
    <s v="OIRM OPERATING FUND"/>
    <s v="Default"/>
    <s v="IT MGMT"/>
    <s v="Default"/>
  </r>
  <r>
    <s v="000005471"/>
    <s v="0000000"/>
    <s v="102001"/>
    <x v="6"/>
    <s v="0000000"/>
    <n v="2012"/>
    <x v="0"/>
    <x v="6"/>
    <s v="50000-PROGRAM EXPENDITUR BUDGET"/>
    <s v="51000-WAGES AND BENEFITS"/>
    <s v="51300-PERSONNEL BENEFITS"/>
    <n v="0"/>
    <n v="0"/>
    <n v="0"/>
    <n v="0"/>
    <n v="0"/>
    <s v="N/A"/>
    <n v="0"/>
    <n v="5757.86"/>
    <n v="-5757.86"/>
    <n v="0"/>
    <n v="820.26"/>
    <n v="197.37"/>
    <n v="393.71000000000004"/>
    <n v="-1411.34"/>
    <n v="0"/>
    <n v="987.24"/>
    <n v="-987.24"/>
    <n v="0"/>
    <n v="0"/>
    <s v="OIRM OPERATING FUND"/>
    <s v="Default"/>
    <s v="IT MGMT"/>
    <s v="Default"/>
  </r>
  <r>
    <s v="000005471"/>
    <s v="0000000"/>
    <s v="102001"/>
    <x v="7"/>
    <s v="0000000"/>
    <n v="2012"/>
    <x v="0"/>
    <x v="7"/>
    <s v="50000-PROGRAM EXPENDITUR BUDGET"/>
    <s v="52000-SUPPLIES"/>
    <m/>
    <n v="5000"/>
    <n v="5284"/>
    <n v="0"/>
    <n v="0"/>
    <n v="5284"/>
    <s v="0"/>
    <n v="0"/>
    <n v="0"/>
    <n v="0"/>
    <n v="0"/>
    <n v="0"/>
    <n v="0"/>
    <n v="0"/>
    <n v="0"/>
    <n v="0"/>
    <n v="0"/>
    <n v="0"/>
    <n v="0"/>
    <n v="0"/>
    <s v="OIRM OPERATING FUND"/>
    <s v="Default"/>
    <s v="IT MGMT"/>
    <s v="Default"/>
  </r>
  <r>
    <s v="000005471"/>
    <s v="0000000"/>
    <s v="102001"/>
    <x v="8"/>
    <s v="0000000"/>
    <n v="2012"/>
    <x v="0"/>
    <x v="8"/>
    <s v="50000-PROGRAM EXPENDITUR BUDGET"/>
    <s v="52000-SUPPLIES"/>
    <m/>
    <n v="1000"/>
    <n v="1000"/>
    <n v="0"/>
    <n v="0"/>
    <n v="1000"/>
    <s v="0"/>
    <n v="0"/>
    <n v="0"/>
    <n v="0"/>
    <n v="0"/>
    <n v="0"/>
    <n v="0"/>
    <n v="0"/>
    <n v="0"/>
    <n v="0"/>
    <n v="0"/>
    <n v="0"/>
    <n v="0"/>
    <n v="0"/>
    <s v="OIRM OPERATING FUND"/>
    <s v="Default"/>
    <s v="IT MGMT"/>
    <s v="Default"/>
  </r>
  <r>
    <s v="000005471"/>
    <s v="0000000"/>
    <s v="102001"/>
    <x v="9"/>
    <s v="0000000"/>
    <n v="2012"/>
    <x v="0"/>
    <x v="9"/>
    <s v="50000-PROGRAM EXPENDITUR BUDGET"/>
    <s v="52000-SUPPLIES"/>
    <m/>
    <n v="2000"/>
    <n v="2000"/>
    <n v="0"/>
    <n v="0"/>
    <n v="2000"/>
    <s v="0"/>
    <n v="0"/>
    <n v="0"/>
    <n v="0"/>
    <n v="0"/>
    <n v="0"/>
    <n v="0"/>
    <n v="0"/>
    <n v="0"/>
    <n v="0"/>
    <n v="0"/>
    <n v="0"/>
    <n v="0"/>
    <n v="0"/>
    <s v="OIRM OPERATING FUND"/>
    <s v="Default"/>
    <s v="IT MGMT"/>
    <s v="Default"/>
  </r>
  <r>
    <s v="000005471"/>
    <s v="0000000"/>
    <s v="102001"/>
    <x v="10"/>
    <s v="0000000"/>
    <n v="2012"/>
    <x v="0"/>
    <x v="10"/>
    <s v="50000-PROGRAM EXPENDITUR BUDGET"/>
    <s v="53000-SERVICES-OTHER CHARGES"/>
    <m/>
    <n v="2500"/>
    <n v="2500"/>
    <n v="0"/>
    <n v="0"/>
    <n v="2500"/>
    <s v="0"/>
    <n v="0"/>
    <n v="0"/>
    <n v="0"/>
    <n v="0"/>
    <n v="0"/>
    <n v="0"/>
    <n v="0"/>
    <n v="0"/>
    <n v="0"/>
    <n v="0"/>
    <n v="0"/>
    <n v="0"/>
    <n v="0"/>
    <s v="OIRM OPERATING FUND"/>
    <s v="Default"/>
    <s v="IT MGMT"/>
    <s v="Default"/>
  </r>
  <r>
    <s v="000005471"/>
    <s v="0000000"/>
    <s v="102001"/>
    <x v="11"/>
    <s v="0000000"/>
    <n v="2012"/>
    <x v="0"/>
    <x v="11"/>
    <s v="50000-PROGRAM EXPENDITUR BUDGET"/>
    <s v="53000-SERVICES-OTHER CHARGES"/>
    <m/>
    <n v="9584"/>
    <n v="9584"/>
    <n v="0"/>
    <n v="0"/>
    <n v="9584"/>
    <s v="0"/>
    <n v="0"/>
    <n v="0"/>
    <n v="0"/>
    <n v="0"/>
    <n v="0"/>
    <n v="0"/>
    <n v="0"/>
    <n v="0"/>
    <n v="0"/>
    <n v="0"/>
    <n v="0"/>
    <n v="0"/>
    <n v="0"/>
    <s v="OIRM OPERATING FUND"/>
    <s v="Default"/>
    <s v="IT MGMT"/>
    <s v="Default"/>
  </r>
  <r>
    <s v="000005471"/>
    <s v="0000000"/>
    <s v="102001"/>
    <x v="12"/>
    <s v="0000000"/>
    <n v="2012"/>
    <x v="0"/>
    <x v="12"/>
    <s v="50000-PROGRAM EXPENDITUR BUDGET"/>
    <s v="53000-SERVICES-OTHER CHARGES"/>
    <m/>
    <n v="7500"/>
    <n v="7500"/>
    <n v="0"/>
    <n v="0"/>
    <n v="7500"/>
    <s v="0"/>
    <n v="0"/>
    <n v="0"/>
    <n v="0"/>
    <n v="0"/>
    <n v="0"/>
    <n v="0"/>
    <n v="0"/>
    <n v="0"/>
    <n v="0"/>
    <n v="0"/>
    <n v="0"/>
    <n v="0"/>
    <n v="0"/>
    <s v="OIRM OPERATING FUND"/>
    <s v="Default"/>
    <s v="IT MGMT"/>
    <s v="Default"/>
  </r>
  <r>
    <s v="000005471"/>
    <s v="0000000"/>
    <s v="102001"/>
    <x v="13"/>
    <s v="0000000"/>
    <n v="2012"/>
    <x v="0"/>
    <x v="13"/>
    <s v="50000-PROGRAM EXPENDITUR BUDGET"/>
    <s v="55000-INTRAGOVERNMENTAL SERVICES"/>
    <m/>
    <n v="182"/>
    <n v="182"/>
    <n v="0"/>
    <n v="0"/>
    <n v="182"/>
    <s v="0"/>
    <n v="0"/>
    <n v="0"/>
    <n v="0"/>
    <n v="0"/>
    <n v="0"/>
    <n v="0"/>
    <n v="0"/>
    <n v="0"/>
    <n v="0"/>
    <n v="0"/>
    <n v="0"/>
    <n v="0"/>
    <n v="0"/>
    <s v="OIRM OPERATING FUND"/>
    <s v="Default"/>
    <s v="IT MGMT"/>
    <s v="Default"/>
  </r>
  <r>
    <s v="000005471"/>
    <s v="0000000"/>
    <s v="102001"/>
    <x v="14"/>
    <s v="0000000"/>
    <n v="2012"/>
    <x v="0"/>
    <x v="14"/>
    <s v="50000-PROGRAM EXPENDITUR BUDGET"/>
    <s v="58000-INTRAGOVERNMENTAL CONTRIBUTIONS"/>
    <m/>
    <n v="8052"/>
    <n v="8052"/>
    <n v="0"/>
    <n v="0"/>
    <n v="8052"/>
    <s v="0"/>
    <n v="0"/>
    <n v="0"/>
    <n v="0"/>
    <n v="0"/>
    <n v="0"/>
    <n v="0"/>
    <n v="0"/>
    <n v="0"/>
    <n v="0"/>
    <n v="0"/>
    <n v="0"/>
    <n v="0"/>
    <n v="0"/>
    <s v="OIRM OPERATING FUND"/>
    <s v="Default"/>
    <s v="IT MGMT"/>
    <s v="Default"/>
  </r>
  <r>
    <s v="000005471"/>
    <s v="0000000"/>
    <s v="102001"/>
    <x v="15"/>
    <s v="0000000"/>
    <n v="2012"/>
    <x v="0"/>
    <x v="15"/>
    <s v="50000-PROGRAM EXPENDITUR BUDGET"/>
    <s v="59401-SPECIAL BUDGETARY ACCOUNT"/>
    <m/>
    <n v="0.08"/>
    <n v="0.08"/>
    <n v="0"/>
    <n v="0"/>
    <n v="0.08"/>
    <s v="0"/>
    <n v="0"/>
    <n v="0"/>
    <n v="0"/>
    <n v="0"/>
    <n v="0"/>
    <n v="0"/>
    <n v="0"/>
    <n v="0"/>
    <n v="0"/>
    <n v="0"/>
    <n v="0"/>
    <n v="0"/>
    <n v="0"/>
    <s v="OIRM OPERATING FUND"/>
    <s v="Default"/>
    <s v="IT MGMT"/>
    <s v="Default"/>
  </r>
  <r>
    <s v="000005471"/>
    <s v="0000000"/>
    <s v="102001"/>
    <x v="16"/>
    <s v="0000000"/>
    <n v="2012"/>
    <x v="0"/>
    <x v="16"/>
    <s v="50000-PROGRAM EXPENDITUR BUDGET"/>
    <s v="59401-SPECIAL BUDGETARY ACCOUNT"/>
    <m/>
    <n v="0.08"/>
    <n v="0.08"/>
    <n v="0"/>
    <n v="0"/>
    <n v="0.08"/>
    <s v="0"/>
    <n v="0"/>
    <n v="0"/>
    <n v="0"/>
    <n v="0"/>
    <n v="0"/>
    <n v="0"/>
    <n v="0"/>
    <n v="0"/>
    <n v="0"/>
    <n v="0"/>
    <n v="0"/>
    <n v="0"/>
    <n v="0"/>
    <s v="OIRM OPERATING FUND"/>
    <s v="Default"/>
    <s v="IT MGMT"/>
    <s v="Default"/>
  </r>
  <r>
    <s v="000005471"/>
    <s v="0000000"/>
    <s v="102001"/>
    <x v="17"/>
    <s v="0000000"/>
    <n v="2012"/>
    <x v="0"/>
    <x v="17"/>
    <s v="50000-PROGRAM EXPENDITUR BUDGET"/>
    <s v="59800-CONTINGENCIES"/>
    <m/>
    <n v="32174.920000000002"/>
    <n v="32174.920000000002"/>
    <n v="0"/>
    <n v="0"/>
    <n v="32174.920000000002"/>
    <s v="0"/>
    <n v="0"/>
    <n v="0"/>
    <n v="0"/>
    <n v="0"/>
    <n v="0"/>
    <n v="0"/>
    <n v="0"/>
    <n v="0"/>
    <n v="0"/>
    <n v="0"/>
    <n v="0"/>
    <n v="0"/>
    <n v="0"/>
    <s v="OIRM OPERATING FUND"/>
    <s v="Default"/>
    <s v="IT MGMT"/>
    <s v="Default"/>
  </r>
  <r>
    <s v="000005471"/>
    <s v="0000000"/>
    <s v="102001"/>
    <x v="18"/>
    <s v="0000000"/>
    <n v="2012"/>
    <x v="0"/>
    <x v="18"/>
    <s v="50000-PROGRAM EXPENDITUR BUDGET"/>
    <s v="59900-CONTRA EXPENDITURES"/>
    <m/>
    <n v="-0.24"/>
    <n v="0"/>
    <n v="0"/>
    <n v="0"/>
    <n v="0"/>
    <s v="N/A"/>
    <n v="0"/>
    <n v="0"/>
    <n v="0"/>
    <n v="0"/>
    <n v="0"/>
    <n v="0"/>
    <n v="0"/>
    <n v="0"/>
    <n v="0"/>
    <n v="0"/>
    <n v="0"/>
    <n v="0"/>
    <n v="0"/>
    <s v="OIRM OPERATING FUND"/>
    <s v="Default"/>
    <s v="IT MGMT"/>
    <s v="Default"/>
  </r>
  <r>
    <s v="000005471"/>
    <s v="0000000"/>
    <s v="102002"/>
    <x v="0"/>
    <s v="0000000"/>
    <n v="2012"/>
    <x v="0"/>
    <x v="0"/>
    <s v="50000-PROGRAM EXPENDITUR BUDGET"/>
    <s v="51000-WAGES AND BENEFITS"/>
    <s v="51100-SALARIES/WAGES"/>
    <n v="245571"/>
    <n v="245571"/>
    <n v="0"/>
    <n v="0"/>
    <n v="245571"/>
    <s v="0"/>
    <n v="0"/>
    <n v="0"/>
    <n v="0"/>
    <n v="0"/>
    <n v="0"/>
    <n v="0"/>
    <n v="0"/>
    <n v="0"/>
    <n v="0"/>
    <n v="0"/>
    <n v="0"/>
    <n v="0"/>
    <n v="0"/>
    <s v="OIRM OPERATING FUND"/>
    <s v="Default"/>
    <s v="IT SECURITY AND PRIVACY"/>
    <s v="Default"/>
  </r>
  <r>
    <s v="000005471"/>
    <s v="0000000"/>
    <s v="102002"/>
    <x v="1"/>
    <s v="0000000"/>
    <n v="2012"/>
    <x v="0"/>
    <x v="1"/>
    <s v="50000-PROGRAM EXPENDITUR BUDGET"/>
    <s v="51000-WAGES AND BENEFITS"/>
    <s v="51100-SALARIES/WAGES"/>
    <n v="0"/>
    <n v="0"/>
    <n v="0"/>
    <n v="0"/>
    <n v="0"/>
    <s v="N/A"/>
    <n v="0"/>
    <n v="7551.900000000001"/>
    <n v="-7551.900000000001"/>
    <n v="0"/>
    <n v="3778.33"/>
    <n v="944.58"/>
    <n v="2269.01"/>
    <n v="-6991.92"/>
    <n v="0"/>
    <n v="2833.7400000000002"/>
    <n v="-2833.7400000000002"/>
    <n v="0"/>
    <n v="0"/>
    <s v="OIRM OPERATING FUND"/>
    <s v="Default"/>
    <s v="IT SECURITY AND PRIVACY"/>
    <s v="Default"/>
  </r>
  <r>
    <s v="000005471"/>
    <s v="0000000"/>
    <s v="102002"/>
    <x v="2"/>
    <s v="0000000"/>
    <n v="2012"/>
    <x v="0"/>
    <x v="2"/>
    <s v="50000-PROGRAM EXPENDITUR BUDGET"/>
    <s v="51000-WAGES AND BENEFITS"/>
    <s v="51300-PERSONNEL BENEFITS"/>
    <n v="30960"/>
    <n v="30960"/>
    <n v="0"/>
    <n v="0"/>
    <n v="30960"/>
    <s v="0"/>
    <n v="0"/>
    <n v="0"/>
    <n v="0"/>
    <n v="0"/>
    <n v="0"/>
    <n v="0"/>
    <n v="0"/>
    <n v="0"/>
    <n v="0"/>
    <n v="0"/>
    <n v="0"/>
    <n v="0"/>
    <n v="0"/>
    <s v="OIRM OPERATING FUND"/>
    <s v="Default"/>
    <s v="IT SECURITY AND PRIVACY"/>
    <s v="Default"/>
  </r>
  <r>
    <s v="000005471"/>
    <s v="0000000"/>
    <s v="102002"/>
    <x v="3"/>
    <s v="0000000"/>
    <n v="2012"/>
    <x v="0"/>
    <x v="3"/>
    <s v="50000-PROGRAM EXPENDITUR BUDGET"/>
    <s v="51000-WAGES AND BENEFITS"/>
    <s v="51300-PERSONNEL BENEFITS"/>
    <n v="17423.96"/>
    <n v="17423.96"/>
    <n v="0"/>
    <n v="0"/>
    <n v="17423.96"/>
    <s v="0"/>
    <n v="0"/>
    <n v="0"/>
    <n v="0"/>
    <n v="0"/>
    <n v="0"/>
    <n v="0"/>
    <n v="0"/>
    <n v="0"/>
    <n v="0"/>
    <n v="0"/>
    <n v="0"/>
    <n v="0"/>
    <n v="0"/>
    <s v="OIRM OPERATING FUND"/>
    <s v="Default"/>
    <s v="IT SECURITY AND PRIVACY"/>
    <s v="Default"/>
  </r>
  <r>
    <s v="000005471"/>
    <s v="0000000"/>
    <s v="102002"/>
    <x v="4"/>
    <s v="0000000"/>
    <n v="2012"/>
    <x v="0"/>
    <x v="4"/>
    <s v="50000-PROGRAM EXPENDITUR BUDGET"/>
    <s v="51000-WAGES AND BENEFITS"/>
    <s v="51300-PERSONNEL BENEFITS"/>
    <n v="17803.920000000002"/>
    <n v="17803.920000000002"/>
    <n v="0"/>
    <n v="0"/>
    <n v="17803.920000000002"/>
    <s v="0"/>
    <n v="0"/>
    <n v="0"/>
    <n v="0"/>
    <n v="0"/>
    <n v="0"/>
    <n v="0"/>
    <n v="0"/>
    <n v="0"/>
    <n v="0"/>
    <n v="0"/>
    <n v="0"/>
    <n v="0"/>
    <n v="0"/>
    <s v="OIRM OPERATING FUND"/>
    <s v="Default"/>
    <s v="IT SECURITY AND PRIVACY"/>
    <s v="Default"/>
  </r>
  <r>
    <s v="000005471"/>
    <s v="0000000"/>
    <s v="102002"/>
    <x v="5"/>
    <s v="0000000"/>
    <n v="2012"/>
    <x v="0"/>
    <x v="5"/>
    <s v="50000-PROGRAM EXPENDITUR BUDGET"/>
    <s v="51000-WAGES AND BENEFITS"/>
    <s v="51300-PERSONNEL BENEFITS"/>
    <n v="924"/>
    <n v="924"/>
    <n v="0"/>
    <n v="0"/>
    <n v="924"/>
    <s v="0"/>
    <n v="0"/>
    <n v="0"/>
    <n v="0"/>
    <n v="0"/>
    <n v="0"/>
    <n v="0"/>
    <n v="0"/>
    <n v="0"/>
    <n v="0"/>
    <n v="0"/>
    <n v="0"/>
    <n v="0"/>
    <n v="0"/>
    <s v="OIRM OPERATING FUND"/>
    <s v="Default"/>
    <s v="IT SECURITY AND PRIVACY"/>
    <s v="Default"/>
  </r>
  <r>
    <s v="000005471"/>
    <s v="0000000"/>
    <s v="102002"/>
    <x v="6"/>
    <s v="0000000"/>
    <n v="2012"/>
    <x v="0"/>
    <x v="6"/>
    <s v="50000-PROGRAM EXPENDITUR BUDGET"/>
    <s v="51000-WAGES AND BENEFITS"/>
    <s v="51300-PERSONNEL BENEFITS"/>
    <n v="0"/>
    <n v="0"/>
    <n v="0"/>
    <n v="0"/>
    <n v="0"/>
    <s v="N/A"/>
    <n v="0"/>
    <n v="1710.5900000000001"/>
    <n v="-1710.5900000000001"/>
    <n v="0"/>
    <n v="549.87"/>
    <n v="137.47"/>
    <n v="283.52"/>
    <n v="-970.86"/>
    <n v="0"/>
    <n v="362.40000000000003"/>
    <n v="-362.40000000000003"/>
    <n v="0"/>
    <n v="0"/>
    <s v="OIRM OPERATING FUND"/>
    <s v="Default"/>
    <s v="IT SECURITY AND PRIVACY"/>
    <s v="Default"/>
  </r>
  <r>
    <s v="000005471"/>
    <s v="0000000"/>
    <s v="102002"/>
    <x v="19"/>
    <s v="0000000"/>
    <n v="2012"/>
    <x v="0"/>
    <x v="19"/>
    <s v="50000-PROGRAM EXPENDITUR BUDGET"/>
    <s v="53000-SERVICES-OTHER CHARGES"/>
    <m/>
    <n v="39000"/>
    <n v="39000"/>
    <n v="0"/>
    <n v="0"/>
    <n v="39000"/>
    <s v="0"/>
    <n v="0"/>
    <n v="0"/>
    <n v="0"/>
    <n v="0"/>
    <n v="0"/>
    <n v="0"/>
    <n v="0"/>
    <n v="0"/>
    <n v="0"/>
    <n v="0"/>
    <n v="0"/>
    <n v="0"/>
    <n v="0"/>
    <s v="OIRM OPERATING FUND"/>
    <s v="Default"/>
    <s v="IT SECURITY AND PRIVACY"/>
    <s v="Default"/>
  </r>
  <r>
    <s v="000005471"/>
    <s v="0000000"/>
    <s v="102002"/>
    <x v="20"/>
    <s v="0000000"/>
    <n v="2012"/>
    <x v="0"/>
    <x v="20"/>
    <s v="50000-PROGRAM EXPENDITUR BUDGET"/>
    <s v="53000-SERVICES-OTHER CHARGES"/>
    <m/>
    <n v="12000"/>
    <n v="12000"/>
    <n v="0"/>
    <n v="0"/>
    <n v="12000"/>
    <s v="0"/>
    <n v="0"/>
    <n v="0"/>
    <n v="0"/>
    <n v="0"/>
    <n v="0"/>
    <n v="0"/>
    <n v="0"/>
    <n v="0"/>
    <n v="0"/>
    <n v="0"/>
    <n v="0"/>
    <n v="0"/>
    <n v="0"/>
    <s v="OIRM OPERATING FUND"/>
    <s v="Default"/>
    <s v="IT SECURITY AND PRIVACY"/>
    <s v="Default"/>
  </r>
  <r>
    <s v="000005471"/>
    <s v="0000000"/>
    <s v="102002"/>
    <x v="21"/>
    <s v="0000000"/>
    <n v="2012"/>
    <x v="0"/>
    <x v="21"/>
    <s v="50000-PROGRAM EXPENDITUR BUDGET"/>
    <s v="53000-SERVICES-OTHER CHARGES"/>
    <m/>
    <n v="25000"/>
    <n v="25000"/>
    <n v="0"/>
    <n v="0"/>
    <n v="25000"/>
    <s v="0"/>
    <n v="0"/>
    <n v="0"/>
    <n v="0"/>
    <n v="0"/>
    <n v="0"/>
    <n v="0"/>
    <n v="0"/>
    <n v="0"/>
    <n v="0"/>
    <n v="0"/>
    <n v="0"/>
    <n v="0"/>
    <n v="0"/>
    <s v="OIRM OPERATING FUND"/>
    <s v="Default"/>
    <s v="IT SECURITY AND PRIVACY"/>
    <s v="Default"/>
  </r>
  <r>
    <s v="000005471"/>
    <s v="0000000"/>
    <s v="102002"/>
    <x v="12"/>
    <s v="0000000"/>
    <n v="2012"/>
    <x v="0"/>
    <x v="12"/>
    <s v="50000-PROGRAM EXPENDITUR BUDGET"/>
    <s v="53000-SERVICES-OTHER CHARGES"/>
    <m/>
    <n v="18250"/>
    <n v="18250"/>
    <n v="0"/>
    <n v="0"/>
    <n v="18250"/>
    <s v="0"/>
    <n v="0"/>
    <n v="0"/>
    <n v="0"/>
    <n v="0"/>
    <n v="0"/>
    <n v="0"/>
    <n v="0"/>
    <n v="0"/>
    <n v="0"/>
    <n v="0"/>
    <n v="0"/>
    <n v="0"/>
    <n v="0"/>
    <s v="OIRM OPERATING FUND"/>
    <s v="Default"/>
    <s v="IT SECURITY AND PRIVACY"/>
    <s v="Default"/>
  </r>
  <r>
    <s v="000005471"/>
    <s v="0000000"/>
    <s v="102002"/>
    <x v="15"/>
    <s v="0000000"/>
    <n v="2012"/>
    <x v="0"/>
    <x v="15"/>
    <s v="50000-PROGRAM EXPENDITUR BUDGET"/>
    <s v="59401-SPECIAL BUDGETARY ACCOUNT"/>
    <m/>
    <n v="198"/>
    <n v="198"/>
    <n v="0"/>
    <n v="0"/>
    <n v="198"/>
    <s v="0"/>
    <n v="0"/>
    <n v="0"/>
    <n v="0"/>
    <n v="0"/>
    <n v="0"/>
    <n v="0"/>
    <n v="0"/>
    <n v="0"/>
    <n v="0"/>
    <n v="0"/>
    <n v="0"/>
    <n v="0"/>
    <n v="0"/>
    <s v="OIRM OPERATING FUND"/>
    <s v="Default"/>
    <s v="IT SECURITY AND PRIVACY"/>
    <s v="Default"/>
  </r>
  <r>
    <s v="000005471"/>
    <s v="0000000"/>
    <s v="102002"/>
    <x v="16"/>
    <s v="0000000"/>
    <n v="2012"/>
    <x v="0"/>
    <x v="16"/>
    <s v="50000-PROGRAM EXPENDITUR BUDGET"/>
    <s v="59401-SPECIAL BUDGETARY ACCOUNT"/>
    <m/>
    <n v="4338.04"/>
    <n v="4338.04"/>
    <n v="0"/>
    <n v="0"/>
    <n v="4338.04"/>
    <s v="0"/>
    <n v="0"/>
    <n v="0"/>
    <n v="0"/>
    <n v="0"/>
    <n v="0"/>
    <n v="0"/>
    <n v="0"/>
    <n v="0"/>
    <n v="0"/>
    <n v="0"/>
    <n v="0"/>
    <n v="0"/>
    <n v="0"/>
    <s v="OIRM OPERATING FUND"/>
    <s v="Default"/>
    <s v="IT SECURITY AND PRIVACY"/>
    <s v="Default"/>
  </r>
  <r>
    <s v="000005471"/>
    <s v="0000000"/>
    <s v="102003"/>
    <x v="0"/>
    <s v="0000000"/>
    <n v="2012"/>
    <x v="0"/>
    <x v="0"/>
    <s v="50000-PROGRAM EXPENDITUR BUDGET"/>
    <s v="51000-WAGES AND BENEFITS"/>
    <s v="51100-SALARIES/WAGES"/>
    <n v="1037943.92"/>
    <n v="1037943.92"/>
    <n v="0"/>
    <n v="0"/>
    <n v="1037943.92"/>
    <s v="0"/>
    <n v="0"/>
    <n v="0"/>
    <n v="0"/>
    <n v="0"/>
    <n v="0"/>
    <n v="0"/>
    <n v="0"/>
    <n v="0"/>
    <n v="0"/>
    <n v="0"/>
    <n v="0"/>
    <n v="0"/>
    <n v="0"/>
    <s v="OIRM OPERATING FUND"/>
    <s v="Default"/>
    <s v="IT BUSINESS AND FINANCE"/>
    <s v="Default"/>
  </r>
  <r>
    <s v="000005471"/>
    <s v="0000000"/>
    <s v="102003"/>
    <x v="22"/>
    <s v="0000000"/>
    <n v="2012"/>
    <x v="0"/>
    <x v="22"/>
    <s v="50000-PROGRAM EXPENDITUR BUDGET"/>
    <s v="51000-WAGES AND BENEFITS"/>
    <s v="51100-SALARIES/WAGES"/>
    <n v="-42750"/>
    <n v="-42750"/>
    <n v="0"/>
    <n v="0"/>
    <n v="-42750"/>
    <s v="0"/>
    <n v="0"/>
    <n v="0"/>
    <n v="0"/>
    <n v="0"/>
    <n v="0"/>
    <n v="0"/>
    <n v="0"/>
    <n v="0"/>
    <n v="0"/>
    <n v="0"/>
    <n v="0"/>
    <n v="0"/>
    <n v="0"/>
    <s v="OIRM OPERATING FUND"/>
    <s v="Default"/>
    <s v="IT BUSINESS AND FINANCE"/>
    <s v="Default"/>
  </r>
  <r>
    <s v="000005471"/>
    <s v="0000000"/>
    <s v="102003"/>
    <x v="1"/>
    <s v="0000000"/>
    <n v="2012"/>
    <x v="0"/>
    <x v="1"/>
    <s v="50000-PROGRAM EXPENDITUR BUDGET"/>
    <s v="51000-WAGES AND BENEFITS"/>
    <s v="51100-SALARIES/WAGES"/>
    <n v="0"/>
    <n v="0"/>
    <n v="0"/>
    <n v="0"/>
    <n v="0"/>
    <s v="N/A"/>
    <n v="0"/>
    <n v="28874.690000000002"/>
    <n v="-28874.690000000002"/>
    <n v="0"/>
    <n v="14926.67"/>
    <n v="3767.9300000000003"/>
    <n v="8746.91"/>
    <n v="-27441.510000000002"/>
    <n v="0"/>
    <n v="11760.64"/>
    <n v="-11760.64"/>
    <n v="0"/>
    <n v="0"/>
    <s v="OIRM OPERATING FUND"/>
    <s v="Default"/>
    <s v="IT BUSINESS AND FINANCE"/>
    <s v="Default"/>
  </r>
  <r>
    <s v="000005471"/>
    <s v="0000000"/>
    <s v="102003"/>
    <x v="2"/>
    <s v="0000000"/>
    <n v="2012"/>
    <x v="0"/>
    <x v="2"/>
    <s v="50000-PROGRAM EXPENDITUR BUDGET"/>
    <s v="51000-WAGES AND BENEFITS"/>
    <s v="51300-PERSONNEL BENEFITS"/>
    <n v="185760"/>
    <n v="185760"/>
    <n v="0"/>
    <n v="0"/>
    <n v="185760"/>
    <s v="0"/>
    <n v="0"/>
    <n v="0"/>
    <n v="0"/>
    <n v="0"/>
    <n v="0"/>
    <n v="0"/>
    <n v="0"/>
    <n v="0"/>
    <n v="0"/>
    <n v="0"/>
    <n v="0"/>
    <n v="0"/>
    <n v="0"/>
    <s v="OIRM OPERATING FUND"/>
    <s v="Default"/>
    <s v="IT BUSINESS AND FINANCE"/>
    <s v="Default"/>
  </r>
  <r>
    <s v="000005471"/>
    <s v="0000000"/>
    <s v="102003"/>
    <x v="3"/>
    <s v="0000000"/>
    <n v="2012"/>
    <x v="0"/>
    <x v="3"/>
    <s v="50000-PROGRAM EXPENDITUR BUDGET"/>
    <s v="51000-WAGES AND BENEFITS"/>
    <s v="51300-PERSONNEL BENEFITS"/>
    <n v="78234.92"/>
    <n v="78234.92"/>
    <n v="0"/>
    <n v="0"/>
    <n v="78234.92"/>
    <s v="0"/>
    <n v="0"/>
    <n v="0"/>
    <n v="0"/>
    <n v="0"/>
    <n v="0"/>
    <n v="0"/>
    <n v="0"/>
    <n v="0"/>
    <n v="0"/>
    <n v="0"/>
    <n v="0"/>
    <n v="0"/>
    <n v="0"/>
    <s v="OIRM OPERATING FUND"/>
    <s v="Default"/>
    <s v="IT BUSINESS AND FINANCE"/>
    <s v="Default"/>
  </r>
  <r>
    <s v="000005471"/>
    <s v="0000000"/>
    <s v="102003"/>
    <x v="4"/>
    <s v="0000000"/>
    <n v="2012"/>
    <x v="0"/>
    <x v="4"/>
    <s v="50000-PROGRAM EXPENDITUR BUDGET"/>
    <s v="51000-WAGES AND BENEFITS"/>
    <s v="51300-PERSONNEL BENEFITS"/>
    <n v="75251"/>
    <n v="75251"/>
    <n v="0"/>
    <n v="0"/>
    <n v="75251"/>
    <s v="0"/>
    <n v="0"/>
    <n v="0"/>
    <n v="0"/>
    <n v="0"/>
    <n v="0"/>
    <n v="0"/>
    <n v="0"/>
    <n v="0"/>
    <n v="0"/>
    <n v="0"/>
    <n v="0"/>
    <n v="0"/>
    <n v="0"/>
    <s v="OIRM OPERATING FUND"/>
    <s v="Default"/>
    <s v="IT BUSINESS AND FINANCE"/>
    <s v="Default"/>
  </r>
  <r>
    <s v="000005471"/>
    <s v="0000000"/>
    <s v="102003"/>
    <x v="5"/>
    <s v="0000000"/>
    <n v="2012"/>
    <x v="0"/>
    <x v="5"/>
    <s v="50000-PROGRAM EXPENDITUR BUDGET"/>
    <s v="51000-WAGES AND BENEFITS"/>
    <s v="51300-PERSONNEL BENEFITS"/>
    <n v="5544"/>
    <n v="5544"/>
    <n v="0"/>
    <n v="0"/>
    <n v="5544"/>
    <s v="0"/>
    <n v="0"/>
    <n v="0"/>
    <n v="0"/>
    <n v="0"/>
    <n v="0"/>
    <n v="0"/>
    <n v="0"/>
    <n v="0"/>
    <n v="0"/>
    <n v="0"/>
    <n v="0"/>
    <n v="0"/>
    <n v="0"/>
    <s v="OIRM OPERATING FUND"/>
    <s v="Default"/>
    <s v="IT BUSINESS AND FINANCE"/>
    <s v="Default"/>
  </r>
  <r>
    <s v="000005471"/>
    <s v="0000000"/>
    <s v="102003"/>
    <x v="23"/>
    <s v="0000000"/>
    <n v="2012"/>
    <x v="0"/>
    <x v="23"/>
    <s v="50000-PROGRAM EXPENDITUR BUDGET"/>
    <s v="51000-WAGES AND BENEFITS"/>
    <s v="51300-PERSONNEL BENEFITS"/>
    <n v="0"/>
    <n v="0"/>
    <n v="0"/>
    <n v="0"/>
    <n v="0"/>
    <s v="N/A"/>
    <n v="0"/>
    <n v="3237"/>
    <n v="0"/>
    <n v="-3237"/>
    <n v="0"/>
    <n v="0"/>
    <n v="0"/>
    <n v="0"/>
    <n v="0"/>
    <n v="0"/>
    <n v="0"/>
    <n v="0"/>
    <n v="0"/>
    <s v="OIRM OPERATING FUND"/>
    <s v="Default"/>
    <s v="IT BUSINESS AND FINANCE"/>
    <s v="Default"/>
  </r>
  <r>
    <s v="000005471"/>
    <s v="0000000"/>
    <s v="102003"/>
    <x v="6"/>
    <s v="0000000"/>
    <n v="2012"/>
    <x v="0"/>
    <x v="6"/>
    <s v="50000-PROGRAM EXPENDITUR BUDGET"/>
    <s v="51000-WAGES AND BENEFITS"/>
    <s v="51300-PERSONNEL BENEFITS"/>
    <n v="0"/>
    <n v="0"/>
    <n v="0"/>
    <n v="0"/>
    <n v="0"/>
    <s v="N/A"/>
    <n v="0"/>
    <n v="6844.6"/>
    <n v="-6844.6"/>
    <n v="0"/>
    <n v="2260.08"/>
    <n v="569.46"/>
    <n v="1355.51"/>
    <n v="-4185.05"/>
    <n v="0"/>
    <n v="1749.3600000000001"/>
    <n v="-1749.3600000000001"/>
    <n v="0"/>
    <n v="0"/>
    <s v="OIRM OPERATING FUND"/>
    <s v="Default"/>
    <s v="IT BUSINESS AND FINANCE"/>
    <s v="Default"/>
  </r>
  <r>
    <s v="000005471"/>
    <s v="0000000"/>
    <s v="102003"/>
    <x v="7"/>
    <s v="0000000"/>
    <n v="2012"/>
    <x v="0"/>
    <x v="7"/>
    <s v="50000-PROGRAM EXPENDITUR BUDGET"/>
    <s v="52000-SUPPLIES"/>
    <m/>
    <n v="23587"/>
    <n v="23587"/>
    <n v="0"/>
    <n v="0"/>
    <n v="23587"/>
    <s v="0"/>
    <n v="0"/>
    <n v="0"/>
    <n v="0"/>
    <n v="0"/>
    <n v="0"/>
    <n v="0"/>
    <n v="0"/>
    <n v="0"/>
    <n v="0"/>
    <n v="0"/>
    <n v="0"/>
    <n v="0"/>
    <n v="0"/>
    <s v="OIRM OPERATING FUND"/>
    <s v="Default"/>
    <s v="IT BUSINESS AND FINANCE"/>
    <s v="Default"/>
  </r>
  <r>
    <s v="000005471"/>
    <s v="0000000"/>
    <s v="102003"/>
    <x v="24"/>
    <s v="0000000"/>
    <n v="2012"/>
    <x v="0"/>
    <x v="24"/>
    <s v="50000-PROGRAM EXPENDITUR BUDGET"/>
    <s v="52000-SUPPLIES"/>
    <m/>
    <n v="55019"/>
    <n v="55019"/>
    <n v="0"/>
    <n v="0"/>
    <n v="55019"/>
    <s v="0"/>
    <n v="0"/>
    <n v="0"/>
    <n v="0"/>
    <n v="0"/>
    <n v="0"/>
    <n v="0"/>
    <n v="0"/>
    <n v="0"/>
    <n v="0"/>
    <n v="0"/>
    <n v="0"/>
    <n v="0"/>
    <n v="0"/>
    <s v="OIRM OPERATING FUND"/>
    <s v="Default"/>
    <s v="IT BUSINESS AND FINANCE"/>
    <s v="Default"/>
  </r>
  <r>
    <s v="000005471"/>
    <s v="0000000"/>
    <s v="102003"/>
    <x v="25"/>
    <s v="0000000"/>
    <n v="2012"/>
    <x v="0"/>
    <x v="25"/>
    <s v="50000-PROGRAM EXPENDITUR BUDGET"/>
    <s v="52000-SUPPLIES"/>
    <m/>
    <n v="1000"/>
    <n v="1000"/>
    <n v="0"/>
    <n v="0"/>
    <n v="1000"/>
    <s v="0"/>
    <n v="0"/>
    <n v="0"/>
    <n v="0"/>
    <n v="0"/>
    <n v="0"/>
    <n v="0"/>
    <n v="0"/>
    <n v="0"/>
    <n v="0"/>
    <n v="0"/>
    <n v="0"/>
    <n v="0"/>
    <n v="0"/>
    <s v="OIRM OPERATING FUND"/>
    <s v="Default"/>
    <s v="IT BUSINESS AND FINANCE"/>
    <s v="Default"/>
  </r>
  <r>
    <s v="000005471"/>
    <s v="0000000"/>
    <s v="102003"/>
    <x v="26"/>
    <s v="0000000"/>
    <n v="2012"/>
    <x v="0"/>
    <x v="26"/>
    <s v="50000-PROGRAM EXPENDITUR BUDGET"/>
    <s v="53000-SERVICES-OTHER CHARGES"/>
    <m/>
    <n v="2500"/>
    <n v="2500"/>
    <n v="0"/>
    <n v="0"/>
    <n v="2500"/>
    <s v="0"/>
    <n v="0"/>
    <n v="0"/>
    <n v="0"/>
    <n v="0"/>
    <n v="0"/>
    <n v="0"/>
    <n v="0"/>
    <n v="0"/>
    <n v="0"/>
    <n v="0"/>
    <n v="0"/>
    <n v="0"/>
    <n v="0"/>
    <s v="OIRM OPERATING FUND"/>
    <s v="Default"/>
    <s v="IT BUSINESS AND FINANCE"/>
    <s v="Default"/>
  </r>
  <r>
    <s v="000005471"/>
    <s v="0000000"/>
    <s v="102003"/>
    <x v="27"/>
    <s v="0000000"/>
    <n v="2012"/>
    <x v="0"/>
    <x v="27"/>
    <s v="50000-PROGRAM EXPENDITUR BUDGET"/>
    <s v="53000-SERVICES-OTHER CHARGES"/>
    <m/>
    <n v="186108"/>
    <n v="186108"/>
    <n v="0"/>
    <n v="0"/>
    <n v="186108"/>
    <s v="0"/>
    <n v="0"/>
    <n v="0"/>
    <n v="0"/>
    <n v="0"/>
    <n v="0"/>
    <n v="0"/>
    <n v="0"/>
    <n v="0"/>
    <n v="0"/>
    <n v="0"/>
    <n v="0"/>
    <n v="0"/>
    <n v="0"/>
    <s v="OIRM OPERATING FUND"/>
    <s v="Default"/>
    <s v="IT BUSINESS AND FINANCE"/>
    <s v="Default"/>
  </r>
  <r>
    <s v="000005471"/>
    <s v="0000000"/>
    <s v="102003"/>
    <x v="28"/>
    <s v="0000000"/>
    <n v="2012"/>
    <x v="0"/>
    <x v="28"/>
    <s v="50000-PROGRAM EXPENDITUR BUDGET"/>
    <s v="53000-SERVICES-OTHER CHARGES"/>
    <m/>
    <n v="1532"/>
    <n v="1532"/>
    <n v="0"/>
    <n v="0"/>
    <n v="1532"/>
    <s v="0"/>
    <n v="0"/>
    <n v="0"/>
    <n v="0"/>
    <n v="0"/>
    <n v="0"/>
    <n v="0"/>
    <n v="0"/>
    <n v="0"/>
    <n v="0"/>
    <n v="0"/>
    <n v="0"/>
    <n v="0"/>
    <n v="0"/>
    <s v="OIRM OPERATING FUND"/>
    <s v="Default"/>
    <s v="IT BUSINESS AND FINANCE"/>
    <s v="Default"/>
  </r>
  <r>
    <s v="000005471"/>
    <s v="0000000"/>
    <s v="102003"/>
    <x v="29"/>
    <s v="0000000"/>
    <n v="2012"/>
    <x v="0"/>
    <x v="29"/>
    <s v="50000-PROGRAM EXPENDITUR BUDGET"/>
    <s v="53000-SERVICES-OTHER CHARGES"/>
    <m/>
    <n v="658"/>
    <n v="658"/>
    <n v="0"/>
    <n v="0"/>
    <n v="658"/>
    <s v="0"/>
    <n v="0"/>
    <n v="0"/>
    <n v="0"/>
    <n v="0"/>
    <n v="0"/>
    <n v="0"/>
    <n v="0"/>
    <n v="0"/>
    <n v="0"/>
    <n v="0"/>
    <n v="0"/>
    <n v="0"/>
    <n v="0"/>
    <s v="OIRM OPERATING FUND"/>
    <s v="Default"/>
    <s v="IT BUSINESS AND FINANCE"/>
    <s v="Default"/>
  </r>
  <r>
    <s v="000005471"/>
    <s v="0000000"/>
    <s v="102003"/>
    <x v="21"/>
    <s v="0000000"/>
    <n v="2012"/>
    <x v="0"/>
    <x v="21"/>
    <s v="50000-PROGRAM EXPENDITUR BUDGET"/>
    <s v="53000-SERVICES-OTHER CHARGES"/>
    <m/>
    <n v="2000"/>
    <n v="2808"/>
    <n v="0"/>
    <n v="0"/>
    <n v="2808"/>
    <s v="0"/>
    <n v="0"/>
    <n v="0"/>
    <n v="0"/>
    <n v="0"/>
    <n v="0"/>
    <n v="0"/>
    <n v="0"/>
    <n v="0"/>
    <n v="0"/>
    <n v="0"/>
    <n v="0"/>
    <n v="0"/>
    <n v="0"/>
    <s v="OIRM OPERATING FUND"/>
    <s v="Default"/>
    <s v="IT BUSINESS AND FINANCE"/>
    <s v="Default"/>
  </r>
  <r>
    <s v="000005471"/>
    <s v="0000000"/>
    <s v="102003"/>
    <x v="30"/>
    <s v="0000000"/>
    <n v="2012"/>
    <x v="0"/>
    <x v="30"/>
    <s v="50000-PROGRAM EXPENDITUR BUDGET"/>
    <s v="53000-SERVICES-OTHER CHARGES"/>
    <m/>
    <n v="45591"/>
    <n v="45591"/>
    <n v="0"/>
    <n v="0"/>
    <n v="45591"/>
    <s v="0"/>
    <n v="0"/>
    <n v="0"/>
    <n v="0"/>
    <n v="0"/>
    <n v="0"/>
    <n v="0"/>
    <n v="0"/>
    <n v="0"/>
    <n v="0"/>
    <n v="0"/>
    <n v="0"/>
    <n v="0"/>
    <n v="0"/>
    <s v="OIRM OPERATING FUND"/>
    <s v="Default"/>
    <s v="IT BUSINESS AND FINANCE"/>
    <s v="Default"/>
  </r>
  <r>
    <s v="000005471"/>
    <s v="0000000"/>
    <s v="102003"/>
    <x v="11"/>
    <s v="0000000"/>
    <n v="2012"/>
    <x v="0"/>
    <x v="11"/>
    <s v="50000-PROGRAM EXPENDITUR BUDGET"/>
    <s v="53000-SERVICES-OTHER CHARGES"/>
    <m/>
    <n v="10439"/>
    <n v="10439"/>
    <n v="0"/>
    <n v="0"/>
    <n v="10439"/>
    <s v="0"/>
    <n v="0"/>
    <n v="0"/>
    <n v="0"/>
    <n v="0"/>
    <n v="0"/>
    <n v="0"/>
    <n v="0"/>
    <n v="0"/>
    <n v="0"/>
    <n v="0"/>
    <n v="0"/>
    <n v="0"/>
    <n v="0"/>
    <s v="OIRM OPERATING FUND"/>
    <s v="Default"/>
    <s v="IT BUSINESS AND FINANCE"/>
    <s v="Default"/>
  </r>
  <r>
    <s v="000005471"/>
    <s v="0000000"/>
    <s v="102003"/>
    <x v="12"/>
    <s v="0000000"/>
    <n v="2012"/>
    <x v="0"/>
    <x v="12"/>
    <s v="50000-PROGRAM EXPENDITUR BUDGET"/>
    <s v="53000-SERVICES-OTHER CHARGES"/>
    <m/>
    <n v="17999.920000000002"/>
    <n v="17999.920000000002"/>
    <n v="0"/>
    <n v="0"/>
    <n v="17999.920000000002"/>
    <s v="0"/>
    <n v="0"/>
    <n v="0"/>
    <n v="0"/>
    <n v="0"/>
    <n v="0"/>
    <n v="0"/>
    <n v="0"/>
    <n v="0"/>
    <n v="0"/>
    <n v="0"/>
    <n v="0"/>
    <n v="0"/>
    <n v="0"/>
    <s v="OIRM OPERATING FUND"/>
    <s v="Default"/>
    <s v="IT BUSINESS AND FINANCE"/>
    <s v="Default"/>
  </r>
  <r>
    <s v="000005471"/>
    <s v="0000000"/>
    <s v="102003"/>
    <x v="13"/>
    <s v="0000000"/>
    <n v="2012"/>
    <x v="0"/>
    <x v="13"/>
    <s v="50000-PROGRAM EXPENDITUR BUDGET"/>
    <s v="55000-INTRAGOVERNMENTAL SERVICES"/>
    <m/>
    <n v="119"/>
    <n v="119"/>
    <n v="0"/>
    <n v="0"/>
    <n v="119"/>
    <s v="0"/>
    <n v="0"/>
    <n v="0"/>
    <n v="0"/>
    <n v="0"/>
    <n v="0"/>
    <n v="0"/>
    <n v="0"/>
    <n v="0"/>
    <n v="0"/>
    <n v="0"/>
    <n v="0"/>
    <n v="0"/>
    <n v="0"/>
    <s v="OIRM OPERATING FUND"/>
    <s v="Default"/>
    <s v="IT BUSINESS AND FINANCE"/>
    <s v="Default"/>
  </r>
  <r>
    <s v="000005471"/>
    <s v="0000000"/>
    <s v="102003"/>
    <x v="31"/>
    <s v="0000000"/>
    <n v="2012"/>
    <x v="0"/>
    <x v="31"/>
    <s v="50000-PROGRAM EXPENDITUR BUDGET"/>
    <s v="55000-INTRAGOVERNMENTAL SERVICES"/>
    <m/>
    <n v="23488"/>
    <n v="23488"/>
    <n v="0"/>
    <n v="0"/>
    <n v="23488"/>
    <s v="0"/>
    <n v="0"/>
    <n v="0"/>
    <n v="0"/>
    <n v="0"/>
    <n v="0"/>
    <n v="0"/>
    <n v="0"/>
    <n v="0"/>
    <n v="0"/>
    <n v="0"/>
    <n v="0"/>
    <n v="0"/>
    <n v="0"/>
    <s v="OIRM OPERATING FUND"/>
    <s v="Default"/>
    <s v="IT BUSINESS AND FINANCE"/>
    <s v="Default"/>
  </r>
  <r>
    <s v="000005471"/>
    <s v="0000000"/>
    <s v="102003"/>
    <x v="32"/>
    <s v="0000000"/>
    <n v="2012"/>
    <x v="0"/>
    <x v="32"/>
    <s v="50000-PROGRAM EXPENDITUR BUDGET"/>
    <s v="55000-INTRAGOVERNMENTAL SERVICES"/>
    <m/>
    <n v="43169"/>
    <n v="43169"/>
    <n v="0"/>
    <n v="0"/>
    <n v="43169"/>
    <s v="0"/>
    <n v="0"/>
    <n v="0"/>
    <n v="0"/>
    <n v="0"/>
    <n v="0"/>
    <n v="0"/>
    <n v="0"/>
    <n v="0"/>
    <n v="0"/>
    <n v="0"/>
    <n v="0"/>
    <n v="0"/>
    <n v="0"/>
    <s v="OIRM OPERATING FUND"/>
    <s v="Default"/>
    <s v="IT BUSINESS AND FINANCE"/>
    <s v="Default"/>
  </r>
  <r>
    <s v="000005471"/>
    <s v="0000000"/>
    <s v="102003"/>
    <x v="33"/>
    <s v="0000000"/>
    <n v="2012"/>
    <x v="0"/>
    <x v="33"/>
    <s v="50000-PROGRAM EXPENDITUR BUDGET"/>
    <s v="55000-INTRAGOVERNMENTAL SERVICES"/>
    <m/>
    <n v="-20737"/>
    <n v="-20737"/>
    <n v="0"/>
    <n v="0"/>
    <n v="-20737"/>
    <s v="0"/>
    <n v="0"/>
    <n v="0"/>
    <n v="0"/>
    <n v="0"/>
    <n v="0"/>
    <n v="0"/>
    <n v="0"/>
    <n v="0"/>
    <n v="0"/>
    <n v="0"/>
    <n v="0"/>
    <n v="0"/>
    <n v="0"/>
    <s v="OIRM OPERATING FUND"/>
    <s v="Default"/>
    <s v="IT BUSINESS AND FINANCE"/>
    <s v="Default"/>
  </r>
  <r>
    <s v="000005471"/>
    <s v="0000000"/>
    <s v="102003"/>
    <x v="34"/>
    <s v="0000000"/>
    <n v="2012"/>
    <x v="0"/>
    <x v="34"/>
    <s v="50000-PROGRAM EXPENDITUR BUDGET"/>
    <s v="55000-INTRAGOVERNMENTAL SERVICES"/>
    <m/>
    <n v="25764"/>
    <n v="25764"/>
    <n v="0"/>
    <n v="0"/>
    <n v="25764"/>
    <s v="0"/>
    <n v="0"/>
    <n v="0"/>
    <n v="0"/>
    <n v="0"/>
    <n v="0"/>
    <n v="0"/>
    <n v="0"/>
    <n v="0"/>
    <n v="0"/>
    <n v="0"/>
    <n v="0"/>
    <n v="0"/>
    <n v="0"/>
    <s v="OIRM OPERATING FUND"/>
    <s v="Default"/>
    <s v="IT BUSINESS AND FINANCE"/>
    <s v="Default"/>
  </r>
  <r>
    <s v="000005471"/>
    <s v="0000000"/>
    <s v="102003"/>
    <x v="35"/>
    <s v="0000000"/>
    <n v="2012"/>
    <x v="0"/>
    <x v="35"/>
    <s v="50000-PROGRAM EXPENDITUR BUDGET"/>
    <s v="55000-INTRAGOVERNMENTAL SERVICES"/>
    <m/>
    <n v="15267"/>
    <n v="15267"/>
    <n v="0"/>
    <n v="0"/>
    <n v="15267"/>
    <s v="0"/>
    <n v="0"/>
    <n v="0"/>
    <n v="0"/>
    <n v="0"/>
    <n v="0"/>
    <n v="0"/>
    <n v="0"/>
    <n v="0"/>
    <n v="0"/>
    <n v="0"/>
    <n v="0"/>
    <n v="0"/>
    <n v="0"/>
    <s v="OIRM OPERATING FUND"/>
    <s v="Default"/>
    <s v="IT BUSINESS AND FINANCE"/>
    <s v="Default"/>
  </r>
  <r>
    <s v="000005471"/>
    <s v="0000000"/>
    <s v="102003"/>
    <x v="36"/>
    <s v="0000000"/>
    <n v="2012"/>
    <x v="0"/>
    <x v="36"/>
    <s v="50000-PROGRAM EXPENDITUR BUDGET"/>
    <s v="55000-INTRAGOVERNMENTAL SERVICES"/>
    <m/>
    <n v="9232"/>
    <n v="9232"/>
    <n v="0"/>
    <n v="0"/>
    <n v="9232"/>
    <s v="0"/>
    <n v="0"/>
    <n v="0"/>
    <n v="0"/>
    <n v="0"/>
    <n v="0"/>
    <n v="0"/>
    <n v="0"/>
    <n v="0"/>
    <n v="0"/>
    <n v="0"/>
    <n v="0"/>
    <n v="0"/>
    <n v="0"/>
    <s v="OIRM OPERATING FUND"/>
    <s v="Default"/>
    <s v="IT BUSINESS AND FINANCE"/>
    <s v="Default"/>
  </r>
  <r>
    <s v="000005471"/>
    <s v="0000000"/>
    <s v="102003"/>
    <x v="37"/>
    <s v="0000000"/>
    <n v="2012"/>
    <x v="0"/>
    <x v="37"/>
    <s v="50000-PROGRAM EXPENDITUR BUDGET"/>
    <s v="55000-INTRAGOVERNMENTAL SERVICES"/>
    <m/>
    <n v="345060"/>
    <n v="345060"/>
    <n v="0"/>
    <n v="0"/>
    <n v="345060"/>
    <s v="0"/>
    <n v="0"/>
    <n v="0"/>
    <n v="0"/>
    <n v="0"/>
    <n v="0"/>
    <n v="0"/>
    <n v="0"/>
    <n v="0"/>
    <n v="0"/>
    <n v="0"/>
    <n v="0"/>
    <n v="0"/>
    <n v="0"/>
    <s v="OIRM OPERATING FUND"/>
    <s v="Default"/>
    <s v="IT BUSINESS AND FINANCE"/>
    <s v="Default"/>
  </r>
  <r>
    <s v="000005471"/>
    <s v="0000000"/>
    <s v="102003"/>
    <x v="38"/>
    <s v="0000000"/>
    <n v="2012"/>
    <x v="0"/>
    <x v="38"/>
    <s v="50000-PROGRAM EXPENDITUR BUDGET"/>
    <s v="55000-INTRAGOVERNMENTAL SERVICES"/>
    <m/>
    <n v="51563"/>
    <n v="51563"/>
    <n v="0"/>
    <n v="0"/>
    <n v="51563"/>
    <s v="0"/>
    <n v="0"/>
    <n v="0"/>
    <n v="0"/>
    <n v="0"/>
    <n v="0"/>
    <n v="0"/>
    <n v="0"/>
    <n v="0"/>
    <n v="0"/>
    <n v="0"/>
    <n v="0"/>
    <n v="0"/>
    <n v="0"/>
    <s v="OIRM OPERATING FUND"/>
    <s v="Default"/>
    <s v="IT BUSINESS AND FINANCE"/>
    <s v="Default"/>
  </r>
  <r>
    <s v="000005471"/>
    <s v="0000000"/>
    <s v="102003"/>
    <x v="39"/>
    <s v="0000000"/>
    <n v="2012"/>
    <x v="0"/>
    <x v="39"/>
    <s v="50000-PROGRAM EXPENDITUR BUDGET"/>
    <s v="55000-INTRAGOVERNMENTAL SERVICES"/>
    <m/>
    <n v="45870"/>
    <n v="45870"/>
    <n v="0"/>
    <n v="0"/>
    <n v="45870"/>
    <s v="0"/>
    <n v="0"/>
    <n v="0"/>
    <n v="0"/>
    <n v="0"/>
    <n v="0"/>
    <n v="0"/>
    <n v="0"/>
    <n v="0"/>
    <n v="0"/>
    <n v="0"/>
    <n v="0"/>
    <n v="0"/>
    <n v="0"/>
    <s v="OIRM OPERATING FUND"/>
    <s v="Default"/>
    <s v="IT BUSINESS AND FINANCE"/>
    <s v="Default"/>
  </r>
  <r>
    <s v="000005471"/>
    <s v="0000000"/>
    <s v="102003"/>
    <x v="40"/>
    <s v="0000000"/>
    <n v="2012"/>
    <x v="0"/>
    <x v="40"/>
    <s v="50000-PROGRAM EXPENDITUR BUDGET"/>
    <s v="55000-INTRAGOVERNMENTAL SERVICES"/>
    <m/>
    <n v="68181"/>
    <n v="68181"/>
    <n v="0"/>
    <n v="0"/>
    <n v="68181"/>
    <s v="0"/>
    <n v="0"/>
    <n v="0"/>
    <n v="0"/>
    <n v="0"/>
    <n v="0"/>
    <n v="0"/>
    <n v="0"/>
    <n v="0"/>
    <n v="0"/>
    <n v="0"/>
    <n v="0"/>
    <n v="0"/>
    <n v="0"/>
    <s v="OIRM OPERATING FUND"/>
    <s v="Default"/>
    <s v="IT BUSINESS AND FINANCE"/>
    <s v="Default"/>
  </r>
  <r>
    <s v="000005471"/>
    <s v="0000000"/>
    <s v="102003"/>
    <x v="41"/>
    <s v="0000000"/>
    <n v="2012"/>
    <x v="0"/>
    <x v="41"/>
    <s v="50000-PROGRAM EXPENDITUR BUDGET"/>
    <s v="55000-INTRAGOVERNMENTAL SERVICES"/>
    <m/>
    <n v="-1771399"/>
    <n v="-1771399"/>
    <n v="0"/>
    <n v="0"/>
    <n v="-1771399"/>
    <s v="0"/>
    <n v="0"/>
    <n v="0"/>
    <n v="0"/>
    <n v="0"/>
    <n v="0"/>
    <n v="0"/>
    <n v="0"/>
    <n v="0"/>
    <n v="0"/>
    <n v="0"/>
    <n v="0"/>
    <n v="0"/>
    <n v="0"/>
    <s v="OIRM OPERATING FUND"/>
    <s v="Default"/>
    <s v="IT BUSINESS AND FINANCE"/>
    <s v="Default"/>
  </r>
  <r>
    <s v="000005471"/>
    <s v="0000000"/>
    <s v="102003"/>
    <x v="42"/>
    <s v="0000000"/>
    <n v="2012"/>
    <x v="0"/>
    <x v="42"/>
    <s v="50000-PROGRAM EXPENDITUR BUDGET"/>
    <s v="55000-INTRAGOVERNMENTAL SERVICES"/>
    <m/>
    <n v="-13734"/>
    <n v="-13734"/>
    <n v="0"/>
    <n v="0"/>
    <n v="-13734"/>
    <s v="0"/>
    <n v="0"/>
    <n v="0"/>
    <n v="0"/>
    <n v="0"/>
    <n v="0"/>
    <n v="0"/>
    <n v="0"/>
    <n v="0"/>
    <n v="0"/>
    <n v="0"/>
    <n v="0"/>
    <n v="0"/>
    <n v="0"/>
    <s v="OIRM OPERATING FUND"/>
    <s v="Default"/>
    <s v="IT BUSINESS AND FINANCE"/>
    <s v="Default"/>
  </r>
  <r>
    <s v="000005471"/>
    <s v="0000000"/>
    <s v="102003"/>
    <x v="43"/>
    <s v="0000000"/>
    <n v="2012"/>
    <x v="0"/>
    <x v="43"/>
    <s v="50000-PROGRAM EXPENDITUR BUDGET"/>
    <s v="55000-INTRAGOVERNMENTAL SERVICES"/>
    <m/>
    <n v="825"/>
    <n v="825"/>
    <n v="0"/>
    <n v="0"/>
    <n v="825"/>
    <s v="0"/>
    <n v="0"/>
    <n v="0"/>
    <n v="0"/>
    <n v="0"/>
    <n v="0"/>
    <n v="0"/>
    <n v="0"/>
    <n v="0"/>
    <n v="0"/>
    <n v="0"/>
    <n v="0"/>
    <n v="0"/>
    <n v="0"/>
    <s v="OIRM OPERATING FUND"/>
    <s v="Default"/>
    <s v="IT BUSINESS AND FINANCE"/>
    <s v="Default"/>
  </r>
  <r>
    <s v="000005471"/>
    <s v="0000000"/>
    <s v="102003"/>
    <x v="44"/>
    <s v="0000000"/>
    <n v="2012"/>
    <x v="0"/>
    <x v="44"/>
    <s v="50000-PROGRAM EXPENDITUR BUDGET"/>
    <s v="55000-INTRAGOVERNMENTAL SERVICES"/>
    <m/>
    <n v="825249"/>
    <n v="825249"/>
    <n v="0"/>
    <n v="0"/>
    <n v="825249"/>
    <s v="0"/>
    <n v="0"/>
    <n v="0"/>
    <n v="0"/>
    <n v="0"/>
    <n v="0"/>
    <n v="0"/>
    <n v="0"/>
    <n v="0"/>
    <n v="0"/>
    <n v="0"/>
    <n v="0"/>
    <n v="0"/>
    <n v="0"/>
    <s v="OIRM OPERATING FUND"/>
    <s v="Default"/>
    <s v="IT BUSINESS AND FINANCE"/>
    <s v="Default"/>
  </r>
  <r>
    <s v="000005471"/>
    <s v="0000000"/>
    <s v="102003"/>
    <x v="45"/>
    <s v="0000000"/>
    <n v="2012"/>
    <x v="0"/>
    <x v="45"/>
    <s v="50000-PROGRAM EXPENDITUR BUDGET"/>
    <s v="55000-INTRAGOVERNMENTAL SERVICES"/>
    <m/>
    <n v="79662"/>
    <n v="79662"/>
    <n v="0"/>
    <n v="0"/>
    <n v="79662"/>
    <s v="0"/>
    <n v="0"/>
    <n v="0"/>
    <n v="0"/>
    <n v="0"/>
    <n v="0"/>
    <n v="0"/>
    <n v="0"/>
    <n v="0"/>
    <n v="0"/>
    <n v="0"/>
    <n v="0"/>
    <n v="0"/>
    <n v="0"/>
    <s v="OIRM OPERATING FUND"/>
    <s v="Default"/>
    <s v="IT BUSINESS AND FINANCE"/>
    <s v="Default"/>
  </r>
  <r>
    <s v="000005471"/>
    <s v="0000000"/>
    <s v="102003"/>
    <x v="46"/>
    <s v="0000000"/>
    <n v="2012"/>
    <x v="0"/>
    <x v="46"/>
    <s v="50000-PROGRAM EXPENDITUR BUDGET"/>
    <s v="55000-INTRAGOVERNMENTAL SERVICES"/>
    <m/>
    <n v="14815"/>
    <n v="14815"/>
    <n v="0"/>
    <n v="0"/>
    <n v="14815"/>
    <s v="0"/>
    <n v="0"/>
    <n v="0"/>
    <n v="0"/>
    <n v="0"/>
    <n v="0"/>
    <n v="0"/>
    <n v="0"/>
    <n v="0"/>
    <n v="0"/>
    <n v="0"/>
    <n v="0"/>
    <n v="0"/>
    <n v="0"/>
    <s v="OIRM OPERATING FUND"/>
    <s v="Default"/>
    <s v="IT BUSINESS AND FINANCE"/>
    <s v="Default"/>
  </r>
  <r>
    <s v="000005471"/>
    <s v="0000000"/>
    <s v="102003"/>
    <x v="15"/>
    <s v="0000000"/>
    <n v="2012"/>
    <x v="0"/>
    <x v="15"/>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6"/>
    <s v="0000000"/>
    <n v="2012"/>
    <x v="0"/>
    <x v="16"/>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7"/>
    <s v="0000000"/>
    <n v="2012"/>
    <x v="0"/>
    <x v="17"/>
    <s v="50000-PROGRAM EXPENDITUR BUDGET"/>
    <s v="59800-CONTINGENCIES"/>
    <m/>
    <n v="8789"/>
    <n v="8789"/>
    <n v="0"/>
    <n v="0"/>
    <n v="8789"/>
    <s v="0"/>
    <n v="0"/>
    <n v="0"/>
    <n v="0"/>
    <n v="0"/>
    <n v="0"/>
    <n v="0"/>
    <n v="0"/>
    <n v="0"/>
    <n v="0"/>
    <n v="0"/>
    <n v="0"/>
    <n v="0"/>
    <n v="0"/>
    <s v="OIRM OPERATING FUND"/>
    <s v="Default"/>
    <s v="IT BUSINESS AND FINANCE"/>
    <s v="Default"/>
  </r>
  <r>
    <s v="000005471"/>
    <s v="0000000"/>
    <s v="102003"/>
    <x v="47"/>
    <s v="0000000"/>
    <n v="2012"/>
    <x v="0"/>
    <x v="47"/>
    <s v="50000-PROGRAM EXPENDITUR BUDGET"/>
    <s v="82000-APPLIED OVERHEAD"/>
    <m/>
    <n v="0"/>
    <n v="0"/>
    <n v="0"/>
    <n v="0"/>
    <n v="0"/>
    <s v="N/A"/>
    <n v="-776.65"/>
    <n v="-631.04"/>
    <n v="-776.66"/>
    <n v="0"/>
    <n v="-1116.44"/>
    <n v="-922.28"/>
    <n v="-922.28"/>
    <n v="-970.82"/>
    <n v="-1893.01"/>
    <n v="-970.82"/>
    <n v="-679.57"/>
    <n v="-10655.03"/>
    <n v="20314.600000000002"/>
    <s v="OIRM OPERATING FUND"/>
    <s v="Default"/>
    <s v="IT BUSINESS AND FINANCE"/>
    <s v="Default"/>
  </r>
  <r>
    <s v="000005471"/>
    <s v="0000000"/>
    <s v="102003"/>
    <x v="47"/>
    <s v="5188000"/>
    <n v="2012"/>
    <x v="0"/>
    <x v="47"/>
    <s v="50000-PROGRAM EXPENDITUR BUDGET"/>
    <s v="82000-APPLIED OVERHEAD"/>
    <m/>
    <n v="0"/>
    <n v="0"/>
    <n v="-20314.600000000002"/>
    <n v="0"/>
    <n v="20314.600000000002"/>
    <s v="N/A"/>
    <n v="0"/>
    <n v="0"/>
    <n v="0"/>
    <n v="0"/>
    <n v="0"/>
    <n v="0"/>
    <n v="0"/>
    <n v="0"/>
    <n v="0"/>
    <n v="0"/>
    <n v="0"/>
    <n v="0"/>
    <n v="-20314.600000000002"/>
    <s v="OIRM OPERATING FUND"/>
    <s v="Default"/>
    <s v="IT BUSINESS AND FINANCE"/>
    <s v="DATA PROCESSING"/>
  </r>
  <r>
    <s v="000005471"/>
    <s v="0000000"/>
    <s v="102003"/>
    <x v="48"/>
    <s v="0000000"/>
    <n v="2012"/>
    <x v="0"/>
    <x v="48"/>
    <s v="50000-PROGRAM EXPENDITUR BUDGET"/>
    <s v="82000-APPLIED OVERHEAD"/>
    <m/>
    <n v="0"/>
    <n v="0"/>
    <n v="0"/>
    <n v="0"/>
    <n v="0"/>
    <s v="N/A"/>
    <n v="-446.57"/>
    <n v="-362.85"/>
    <n v="-446.58"/>
    <n v="0"/>
    <n v="-641.95"/>
    <n v="-530.3100000000001"/>
    <n v="-530.3100000000001"/>
    <n v="-558.22"/>
    <n v="-1088.48"/>
    <n v="-558.22"/>
    <n v="-390.75"/>
    <n v="-6217.07"/>
    <n v="11771.31"/>
    <s v="OIRM OPERATING FUND"/>
    <s v="Default"/>
    <s v="IT BUSINESS AND FINANCE"/>
    <s v="Default"/>
  </r>
  <r>
    <s v="000005471"/>
    <s v="0000000"/>
    <s v="102003"/>
    <x v="48"/>
    <s v="5188000"/>
    <n v="2012"/>
    <x v="0"/>
    <x v="48"/>
    <s v="50000-PROGRAM EXPENDITUR BUDGET"/>
    <s v="82000-APPLIED OVERHEAD"/>
    <m/>
    <n v="0"/>
    <n v="0"/>
    <n v="-11771.31"/>
    <n v="0"/>
    <n v="11771.31"/>
    <s v="N/A"/>
    <n v="0"/>
    <n v="0"/>
    <n v="0"/>
    <n v="0"/>
    <n v="0"/>
    <n v="0"/>
    <n v="0"/>
    <n v="0"/>
    <n v="0"/>
    <n v="0"/>
    <n v="0"/>
    <n v="0"/>
    <n v="-11771.31"/>
    <s v="OIRM OPERATING FUND"/>
    <s v="Default"/>
    <s v="IT BUSINESS AND FINANCE"/>
    <s v="DATA PROCESSING"/>
  </r>
  <r>
    <s v="000005471"/>
    <s v="0000000"/>
    <s v="102004"/>
    <x v="0"/>
    <s v="0000000"/>
    <n v="2012"/>
    <x v="0"/>
    <x v="0"/>
    <s v="50000-PROGRAM EXPENDITUR BUDGET"/>
    <s v="51000-WAGES AND BENEFITS"/>
    <s v="51100-SALARIES/WAGES"/>
    <n v="495208.08"/>
    <n v="495208.08"/>
    <n v="0"/>
    <n v="0"/>
    <n v="495208.08"/>
    <s v="0"/>
    <n v="0"/>
    <n v="0"/>
    <n v="0"/>
    <n v="0"/>
    <n v="0"/>
    <n v="0"/>
    <n v="0"/>
    <n v="0"/>
    <n v="0"/>
    <n v="0"/>
    <n v="0"/>
    <n v="0"/>
    <n v="0"/>
    <s v="OIRM OPERATING FUND"/>
    <s v="Default"/>
    <s v="IT GOVERNANCE"/>
    <s v="Default"/>
  </r>
  <r>
    <s v="000005471"/>
    <s v="0000000"/>
    <s v="102004"/>
    <x v="1"/>
    <s v="0000000"/>
    <n v="2012"/>
    <x v="0"/>
    <x v="1"/>
    <s v="50000-PROGRAM EXPENDITUR BUDGET"/>
    <s v="51000-WAGES AND BENEFITS"/>
    <s v="51100-SALARIES/WAGES"/>
    <n v="0"/>
    <n v="0"/>
    <n v="0"/>
    <n v="0"/>
    <n v="0"/>
    <s v="N/A"/>
    <n v="0"/>
    <n v="21955.45"/>
    <n v="-21955.45"/>
    <n v="0"/>
    <n v="7479.25"/>
    <n v="1869.82"/>
    <n v="6707.18"/>
    <n v="-16056.25"/>
    <n v="0"/>
    <n v="6881.25"/>
    <n v="-6881.25"/>
    <n v="0"/>
    <n v="0"/>
    <s v="OIRM OPERATING FUND"/>
    <s v="Default"/>
    <s v="IT GOVERNANCE"/>
    <s v="Default"/>
  </r>
  <r>
    <s v="000005471"/>
    <s v="0000000"/>
    <s v="102004"/>
    <x v="2"/>
    <s v="0000000"/>
    <n v="2012"/>
    <x v="0"/>
    <x v="2"/>
    <s v="50000-PROGRAM EXPENDITUR BUDGET"/>
    <s v="51000-WAGES AND BENEFITS"/>
    <s v="51300-PERSONNEL BENEFITS"/>
    <n v="61920"/>
    <n v="61920"/>
    <n v="0"/>
    <n v="0"/>
    <n v="61920"/>
    <s v="0"/>
    <n v="0"/>
    <n v="0"/>
    <n v="0"/>
    <n v="0"/>
    <n v="0"/>
    <n v="0"/>
    <n v="0"/>
    <n v="0"/>
    <n v="0"/>
    <n v="0"/>
    <n v="0"/>
    <n v="0"/>
    <n v="0"/>
    <s v="OIRM OPERATING FUND"/>
    <s v="Default"/>
    <s v="IT GOVERNANCE"/>
    <s v="Default"/>
  </r>
  <r>
    <s v="000005471"/>
    <s v="0000000"/>
    <s v="102004"/>
    <x v="3"/>
    <s v="0000000"/>
    <n v="2012"/>
    <x v="0"/>
    <x v="3"/>
    <s v="50000-PROGRAM EXPENDITUR BUDGET"/>
    <s v="51000-WAGES AND BENEFITS"/>
    <s v="51300-PERSONNEL BENEFITS"/>
    <n v="33531.08"/>
    <n v="33531.08"/>
    <n v="0"/>
    <n v="0"/>
    <n v="33531.08"/>
    <s v="0"/>
    <n v="0"/>
    <n v="0"/>
    <n v="0"/>
    <n v="0"/>
    <n v="0"/>
    <n v="0"/>
    <n v="0"/>
    <n v="0"/>
    <n v="0"/>
    <n v="0"/>
    <n v="0"/>
    <n v="0"/>
    <n v="0"/>
    <s v="OIRM OPERATING FUND"/>
    <s v="Default"/>
    <s v="IT GOVERNANCE"/>
    <s v="Default"/>
  </r>
  <r>
    <s v="000005471"/>
    <s v="0000000"/>
    <s v="102004"/>
    <x v="4"/>
    <s v="0000000"/>
    <n v="2012"/>
    <x v="0"/>
    <x v="4"/>
    <s v="50000-PROGRAM EXPENDITUR BUDGET"/>
    <s v="51000-WAGES AND BENEFITS"/>
    <s v="51300-PERSONNEL BENEFITS"/>
    <n v="35903"/>
    <n v="35903"/>
    <n v="0"/>
    <n v="0"/>
    <n v="35903"/>
    <s v="0"/>
    <n v="0"/>
    <n v="0"/>
    <n v="0"/>
    <n v="0"/>
    <n v="0"/>
    <n v="0"/>
    <n v="0"/>
    <n v="0"/>
    <n v="0"/>
    <n v="0"/>
    <n v="0"/>
    <n v="0"/>
    <n v="0"/>
    <s v="OIRM OPERATING FUND"/>
    <s v="Default"/>
    <s v="IT GOVERNANCE"/>
    <s v="Default"/>
  </r>
  <r>
    <s v="000005471"/>
    <s v="0000000"/>
    <s v="102004"/>
    <x v="5"/>
    <s v="0000000"/>
    <n v="2012"/>
    <x v="0"/>
    <x v="5"/>
    <s v="50000-PROGRAM EXPENDITUR BUDGET"/>
    <s v="51000-WAGES AND BENEFITS"/>
    <s v="51300-PERSONNEL BENEFITS"/>
    <n v="1848"/>
    <n v="1848"/>
    <n v="0"/>
    <n v="0"/>
    <n v="1848"/>
    <s v="0"/>
    <n v="0"/>
    <n v="0"/>
    <n v="0"/>
    <n v="0"/>
    <n v="0"/>
    <n v="0"/>
    <n v="0"/>
    <n v="0"/>
    <n v="0"/>
    <n v="0"/>
    <n v="0"/>
    <n v="0"/>
    <n v="0"/>
    <s v="OIRM OPERATING FUND"/>
    <s v="Default"/>
    <s v="IT GOVERNANCE"/>
    <s v="Default"/>
  </r>
  <r>
    <s v="000005471"/>
    <s v="0000000"/>
    <s v="102004"/>
    <x v="6"/>
    <s v="0000000"/>
    <n v="2012"/>
    <x v="0"/>
    <x v="6"/>
    <s v="50000-PROGRAM EXPENDITUR BUDGET"/>
    <s v="51000-WAGES AND BENEFITS"/>
    <s v="51300-PERSONNEL BENEFITS"/>
    <n v="0"/>
    <n v="0"/>
    <n v="0"/>
    <n v="0"/>
    <n v="0"/>
    <s v="N/A"/>
    <n v="0"/>
    <n v="5087.27"/>
    <n v="-5087.27"/>
    <n v="0"/>
    <n v="1097.82"/>
    <n v="274.47"/>
    <n v="792.94"/>
    <n v="-2165.23"/>
    <n v="0"/>
    <n v="729.88"/>
    <n v="-729.88"/>
    <n v="0"/>
    <n v="0"/>
    <s v="OIRM OPERATING FUND"/>
    <s v="Default"/>
    <s v="IT GOVERNANCE"/>
    <s v="Default"/>
  </r>
  <r>
    <s v="000005471"/>
    <s v="0000000"/>
    <s v="102004"/>
    <x v="49"/>
    <s v="0000000"/>
    <n v="2012"/>
    <x v="0"/>
    <x v="49"/>
    <s v="50000-PROGRAM EXPENDITUR BUDGET"/>
    <s v="52000-SUPPLIES"/>
    <m/>
    <n v="400"/>
    <n v="400"/>
    <n v="0"/>
    <n v="0"/>
    <n v="400"/>
    <s v="0"/>
    <n v="0"/>
    <n v="0"/>
    <n v="0"/>
    <n v="0"/>
    <n v="0"/>
    <n v="0"/>
    <n v="0"/>
    <n v="0"/>
    <n v="0"/>
    <n v="0"/>
    <n v="0"/>
    <n v="0"/>
    <n v="0"/>
    <s v="OIRM OPERATING FUND"/>
    <s v="Default"/>
    <s v="IT GOVERNANCE"/>
    <s v="Default"/>
  </r>
  <r>
    <s v="000005471"/>
    <s v="0000000"/>
    <s v="102004"/>
    <x v="50"/>
    <s v="0000000"/>
    <n v="2012"/>
    <x v="0"/>
    <x v="50"/>
    <s v="50000-PROGRAM EXPENDITUR BUDGET"/>
    <s v="52000-SUPPLIES"/>
    <m/>
    <n v="0"/>
    <n v="95"/>
    <n v="0"/>
    <n v="0"/>
    <n v="95"/>
    <s v="0"/>
    <n v="0"/>
    <n v="0"/>
    <n v="0"/>
    <n v="0"/>
    <n v="0"/>
    <n v="0"/>
    <n v="0"/>
    <n v="0"/>
    <n v="0"/>
    <n v="0"/>
    <n v="0"/>
    <n v="0"/>
    <n v="0"/>
    <s v="OIRM OPERATING FUND"/>
    <s v="Default"/>
    <s v="IT GOVERNANCE"/>
    <s v="Default"/>
  </r>
  <r>
    <s v="000005471"/>
    <s v="0000000"/>
    <s v="102004"/>
    <x v="51"/>
    <s v="0000000"/>
    <n v="2012"/>
    <x v="0"/>
    <x v="51"/>
    <s v="50000-PROGRAM EXPENDITUR BUDGET"/>
    <s v="53000-SERVICES-OTHER CHARGES"/>
    <m/>
    <n v="2300"/>
    <n v="2300"/>
    <n v="0"/>
    <n v="0"/>
    <n v="2300"/>
    <s v="0"/>
    <n v="0"/>
    <n v="0"/>
    <n v="0"/>
    <n v="0"/>
    <n v="0"/>
    <n v="0"/>
    <n v="0"/>
    <n v="0"/>
    <n v="0"/>
    <n v="0"/>
    <n v="0"/>
    <n v="0"/>
    <n v="0"/>
    <s v="OIRM OPERATING FUND"/>
    <s v="Default"/>
    <s v="IT GOVERNANCE"/>
    <s v="Default"/>
  </r>
  <r>
    <s v="000005471"/>
    <s v="0000000"/>
    <s v="102004"/>
    <x v="52"/>
    <s v="0000000"/>
    <n v="2012"/>
    <x v="0"/>
    <x v="52"/>
    <s v="50000-PROGRAM EXPENDITUR BUDGET"/>
    <s v="53000-SERVICES-OTHER CHARGES"/>
    <m/>
    <n v="100"/>
    <n v="100"/>
    <n v="0"/>
    <n v="0"/>
    <n v="100"/>
    <s v="0"/>
    <n v="0"/>
    <n v="0"/>
    <n v="0"/>
    <n v="0"/>
    <n v="0"/>
    <n v="0"/>
    <n v="0"/>
    <n v="0"/>
    <n v="0"/>
    <n v="0"/>
    <n v="0"/>
    <n v="0"/>
    <n v="0"/>
    <s v="OIRM OPERATING FUND"/>
    <s v="Default"/>
    <s v="IT GOVERNANCE"/>
    <s v="Default"/>
  </r>
  <r>
    <s v="000005471"/>
    <s v="0000000"/>
    <s v="102004"/>
    <x v="53"/>
    <s v="0000000"/>
    <n v="2012"/>
    <x v="0"/>
    <x v="53"/>
    <s v="50000-PROGRAM EXPENDITUR BUDGET"/>
    <s v="53000-SERVICES-OTHER CHARGES"/>
    <m/>
    <n v="5999.96"/>
    <n v="5999.96"/>
    <n v="0"/>
    <n v="0"/>
    <n v="5999.96"/>
    <s v="0"/>
    <n v="0"/>
    <n v="0"/>
    <n v="0"/>
    <n v="0"/>
    <n v="0"/>
    <n v="0"/>
    <n v="0"/>
    <n v="0"/>
    <n v="0"/>
    <n v="0"/>
    <n v="0"/>
    <n v="0"/>
    <n v="0"/>
    <s v="OIRM OPERATING FUND"/>
    <s v="Default"/>
    <s v="IT GOVERNANCE"/>
    <s v="Default"/>
  </r>
  <r>
    <s v="000005471"/>
    <s v="0000000"/>
    <s v="102004"/>
    <x v="11"/>
    <s v="0000000"/>
    <n v="2012"/>
    <x v="0"/>
    <x v="11"/>
    <s v="50000-PROGRAM EXPENDITUR BUDGET"/>
    <s v="53000-SERVICES-OTHER CHARGES"/>
    <m/>
    <n v="100"/>
    <n v="100"/>
    <n v="0"/>
    <n v="0"/>
    <n v="100"/>
    <s v="0"/>
    <n v="0"/>
    <n v="0"/>
    <n v="0"/>
    <n v="0"/>
    <n v="0"/>
    <n v="0"/>
    <n v="0"/>
    <n v="0"/>
    <n v="0"/>
    <n v="0"/>
    <n v="0"/>
    <n v="0"/>
    <n v="0"/>
    <s v="OIRM OPERATING FUND"/>
    <s v="Default"/>
    <s v="IT GOVERNANCE"/>
    <s v="Default"/>
  </r>
  <r>
    <s v="000005471"/>
    <s v="0000000"/>
    <s v="102004"/>
    <x v="13"/>
    <s v="0000000"/>
    <n v="2012"/>
    <x v="0"/>
    <x v="13"/>
    <s v="50000-PROGRAM EXPENDITUR BUDGET"/>
    <s v="55000-INTRAGOVERNMENTAL SERVICES"/>
    <m/>
    <n v="325"/>
    <n v="325"/>
    <n v="0"/>
    <n v="0"/>
    <n v="325"/>
    <s v="0"/>
    <n v="0"/>
    <n v="0"/>
    <n v="0"/>
    <n v="0"/>
    <n v="0"/>
    <n v="0"/>
    <n v="0"/>
    <n v="0"/>
    <n v="0"/>
    <n v="0"/>
    <n v="0"/>
    <n v="0"/>
    <n v="0"/>
    <s v="OIRM OPERATING FUND"/>
    <s v="Default"/>
    <s v="IT GOVERNANCE"/>
    <s v="Default"/>
  </r>
  <r>
    <s v="000005471"/>
    <s v="0000000"/>
    <s v="102004"/>
    <x v="15"/>
    <s v="0000000"/>
    <n v="2012"/>
    <x v="0"/>
    <x v="15"/>
    <s v="50000-PROGRAM EXPENDITUR BUDGET"/>
    <s v="59401-SPECIAL BUDGETARY ACCOUNT"/>
    <m/>
    <n v="0.04"/>
    <n v="0.04"/>
    <n v="0"/>
    <n v="0"/>
    <n v="0.04"/>
    <s v="0"/>
    <n v="0"/>
    <n v="0"/>
    <n v="0"/>
    <n v="0"/>
    <n v="0"/>
    <n v="0"/>
    <n v="0"/>
    <n v="0"/>
    <n v="0"/>
    <n v="0"/>
    <n v="0"/>
    <n v="0"/>
    <n v="0"/>
    <s v="OIRM OPERATING FUND"/>
    <s v="Default"/>
    <s v="IT GOVERNANCE"/>
    <s v="Default"/>
  </r>
  <r>
    <s v="000005471"/>
    <s v="0000000"/>
    <s v="102004"/>
    <x v="16"/>
    <s v="0000000"/>
    <n v="2012"/>
    <x v="0"/>
    <x v="16"/>
    <s v="50000-PROGRAM EXPENDITUR BUDGET"/>
    <s v="59401-SPECIAL BUDGETARY ACCOUNT"/>
    <m/>
    <n v="0.08"/>
    <n v="0.08"/>
    <n v="0"/>
    <n v="0"/>
    <n v="0.08"/>
    <s v="0"/>
    <n v="0"/>
    <n v="0"/>
    <n v="0"/>
    <n v="0"/>
    <n v="0"/>
    <n v="0"/>
    <n v="0"/>
    <n v="0"/>
    <n v="0"/>
    <n v="0"/>
    <n v="0"/>
    <n v="0"/>
    <n v="0"/>
    <s v="OIRM OPERATING FUND"/>
    <s v="Default"/>
    <s v="IT GOVERNANCE"/>
    <s v="Default"/>
  </r>
  <r>
    <s v="000005471"/>
    <s v="0000000"/>
    <s v="102005"/>
    <x v="0"/>
    <s v="0000000"/>
    <n v="2012"/>
    <x v="0"/>
    <x v="0"/>
    <s v="50000-PROGRAM EXPENDITUR BUDGET"/>
    <s v="51000-WAGES AND BENEFITS"/>
    <s v="51100-SALARIES/WAGES"/>
    <n v="308510"/>
    <n v="308510"/>
    <n v="0"/>
    <n v="0"/>
    <n v="308510"/>
    <s v="0"/>
    <n v="0"/>
    <n v="0"/>
    <n v="0"/>
    <n v="0"/>
    <n v="0"/>
    <n v="0"/>
    <n v="0"/>
    <n v="0"/>
    <n v="0"/>
    <n v="0"/>
    <n v="0"/>
    <n v="0"/>
    <n v="0"/>
    <s v="OIRM OPERATING FUND"/>
    <s v="Default"/>
    <s v="IT HUMAN RESOURCES"/>
    <s v="Default"/>
  </r>
  <r>
    <s v="000005471"/>
    <s v="0000000"/>
    <s v="102005"/>
    <x v="1"/>
    <s v="0000000"/>
    <n v="2012"/>
    <x v="0"/>
    <x v="1"/>
    <s v="50000-PROGRAM EXPENDITUR BUDGET"/>
    <s v="51000-WAGES AND BENEFITS"/>
    <s v="51100-SALARIES/WAGES"/>
    <n v="0"/>
    <n v="0"/>
    <n v="0"/>
    <n v="0"/>
    <n v="0"/>
    <s v="N/A"/>
    <n v="0"/>
    <n v="7010.87"/>
    <n v="-7010.87"/>
    <n v="0"/>
    <n v="4132.76"/>
    <n v="1309.28"/>
    <n v="2422.68"/>
    <n v="-7864.72"/>
    <n v="0"/>
    <n v="4061.51"/>
    <n v="-4061.51"/>
    <n v="0"/>
    <n v="0"/>
    <s v="OIRM OPERATING FUND"/>
    <s v="Default"/>
    <s v="IT HUMAN RESOURCES"/>
    <s v="Default"/>
  </r>
  <r>
    <s v="000005471"/>
    <s v="0000000"/>
    <s v="102005"/>
    <x v="2"/>
    <s v="0000000"/>
    <n v="2012"/>
    <x v="0"/>
    <x v="2"/>
    <s v="50000-PROGRAM EXPENDITUR BUDGET"/>
    <s v="51000-WAGES AND BENEFITS"/>
    <s v="51300-PERSONNEL BENEFITS"/>
    <n v="46440"/>
    <n v="46440"/>
    <n v="0"/>
    <n v="0"/>
    <n v="46440"/>
    <s v="0"/>
    <n v="0"/>
    <n v="0"/>
    <n v="0"/>
    <n v="0"/>
    <n v="0"/>
    <n v="0"/>
    <n v="0"/>
    <n v="0"/>
    <n v="0"/>
    <n v="0"/>
    <n v="0"/>
    <n v="0"/>
    <n v="0"/>
    <s v="OIRM OPERATING FUND"/>
    <s v="Default"/>
    <s v="IT HUMAN RESOURCES"/>
    <s v="Default"/>
  </r>
  <r>
    <s v="000005471"/>
    <s v="0000000"/>
    <s v="102005"/>
    <x v="3"/>
    <s v="0000000"/>
    <n v="2012"/>
    <x v="0"/>
    <x v="3"/>
    <s v="50000-PROGRAM EXPENDITUR BUDGET"/>
    <s v="51000-WAGES AND BENEFITS"/>
    <s v="51300-PERSONNEL BENEFITS"/>
    <n v="21449"/>
    <n v="21449"/>
    <n v="0"/>
    <n v="0"/>
    <n v="21449"/>
    <s v="0"/>
    <n v="0"/>
    <n v="0"/>
    <n v="0"/>
    <n v="0"/>
    <n v="0"/>
    <n v="0"/>
    <n v="0"/>
    <n v="0"/>
    <n v="0"/>
    <n v="0"/>
    <n v="0"/>
    <n v="0"/>
    <n v="0"/>
    <s v="OIRM OPERATING FUND"/>
    <s v="Default"/>
    <s v="IT HUMAN RESOURCES"/>
    <s v="Default"/>
  </r>
  <r>
    <s v="000005471"/>
    <s v="0000000"/>
    <s v="102005"/>
    <x v="4"/>
    <s v="0000000"/>
    <n v="2012"/>
    <x v="0"/>
    <x v="4"/>
    <s v="50000-PROGRAM EXPENDITUR BUDGET"/>
    <s v="51000-WAGES AND BENEFITS"/>
    <s v="51300-PERSONNEL BENEFITS"/>
    <n v="22367"/>
    <n v="22367"/>
    <n v="0"/>
    <n v="0"/>
    <n v="22367"/>
    <s v="0"/>
    <n v="0"/>
    <n v="0"/>
    <n v="0"/>
    <n v="0"/>
    <n v="0"/>
    <n v="0"/>
    <n v="0"/>
    <n v="0"/>
    <n v="0"/>
    <n v="0"/>
    <n v="0"/>
    <n v="0"/>
    <n v="0"/>
    <s v="OIRM OPERATING FUND"/>
    <s v="Default"/>
    <s v="IT HUMAN RESOURCES"/>
    <s v="Default"/>
  </r>
  <r>
    <s v="000005471"/>
    <s v="0000000"/>
    <s v="102005"/>
    <x v="5"/>
    <s v="0000000"/>
    <n v="2012"/>
    <x v="0"/>
    <x v="5"/>
    <s v="50000-PROGRAM EXPENDITUR BUDGET"/>
    <s v="51000-WAGES AND BENEFITS"/>
    <s v="51300-PERSONNEL BENEFITS"/>
    <n v="1386"/>
    <n v="1386"/>
    <n v="0"/>
    <n v="0"/>
    <n v="1386"/>
    <s v="0"/>
    <n v="0"/>
    <n v="0"/>
    <n v="0"/>
    <n v="0"/>
    <n v="0"/>
    <n v="0"/>
    <n v="0"/>
    <n v="0"/>
    <n v="0"/>
    <n v="0"/>
    <n v="0"/>
    <n v="0"/>
    <n v="0"/>
    <s v="OIRM OPERATING FUND"/>
    <s v="Default"/>
    <s v="IT HUMAN RESOURCES"/>
    <s v="Default"/>
  </r>
  <r>
    <s v="000005471"/>
    <s v="0000000"/>
    <s v="102005"/>
    <x v="6"/>
    <s v="0000000"/>
    <n v="2012"/>
    <x v="0"/>
    <x v="6"/>
    <s v="50000-PROGRAM EXPENDITUR BUDGET"/>
    <s v="51000-WAGES AND BENEFITS"/>
    <s v="51300-PERSONNEL BENEFITS"/>
    <n v="0"/>
    <n v="0"/>
    <n v="0"/>
    <n v="0"/>
    <n v="0"/>
    <s v="N/A"/>
    <n v="0"/>
    <n v="781.99"/>
    <n v="-781.99"/>
    <n v="0"/>
    <n v="515.34"/>
    <n v="149.20000000000002"/>
    <n v="310.58"/>
    <n v="-975.12"/>
    <n v="0"/>
    <n v="520.61"/>
    <n v="-520.61"/>
    <n v="0"/>
    <n v="0"/>
    <s v="OIRM OPERATING FUND"/>
    <s v="Default"/>
    <s v="IT HUMAN RESOURCES"/>
    <s v="Default"/>
  </r>
  <r>
    <s v="000005471"/>
    <s v="0000000"/>
    <s v="102005"/>
    <x v="28"/>
    <s v="0000000"/>
    <n v="2012"/>
    <x v="0"/>
    <x v="28"/>
    <s v="50000-PROGRAM EXPENDITUR BUDGET"/>
    <s v="53000-SERVICES-OTHER CHARGES"/>
    <m/>
    <n v="1030"/>
    <n v="1030"/>
    <n v="0"/>
    <n v="0"/>
    <n v="1030"/>
    <s v="0"/>
    <n v="0"/>
    <n v="0"/>
    <n v="0"/>
    <n v="0"/>
    <n v="0"/>
    <n v="0"/>
    <n v="0"/>
    <n v="0"/>
    <n v="0"/>
    <n v="0"/>
    <n v="0"/>
    <n v="0"/>
    <n v="0"/>
    <s v="OIRM OPERATING FUND"/>
    <s v="Default"/>
    <s v="IT HUMAN RESOURCES"/>
    <s v="Default"/>
  </r>
  <r>
    <s v="000005471"/>
    <s v="0000000"/>
    <s v="102005"/>
    <x v="12"/>
    <s v="0000000"/>
    <n v="2012"/>
    <x v="0"/>
    <x v="12"/>
    <s v="50000-PROGRAM EXPENDITUR BUDGET"/>
    <s v="53000-SERVICES-OTHER CHARGES"/>
    <m/>
    <n v="4500"/>
    <n v="4500"/>
    <n v="0"/>
    <n v="0"/>
    <n v="4500"/>
    <s v="0"/>
    <n v="0"/>
    <n v="0"/>
    <n v="0"/>
    <n v="0"/>
    <n v="0"/>
    <n v="0"/>
    <n v="0"/>
    <n v="0"/>
    <n v="0"/>
    <n v="0"/>
    <n v="0"/>
    <n v="0"/>
    <n v="0"/>
    <s v="OIRM OPERATING FUND"/>
    <s v="Default"/>
    <s v="IT HUMAN RESOURCES"/>
    <s v="Default"/>
  </r>
  <r>
    <s v="000005471"/>
    <s v="0000000"/>
    <s v="102005"/>
    <x v="13"/>
    <s v="0000000"/>
    <n v="2012"/>
    <x v="0"/>
    <x v="13"/>
    <s v="50000-PROGRAM EXPENDITUR BUDGET"/>
    <s v="55000-INTRAGOVERNMENTAL SERVICES"/>
    <m/>
    <n v="122"/>
    <n v="122"/>
    <n v="0"/>
    <n v="0"/>
    <n v="122"/>
    <s v="0"/>
    <n v="0"/>
    <n v="0"/>
    <n v="0"/>
    <n v="0"/>
    <n v="0"/>
    <n v="0"/>
    <n v="0"/>
    <n v="0"/>
    <n v="0"/>
    <n v="0"/>
    <n v="0"/>
    <n v="0"/>
    <n v="0"/>
    <s v="OIRM OPERATING FUND"/>
    <s v="Default"/>
    <s v="IT HUMAN RESOURCES"/>
    <s v="Default"/>
  </r>
  <r>
    <s v="000005471"/>
    <s v="0000000"/>
    <s v="102005"/>
    <x v="15"/>
    <s v="0000000"/>
    <n v="2012"/>
    <x v="0"/>
    <x v="15"/>
    <s v="50000-PROGRAM EXPENDITUR BUDGET"/>
    <s v="59401-SPECIAL BUDGETARY ACCOUNT"/>
    <m/>
    <n v="316"/>
    <n v="316"/>
    <n v="0"/>
    <n v="0"/>
    <n v="316"/>
    <s v="0"/>
    <n v="0"/>
    <n v="0"/>
    <n v="0"/>
    <n v="0"/>
    <n v="0"/>
    <n v="0"/>
    <n v="0"/>
    <n v="0"/>
    <n v="0"/>
    <n v="0"/>
    <n v="0"/>
    <n v="0"/>
    <n v="0"/>
    <s v="OIRM OPERATING FUND"/>
    <s v="Default"/>
    <s v="IT HUMAN RESOURCES"/>
    <s v="Default"/>
  </r>
  <r>
    <s v="000005471"/>
    <s v="0000000"/>
    <s v="102005"/>
    <x v="16"/>
    <s v="0000000"/>
    <n v="2012"/>
    <x v="0"/>
    <x v="16"/>
    <s v="50000-PROGRAM EXPENDITUR BUDGET"/>
    <s v="59401-SPECIAL BUDGETARY ACCOUNT"/>
    <m/>
    <n v="2521.04"/>
    <n v="2521.04"/>
    <n v="0"/>
    <n v="0"/>
    <n v="2521.04"/>
    <s v="0"/>
    <n v="0"/>
    <n v="0"/>
    <n v="0"/>
    <n v="0"/>
    <n v="0"/>
    <n v="0"/>
    <n v="0"/>
    <n v="0"/>
    <n v="0"/>
    <n v="0"/>
    <n v="0"/>
    <n v="0"/>
    <n v="0"/>
    <s v="OIRM OPERATING FUND"/>
    <s v="Default"/>
    <s v="IT HUMAN RESOURCES"/>
    <s v="Default"/>
  </r>
  <r>
    <s v="000005471"/>
    <s v="0000000"/>
    <s v="102005"/>
    <x v="54"/>
    <s v="0000000"/>
    <n v="2012"/>
    <x v="0"/>
    <x v="54"/>
    <s v="50000-PROGRAM EXPENDITUR BUDGET"/>
    <s v="59800-CONTINGENCIES"/>
    <m/>
    <n v="-26610.96"/>
    <n v="-26610.96"/>
    <n v="0"/>
    <n v="0"/>
    <n v="-26610.96"/>
    <s v="0"/>
    <n v="0"/>
    <n v="0"/>
    <n v="0"/>
    <n v="0"/>
    <n v="0"/>
    <n v="0"/>
    <n v="0"/>
    <n v="0"/>
    <n v="0"/>
    <n v="0"/>
    <n v="0"/>
    <n v="0"/>
    <n v="0"/>
    <s v="OIRM OPERATING FUND"/>
    <s v="Default"/>
    <s v="IT HUMAN RESOURCES"/>
    <s v="Default"/>
  </r>
  <r>
    <s v="000005471"/>
    <s v="1000778"/>
    <s v="102001"/>
    <x v="0"/>
    <s v="5188000"/>
    <n v="2012"/>
    <x v="0"/>
    <x v="0"/>
    <s v="50000-PROGRAM EXPENDITUR BUDGET"/>
    <s v="51000-WAGES AND BENEFITS"/>
    <s v="51100-SALARIES/WAGES"/>
    <n v="0"/>
    <n v="0"/>
    <n v="552587.77"/>
    <n v="0"/>
    <n v="-552587.77"/>
    <s v="N/A"/>
    <n v="23793.11"/>
    <n v="131946.76"/>
    <n v="50344.39"/>
    <n v="-6022.51"/>
    <n v="28106.46"/>
    <n v="28058.15"/>
    <n v="30680.75"/>
    <n v="58305.89"/>
    <n v="41623.72"/>
    <n v="50205.14"/>
    <n v="50237.340000000004"/>
    <n v="65308.57"/>
    <n v="0"/>
    <s v="OIRM OPERATING FUND"/>
    <s v="102001 ADMIN DEFAULT"/>
    <s v="IT MGMT"/>
    <s v="DATA PROCESSING"/>
  </r>
  <r>
    <s v="000005471"/>
    <s v="1000778"/>
    <s v="102001"/>
    <x v="55"/>
    <s v="5188000"/>
    <n v="2012"/>
    <x v="0"/>
    <x v="55"/>
    <s v="50000-PROGRAM EXPENDITUR BUDGET"/>
    <s v="51000-WAGES AND BENEFITS"/>
    <s v="51100-SALARIES/WAGES"/>
    <n v="0"/>
    <n v="0"/>
    <n v="1288.16"/>
    <n v="0"/>
    <n v="-1288.16"/>
    <s v="N/A"/>
    <n v="0"/>
    <n v="0"/>
    <n v="0"/>
    <n v="0"/>
    <n v="0"/>
    <n v="0"/>
    <n v="0"/>
    <n v="96.61"/>
    <n v="322.05"/>
    <n v="434.75"/>
    <n v="193.22"/>
    <n v="241.53"/>
    <n v="0"/>
    <s v="OIRM OPERATING FUND"/>
    <s v="102001 ADMIN DEFAULT"/>
    <s v="IT MGMT"/>
    <s v="DATA PROCESSING"/>
  </r>
  <r>
    <s v="000005471"/>
    <s v="1000778"/>
    <s v="102001"/>
    <x v="2"/>
    <s v="5188000"/>
    <n v="2012"/>
    <x v="0"/>
    <x v="2"/>
    <s v="50000-PROGRAM EXPENDITUR BUDGET"/>
    <s v="51000-WAGES AND BENEFITS"/>
    <s v="51300-PERSONNEL BENEFITS"/>
    <n v="0"/>
    <n v="0"/>
    <n v="55235.11"/>
    <n v="0"/>
    <n v="-55235.11"/>
    <s v="N/A"/>
    <n v="0"/>
    <n v="3870"/>
    <n v="6215.110000000001"/>
    <n v="3870"/>
    <n v="3870"/>
    <n v="3870"/>
    <n v="3870"/>
    <n v="5160"/>
    <n v="5160"/>
    <n v="6450"/>
    <n v="6450"/>
    <n v="6450"/>
    <n v="0"/>
    <s v="OIRM OPERATING FUND"/>
    <s v="102001 ADMIN DEFAULT"/>
    <s v="IT MGMT"/>
    <s v="DATA PROCESSING"/>
  </r>
  <r>
    <s v="000005471"/>
    <s v="1000778"/>
    <s v="102001"/>
    <x v="3"/>
    <s v="5188000"/>
    <n v="2012"/>
    <x v="0"/>
    <x v="3"/>
    <s v="50000-PROGRAM EXPENDITUR BUDGET"/>
    <s v="51000-WAGES AND BENEFITS"/>
    <s v="51300-PERSONNEL BENEFITS"/>
    <n v="0"/>
    <n v="0"/>
    <n v="35988.62"/>
    <n v="0"/>
    <n v="-35988.62"/>
    <s v="N/A"/>
    <n v="1056.44"/>
    <n v="7325.8"/>
    <n v="3789.03"/>
    <n v="-499.44"/>
    <n v="2111.42"/>
    <n v="2107.73"/>
    <n v="1764.56"/>
    <n v="3032.1"/>
    <n v="2252.28"/>
    <n v="2918.4900000000002"/>
    <n v="2903.65"/>
    <n v="7226.56"/>
    <n v="0"/>
    <s v="OIRM OPERATING FUND"/>
    <s v="102001 ADMIN DEFAULT"/>
    <s v="IT MGMT"/>
    <s v="DATA PROCESSING"/>
  </r>
  <r>
    <s v="000005471"/>
    <s v="1000778"/>
    <s v="102001"/>
    <x v="4"/>
    <s v="5188000"/>
    <n v="2012"/>
    <x v="0"/>
    <x v="4"/>
    <s v="50000-PROGRAM EXPENDITUR BUDGET"/>
    <s v="51000-WAGES AND BENEFITS"/>
    <s v="51300-PERSONNEL BENEFITS"/>
    <n v="0"/>
    <n v="0"/>
    <n v="36714.25"/>
    <n v="0"/>
    <n v="-36714.25"/>
    <s v="N/A"/>
    <n v="1011.28"/>
    <n v="2036.57"/>
    <n v="3670.54"/>
    <n v="2031.89"/>
    <n v="1989.92"/>
    <n v="1986.5"/>
    <n v="2203.11"/>
    <n v="4210.83"/>
    <n v="3024.29"/>
    <n v="3651.15"/>
    <n v="3636.05"/>
    <n v="7262.12"/>
    <n v="0"/>
    <s v="OIRM OPERATING FUND"/>
    <s v="102001 ADMIN DEFAULT"/>
    <s v="IT MGMT"/>
    <s v="DATA PROCESSING"/>
  </r>
  <r>
    <s v="000005471"/>
    <s v="1000778"/>
    <s v="102001"/>
    <x v="5"/>
    <s v="5188000"/>
    <n v="2012"/>
    <x v="0"/>
    <x v="5"/>
    <s v="50000-PROGRAM EXPENDITUR BUDGET"/>
    <s v="51000-WAGES AND BENEFITS"/>
    <s v="51300-PERSONNEL BENEFITS"/>
    <n v="0"/>
    <n v="0"/>
    <n v="2772"/>
    <n v="0"/>
    <n v="-2772"/>
    <s v="N/A"/>
    <n v="0"/>
    <n v="0"/>
    <n v="0"/>
    <n v="0"/>
    <n v="0"/>
    <n v="1386"/>
    <n v="231"/>
    <n v="231"/>
    <n v="231"/>
    <n v="231"/>
    <n v="231"/>
    <n v="231"/>
    <n v="0"/>
    <s v="OIRM OPERATING FUND"/>
    <s v="102001 ADMIN DEFAULT"/>
    <s v="IT MGMT"/>
    <s v="DATA PROCESSING"/>
  </r>
  <r>
    <s v="000005471"/>
    <s v="1000778"/>
    <s v="102001"/>
    <x v="23"/>
    <s v="5188000"/>
    <n v="2012"/>
    <x v="0"/>
    <x v="23"/>
    <s v="50000-PROGRAM EXPENDITUR BUDGET"/>
    <s v="51000-WAGES AND BENEFITS"/>
    <s v="51300-PERSONNEL BENEFITS"/>
    <n v="0"/>
    <n v="0"/>
    <n v="793"/>
    <n v="0"/>
    <n v="-793"/>
    <s v="N/A"/>
    <n v="0"/>
    <n v="0"/>
    <n v="0"/>
    <n v="0"/>
    <n v="0"/>
    <n v="0"/>
    <n v="0"/>
    <n v="0"/>
    <n v="0"/>
    <n v="0"/>
    <n v="793"/>
    <n v="0"/>
    <n v="0"/>
    <s v="OIRM OPERATING FUND"/>
    <s v="102001 ADMIN DEFAULT"/>
    <s v="IT MGMT"/>
    <s v="DATA PROCESSING"/>
  </r>
  <r>
    <s v="000005471"/>
    <s v="1000778"/>
    <s v="102001"/>
    <x v="7"/>
    <s v="5188000"/>
    <n v="2012"/>
    <x v="0"/>
    <x v="7"/>
    <s v="50000-PROGRAM EXPENDITUR BUDGET"/>
    <s v="52000-SUPPLIES"/>
    <m/>
    <n v="0"/>
    <n v="0"/>
    <n v="11063.56"/>
    <n v="0"/>
    <n v="-11063.56"/>
    <s v="N/A"/>
    <n v="0"/>
    <n v="0"/>
    <n v="0"/>
    <n v="0"/>
    <n v="0"/>
    <n v="4892.900000000001"/>
    <n v="3049.4900000000002"/>
    <n v="596.5500000000001"/>
    <n v="44.74"/>
    <n v="0"/>
    <n v="0"/>
    <n v="2479.88"/>
    <n v="0"/>
    <s v="OIRM OPERATING FUND"/>
    <s v="102001 ADMIN DEFAULT"/>
    <s v="IT MGMT"/>
    <s v="DATA PROCESSING"/>
  </r>
  <r>
    <s v="000005471"/>
    <s v="1000778"/>
    <s v="102001"/>
    <x v="56"/>
    <s v="5188000"/>
    <n v="2012"/>
    <x v="0"/>
    <x v="56"/>
    <s v="50000-PROGRAM EXPENDITUR BUDGET"/>
    <s v="52000-SUPPLIES"/>
    <m/>
    <n v="0"/>
    <n v="0"/>
    <n v="4491.58"/>
    <n v="0"/>
    <n v="-4491.58"/>
    <s v="N/A"/>
    <n v="0"/>
    <n v="0"/>
    <n v="0"/>
    <n v="0"/>
    <n v="0"/>
    <n v="1301.8500000000001"/>
    <n v="0"/>
    <n v="0"/>
    <n v="2462.96"/>
    <n v="91.32000000000001"/>
    <n v="635.45"/>
    <n v="0"/>
    <n v="0"/>
    <s v="OIRM OPERATING FUND"/>
    <s v="102001 ADMIN DEFAULT"/>
    <s v="IT MGMT"/>
    <s v="DATA PROCESSING"/>
  </r>
  <r>
    <s v="000005471"/>
    <s v="1000778"/>
    <s v="102001"/>
    <x v="24"/>
    <s v="5188000"/>
    <n v="2012"/>
    <x v="0"/>
    <x v="24"/>
    <s v="50000-PROGRAM EXPENDITUR BUDGET"/>
    <s v="52000-SUPPLIES"/>
    <m/>
    <n v="0"/>
    <n v="0"/>
    <n v="4288.66"/>
    <n v="0"/>
    <n v="-4288.66"/>
    <s v="N/A"/>
    <n v="0"/>
    <n v="0"/>
    <n v="2445.62"/>
    <n v="0.02"/>
    <n v="0"/>
    <n v="0"/>
    <n v="1843.02"/>
    <n v="0"/>
    <n v="0"/>
    <n v="0"/>
    <n v="0"/>
    <n v="0"/>
    <n v="0"/>
    <s v="OIRM OPERATING FUND"/>
    <s v="102001 ADMIN DEFAULT"/>
    <s v="IT MGMT"/>
    <s v="DATA PROCESSING"/>
  </r>
  <r>
    <s v="000005471"/>
    <s v="1000778"/>
    <s v="102001"/>
    <x v="49"/>
    <s v="5188000"/>
    <n v="2012"/>
    <x v="0"/>
    <x v="49"/>
    <s v="50000-PROGRAM EXPENDITUR BUDGET"/>
    <s v="52000-SUPPLIES"/>
    <m/>
    <n v="0"/>
    <n v="0"/>
    <n v="592.53"/>
    <n v="0"/>
    <n v="-592.53"/>
    <s v="N/A"/>
    <n v="0"/>
    <n v="0"/>
    <n v="0"/>
    <n v="0"/>
    <n v="0"/>
    <n v="0"/>
    <n v="0"/>
    <n v="0"/>
    <n v="592.53"/>
    <n v="0"/>
    <n v="0"/>
    <n v="0"/>
    <n v="0"/>
    <s v="OIRM OPERATING FUND"/>
    <s v="102001 ADMIN DEFAULT"/>
    <s v="IT MGMT"/>
    <s v="DATA PROCESSING"/>
  </r>
  <r>
    <s v="000005471"/>
    <s v="1000778"/>
    <s v="102001"/>
    <x v="50"/>
    <s v="5188000"/>
    <n v="2012"/>
    <x v="0"/>
    <x v="50"/>
    <s v="50000-PROGRAM EXPENDITUR BUDGET"/>
    <s v="52000-SUPPLIES"/>
    <m/>
    <n v="0"/>
    <n v="0"/>
    <n v="1017.26"/>
    <n v="0"/>
    <n v="-1017.26"/>
    <s v="N/A"/>
    <n v="0"/>
    <n v="0"/>
    <n v="0"/>
    <n v="0"/>
    <n v="0"/>
    <n v="0"/>
    <n v="0"/>
    <n v="1017.26"/>
    <n v="0"/>
    <n v="0"/>
    <n v="0"/>
    <n v="0"/>
    <n v="0"/>
    <s v="OIRM OPERATING FUND"/>
    <s v="102001 ADMIN DEFAULT"/>
    <s v="IT MGMT"/>
    <s v="DATA PROCESSING"/>
  </r>
  <r>
    <s v="000005471"/>
    <s v="1000778"/>
    <s v="102001"/>
    <x v="57"/>
    <s v="5188000"/>
    <n v="2012"/>
    <x v="0"/>
    <x v="57"/>
    <s v="50000-PROGRAM EXPENDITUR BUDGET"/>
    <s v="52000-SUPPLIES"/>
    <m/>
    <n v="0"/>
    <n v="0"/>
    <n v="179.42000000000002"/>
    <n v="0"/>
    <n v="-179.42000000000002"/>
    <s v="N/A"/>
    <n v="0"/>
    <n v="0"/>
    <n v="0"/>
    <n v="0"/>
    <n v="179.42000000000002"/>
    <n v="0"/>
    <n v="0"/>
    <n v="0"/>
    <n v="0"/>
    <n v="0"/>
    <n v="0"/>
    <n v="0"/>
    <n v="0"/>
    <s v="OIRM OPERATING FUND"/>
    <s v="102001 ADMIN DEFAULT"/>
    <s v="IT MGMT"/>
    <s v="DATA PROCESSING"/>
  </r>
  <r>
    <s v="000005471"/>
    <s v="1000778"/>
    <s v="102001"/>
    <x v="8"/>
    <s v="5188000"/>
    <n v="2012"/>
    <x v="0"/>
    <x v="8"/>
    <s v="50000-PROGRAM EXPENDITUR BUDGET"/>
    <s v="52000-SUPPLIES"/>
    <m/>
    <n v="0"/>
    <n v="0"/>
    <n v="215.84"/>
    <n v="0"/>
    <n v="-215.84"/>
    <s v="N/A"/>
    <n v="0"/>
    <n v="0"/>
    <n v="0"/>
    <n v="0"/>
    <n v="0"/>
    <n v="0"/>
    <n v="0"/>
    <n v="0"/>
    <n v="0"/>
    <n v="0"/>
    <n v="124"/>
    <n v="91.84"/>
    <n v="0"/>
    <s v="OIRM OPERATING FUND"/>
    <s v="102001 ADMIN DEFAULT"/>
    <s v="IT MGMT"/>
    <s v="DATA PROCESSING"/>
  </r>
  <r>
    <s v="000005471"/>
    <s v="1000778"/>
    <s v="102001"/>
    <x v="51"/>
    <s v="5188000"/>
    <n v="2012"/>
    <x v="0"/>
    <x v="51"/>
    <s v="50000-PROGRAM EXPENDITUR BUDGET"/>
    <s v="53000-SERVICES-OTHER CHARGES"/>
    <m/>
    <n v="0"/>
    <n v="0"/>
    <n v="42.27"/>
    <n v="0"/>
    <n v="-42.27"/>
    <s v="N/A"/>
    <n v="0"/>
    <n v="0"/>
    <n v="0"/>
    <n v="0"/>
    <n v="0"/>
    <n v="0"/>
    <n v="0"/>
    <n v="0"/>
    <n v="0"/>
    <n v="0"/>
    <n v="42.27"/>
    <n v="0"/>
    <n v="0"/>
    <s v="OIRM OPERATING FUND"/>
    <s v="102001 ADMIN DEFAULT"/>
    <s v="IT MGMT"/>
    <s v="DATA PROCESSING"/>
  </r>
  <r>
    <s v="000005471"/>
    <s v="1000778"/>
    <s v="102001"/>
    <x v="26"/>
    <s v="5188000"/>
    <n v="2012"/>
    <x v="0"/>
    <x v="26"/>
    <s v="50000-PROGRAM EXPENDITUR BUDGET"/>
    <s v="53000-SERVICES-OTHER CHARGES"/>
    <m/>
    <n v="0"/>
    <n v="0"/>
    <n v="29890.25"/>
    <n v="0"/>
    <n v="-29890.25"/>
    <s v="N/A"/>
    <n v="0"/>
    <n v="0"/>
    <n v="2750"/>
    <n v="0"/>
    <n v="120"/>
    <n v="680"/>
    <n v="0"/>
    <n v="0"/>
    <n v="5284.5"/>
    <n v="21055.75"/>
    <n v="0"/>
    <n v="0"/>
    <n v="0"/>
    <s v="OIRM OPERATING FUND"/>
    <s v="102001 ADMIN DEFAULT"/>
    <s v="IT MGMT"/>
    <s v="DATA PROCESSING"/>
  </r>
  <r>
    <s v="000005471"/>
    <s v="1000778"/>
    <s v="102001"/>
    <x v="58"/>
    <s v="5188000"/>
    <n v="2012"/>
    <x v="0"/>
    <x v="58"/>
    <s v="50000-PROGRAM EXPENDITUR BUDGET"/>
    <s v="53000-SERVICES-OTHER CHARGES"/>
    <m/>
    <n v="0"/>
    <n v="0"/>
    <n v="7875"/>
    <n v="0"/>
    <n v="-7875"/>
    <s v="N/A"/>
    <n v="0"/>
    <n v="0"/>
    <n v="0"/>
    <n v="0"/>
    <n v="0"/>
    <n v="515"/>
    <n v="1825.92"/>
    <n v="7191"/>
    <n v="448.22"/>
    <n v="0"/>
    <n v="0"/>
    <n v="-2105.14"/>
    <n v="0"/>
    <s v="OIRM OPERATING FUND"/>
    <s v="102001 ADMIN DEFAULT"/>
    <s v="IT MGMT"/>
    <s v="DATA PROCESSING"/>
  </r>
  <r>
    <s v="000005471"/>
    <s v="1000778"/>
    <s v="102001"/>
    <x v="59"/>
    <s v="5188000"/>
    <n v="2012"/>
    <x v="0"/>
    <x v="59"/>
    <s v="50000-PROGRAM EXPENDITUR BUDGET"/>
    <s v="53000-SERVICES-OTHER CHARGES"/>
    <m/>
    <n v="0"/>
    <n v="0"/>
    <n v="1025"/>
    <n v="0"/>
    <n v="-1025"/>
    <s v="N/A"/>
    <n v="0"/>
    <n v="0"/>
    <n v="0"/>
    <n v="0"/>
    <n v="0"/>
    <n v="475"/>
    <n v="0"/>
    <n v="0"/>
    <n v="550"/>
    <n v="0"/>
    <n v="0"/>
    <n v="0"/>
    <n v="0"/>
    <s v="OIRM OPERATING FUND"/>
    <s v="102001 ADMIN DEFAULT"/>
    <s v="IT MGMT"/>
    <s v="DATA PROCESSING"/>
  </r>
  <r>
    <s v="000005471"/>
    <s v="1000778"/>
    <s v="102001"/>
    <x v="29"/>
    <s v="5188000"/>
    <n v="2012"/>
    <x v="0"/>
    <x v="29"/>
    <s v="50000-PROGRAM EXPENDITUR BUDGET"/>
    <s v="53000-SERVICES-OTHER CHARGES"/>
    <m/>
    <n v="0"/>
    <n v="0"/>
    <n v="19.76"/>
    <n v="0"/>
    <n v="-19.76"/>
    <s v="N/A"/>
    <n v="0"/>
    <n v="0"/>
    <n v="0"/>
    <n v="0"/>
    <n v="4.05"/>
    <n v="0"/>
    <n v="11.65"/>
    <n v="0"/>
    <n v="11.65"/>
    <n v="1.26"/>
    <n v="-11.65"/>
    <n v="2.8000000000000003"/>
    <n v="0"/>
    <s v="OIRM OPERATING FUND"/>
    <s v="102001 ADMIN DEFAULT"/>
    <s v="IT MGMT"/>
    <s v="DATA PROCESSING"/>
  </r>
  <r>
    <s v="000005471"/>
    <s v="1000778"/>
    <s v="102001"/>
    <x v="60"/>
    <s v="5188000"/>
    <n v="2012"/>
    <x v="0"/>
    <x v="60"/>
    <s v="50000-PROGRAM EXPENDITUR BUDGET"/>
    <s v="53000-SERVICES-OTHER CHARGES"/>
    <m/>
    <n v="0"/>
    <n v="0"/>
    <n v="549"/>
    <n v="0"/>
    <n v="-549"/>
    <s v="N/A"/>
    <n v="0"/>
    <n v="0"/>
    <n v="0"/>
    <n v="0"/>
    <n v="0"/>
    <n v="1400.51"/>
    <n v="206"/>
    <n v="0"/>
    <n v="343"/>
    <n v="0"/>
    <n v="0"/>
    <n v="-1400.51"/>
    <n v="0"/>
    <s v="OIRM OPERATING FUND"/>
    <s v="102001 ADMIN DEFAULT"/>
    <s v="IT MGMT"/>
    <s v="DATA PROCESSING"/>
  </r>
  <r>
    <s v="000005471"/>
    <s v="1000778"/>
    <s v="102001"/>
    <x v="61"/>
    <s v="5188000"/>
    <n v="2012"/>
    <x v="0"/>
    <x v="61"/>
    <s v="50000-PROGRAM EXPENDITUR BUDGET"/>
    <s v="53000-SERVICES-OTHER CHARGES"/>
    <m/>
    <n v="0"/>
    <n v="0"/>
    <n v="5519.9400000000005"/>
    <n v="0.02"/>
    <n v="-5519.96"/>
    <s v="N/A"/>
    <n v="0"/>
    <n v="0"/>
    <n v="0"/>
    <n v="1831.66"/>
    <n v="0"/>
    <n v="0"/>
    <n v="1548.82"/>
    <n v="0"/>
    <n v="0"/>
    <n v="555.96"/>
    <n v="1583.5"/>
    <n v="0"/>
    <n v="0"/>
    <s v="OIRM OPERATING FUND"/>
    <s v="102001 ADMIN DEFAULT"/>
    <s v="IT MGMT"/>
    <s v="DATA PROCESSING"/>
  </r>
  <r>
    <s v="000005471"/>
    <s v="1000778"/>
    <s v="102001"/>
    <x v="52"/>
    <s v="5188000"/>
    <n v="2012"/>
    <x v="0"/>
    <x v="52"/>
    <s v="50000-PROGRAM EXPENDITUR BUDGET"/>
    <s v="53000-SERVICES-OTHER CHARGES"/>
    <m/>
    <n v="0"/>
    <n v="0"/>
    <n v="585.76"/>
    <n v="0"/>
    <n v="-585.76"/>
    <s v="N/A"/>
    <n v="0"/>
    <n v="0"/>
    <n v="0"/>
    <n v="0"/>
    <n v="0"/>
    <n v="0"/>
    <n v="176.94"/>
    <n v="0"/>
    <n v="64.94"/>
    <n v="64.94"/>
    <n v="278.94"/>
    <n v="0"/>
    <n v="0"/>
    <s v="OIRM OPERATING FUND"/>
    <s v="102001 ADMIN DEFAULT"/>
    <s v="IT MGMT"/>
    <s v="DATA PROCESSING"/>
  </r>
  <r>
    <s v="000005471"/>
    <s v="1000778"/>
    <s v="102001"/>
    <x v="62"/>
    <s v="5188000"/>
    <n v="2012"/>
    <x v="0"/>
    <x v="62"/>
    <s v="50000-PROGRAM EXPENDITUR BUDGET"/>
    <s v="53000-SERVICES-OTHER CHARGES"/>
    <m/>
    <n v="0"/>
    <n v="0"/>
    <n v="2015.25"/>
    <n v="0"/>
    <n v="-2015.25"/>
    <s v="N/A"/>
    <n v="0"/>
    <n v="0"/>
    <n v="0"/>
    <n v="0"/>
    <n v="515.25"/>
    <n v="1500"/>
    <n v="0"/>
    <n v="0"/>
    <n v="0"/>
    <n v="0"/>
    <n v="0"/>
    <n v="0"/>
    <n v="0"/>
    <s v="OIRM OPERATING FUND"/>
    <s v="102001 ADMIN DEFAULT"/>
    <s v="IT MGMT"/>
    <s v="DATA PROCESSING"/>
  </r>
  <r>
    <s v="000005471"/>
    <s v="1000778"/>
    <s v="102001"/>
    <x v="63"/>
    <s v="5188000"/>
    <n v="2012"/>
    <x v="0"/>
    <x v="63"/>
    <s v="50000-PROGRAM EXPENDITUR BUDGET"/>
    <s v="53000-SERVICES-OTHER CHARGES"/>
    <m/>
    <n v="0"/>
    <n v="0"/>
    <n v="11.4"/>
    <n v="0"/>
    <n v="-11.4"/>
    <s v="N/A"/>
    <n v="0"/>
    <n v="0"/>
    <n v="0"/>
    <n v="0"/>
    <n v="0"/>
    <n v="0"/>
    <n v="0"/>
    <n v="0"/>
    <n v="0"/>
    <n v="0"/>
    <n v="0"/>
    <n v="11.4"/>
    <n v="0"/>
    <s v="OIRM OPERATING FUND"/>
    <s v="102001 ADMIN DEFAULT"/>
    <s v="IT MGMT"/>
    <s v="DATA PROCESSING"/>
  </r>
  <r>
    <s v="000005471"/>
    <s v="1000778"/>
    <s v="102001"/>
    <x v="64"/>
    <s v="5188000"/>
    <n v="2012"/>
    <x v="0"/>
    <x v="64"/>
    <s v="50000-PROGRAM EXPENDITUR BUDGET"/>
    <s v="53000-SERVICES-OTHER CHARGES"/>
    <m/>
    <n v="0"/>
    <n v="0"/>
    <n v="32.84"/>
    <n v="0"/>
    <n v="-32.84"/>
    <s v="N/A"/>
    <n v="0"/>
    <n v="0"/>
    <n v="0"/>
    <n v="0"/>
    <n v="0"/>
    <n v="0"/>
    <n v="0"/>
    <n v="0"/>
    <n v="0"/>
    <n v="0"/>
    <n v="32.84"/>
    <n v="0"/>
    <n v="0"/>
    <s v="OIRM OPERATING FUND"/>
    <s v="102001 ADMIN DEFAULT"/>
    <s v="IT MGMT"/>
    <s v="DATA PROCESSING"/>
  </r>
  <r>
    <s v="000005471"/>
    <s v="1000778"/>
    <s v="102001"/>
    <x v="53"/>
    <s v="5188000"/>
    <n v="2012"/>
    <x v="0"/>
    <x v="53"/>
    <s v="50000-PROGRAM EXPENDITUR BUDGET"/>
    <s v="53000-SERVICES-OTHER CHARGES"/>
    <m/>
    <n v="0"/>
    <n v="0"/>
    <n v="2370.68"/>
    <n v="0"/>
    <n v="-2370.68"/>
    <s v="N/A"/>
    <n v="0"/>
    <n v="0"/>
    <n v="0"/>
    <n v="0"/>
    <n v="0"/>
    <n v="0"/>
    <n v="2370.68"/>
    <n v="0"/>
    <n v="0"/>
    <n v="0"/>
    <n v="0"/>
    <n v="0"/>
    <n v="0"/>
    <s v="OIRM OPERATING FUND"/>
    <s v="102001 ADMIN DEFAULT"/>
    <s v="IT MGMT"/>
    <s v="DATA PROCESSING"/>
  </r>
  <r>
    <s v="000005471"/>
    <s v="1000778"/>
    <s v="102001"/>
    <x v="65"/>
    <s v="5188000"/>
    <n v="2012"/>
    <x v="0"/>
    <x v="65"/>
    <s v="50000-PROGRAM EXPENDITUR BUDGET"/>
    <s v="53000-SERVICES-OTHER CHARGES"/>
    <m/>
    <n v="0"/>
    <n v="0"/>
    <n v="1385"/>
    <n v="0"/>
    <n v="-1385"/>
    <s v="N/A"/>
    <n v="0"/>
    <n v="0"/>
    <n v="0"/>
    <n v="0"/>
    <n v="95"/>
    <n v="0"/>
    <n v="0"/>
    <n v="0"/>
    <n v="990"/>
    <n v="0"/>
    <n v="300"/>
    <n v="0"/>
    <n v="0"/>
    <s v="OIRM OPERATING FUND"/>
    <s v="102001 ADMIN DEFAULT"/>
    <s v="IT MGMT"/>
    <s v="DATA PROCESSING"/>
  </r>
  <r>
    <s v="000005471"/>
    <s v="1000778"/>
    <s v="102001"/>
    <x v="11"/>
    <s v="5188000"/>
    <n v="2012"/>
    <x v="0"/>
    <x v="11"/>
    <s v="50000-PROGRAM EXPENDITUR BUDGET"/>
    <s v="53000-SERVICES-OTHER CHARGES"/>
    <m/>
    <n v="0"/>
    <n v="0"/>
    <n v="9726.4"/>
    <n v="0"/>
    <n v="-9726.4"/>
    <s v="N/A"/>
    <n v="131.4"/>
    <n v="520.13"/>
    <n v="-45.13"/>
    <n v="0"/>
    <n v="0"/>
    <n v="0"/>
    <n v="0"/>
    <n v="6000"/>
    <n v="3120"/>
    <n v="0"/>
    <n v="-3000"/>
    <n v="3000"/>
    <n v="0"/>
    <s v="OIRM OPERATING FUND"/>
    <s v="102001 ADMIN DEFAULT"/>
    <s v="IT MGMT"/>
    <s v="DATA PROCESSING"/>
  </r>
  <r>
    <s v="000005471"/>
    <s v="1000778"/>
    <s v="102001"/>
    <x v="12"/>
    <s v="5188000"/>
    <n v="2012"/>
    <x v="0"/>
    <x v="12"/>
    <s v="50000-PROGRAM EXPENDITUR BUDGET"/>
    <s v="53000-SERVICES-OTHER CHARGES"/>
    <m/>
    <n v="0"/>
    <n v="0"/>
    <n v="23538.45"/>
    <n v="0"/>
    <n v="-23538.45"/>
    <s v="N/A"/>
    <n v="3369.2000000000003"/>
    <n v="0"/>
    <n v="0"/>
    <n v="6630.57"/>
    <n v="-307.57"/>
    <n v="6096.18"/>
    <n v="7750.07"/>
    <n v="0"/>
    <n v="0"/>
    <n v="0"/>
    <n v="0"/>
    <n v="0"/>
    <n v="0"/>
    <s v="OIRM OPERATING FUND"/>
    <s v="102001 ADMIN DEFAULT"/>
    <s v="IT MGMT"/>
    <s v="DATA PROCESSING"/>
  </r>
  <r>
    <s v="000005471"/>
    <s v="1000778"/>
    <s v="102001"/>
    <x v="13"/>
    <s v="5188000"/>
    <n v="2012"/>
    <x v="0"/>
    <x v="13"/>
    <s v="50000-PROGRAM EXPENDITUR BUDGET"/>
    <s v="55000-INTRAGOVERNMENTAL SERVICES"/>
    <m/>
    <n v="0"/>
    <n v="0"/>
    <n v="98"/>
    <n v="0"/>
    <n v="-98"/>
    <s v="N/A"/>
    <n v="0"/>
    <n v="0"/>
    <n v="0"/>
    <n v="0"/>
    <n v="0"/>
    <n v="0"/>
    <n v="0"/>
    <n v="0"/>
    <n v="0"/>
    <n v="0"/>
    <n v="0"/>
    <n v="98"/>
    <n v="0"/>
    <s v="OIRM OPERATING FUND"/>
    <s v="102001 ADMIN DEFAULT"/>
    <s v="IT MGMT"/>
    <s v="DATA PROCESSING"/>
  </r>
  <r>
    <s v="000005471"/>
    <s v="1000778"/>
    <s v="102001"/>
    <x v="66"/>
    <s v="5188000"/>
    <n v="2012"/>
    <x v="0"/>
    <x v="66"/>
    <s v="50000-PROGRAM EXPENDITUR BUDGET"/>
    <s v="55000-INTRAGOVERNMENTAL SERVICES"/>
    <m/>
    <n v="0"/>
    <n v="0"/>
    <n v="254.9"/>
    <n v="0"/>
    <n v="-254.9"/>
    <s v="N/A"/>
    <n v="0"/>
    <n v="0"/>
    <n v="0"/>
    <n v="0"/>
    <n v="0"/>
    <n v="0"/>
    <n v="0"/>
    <n v="0"/>
    <n v="33"/>
    <n v="0"/>
    <n v="124.9"/>
    <n v="97"/>
    <n v="0"/>
    <s v="OIRM OPERATING FUND"/>
    <s v="102001 ADMIN DEFAULT"/>
    <s v="IT MGMT"/>
    <s v="DATA PROCESSING"/>
  </r>
  <r>
    <s v="000005471"/>
    <s v="1000778"/>
    <s v="102001"/>
    <x v="14"/>
    <s v="5188000"/>
    <n v="2012"/>
    <x v="0"/>
    <x v="14"/>
    <s v="50000-PROGRAM EXPENDITUR BUDGET"/>
    <s v="58000-INTRAGOVERNMENTAL CONTRIBUTIONS"/>
    <m/>
    <n v="0"/>
    <n v="0"/>
    <n v="6938"/>
    <n v="0"/>
    <n v="-6938"/>
    <s v="N/A"/>
    <n v="0"/>
    <n v="0"/>
    <n v="0"/>
    <n v="0"/>
    <n v="0"/>
    <n v="0"/>
    <n v="0"/>
    <n v="0"/>
    <n v="0"/>
    <n v="0"/>
    <n v="6938"/>
    <n v="0"/>
    <n v="0"/>
    <s v="OIRM OPERATING FUND"/>
    <s v="102001 ADMIN DEFAULT"/>
    <s v="IT MGMT"/>
    <s v="DATA PROCESSING"/>
  </r>
  <r>
    <s v="000005471"/>
    <s v="1000779"/>
    <s v="102003"/>
    <x v="0"/>
    <s v="5188000"/>
    <n v="2012"/>
    <x v="0"/>
    <x v="0"/>
    <s v="50000-PROGRAM EXPENDITUR BUDGET"/>
    <s v="51000-WAGES AND BENEFITS"/>
    <s v="51100-SALARIES/WAGES"/>
    <n v="0"/>
    <n v="0"/>
    <n v="1002562.79"/>
    <n v="0"/>
    <n v="-1002562.79"/>
    <s v="N/A"/>
    <n v="61720.04"/>
    <n v="46950.71"/>
    <n v="134648.97"/>
    <n v="80429.18000000001"/>
    <n v="74633.34"/>
    <n v="73634.71"/>
    <n v="77985.73"/>
    <n v="117606.37"/>
    <n v="74190.17"/>
    <n v="78404.27"/>
    <n v="78404.26"/>
    <n v="103955.04000000001"/>
    <n v="0"/>
    <s v="OIRM OPERATING FUND"/>
    <s v="102003 ADMIN DEFAULT"/>
    <s v="IT BUSINESS AND FINANCE"/>
    <s v="DATA PROCESSING"/>
  </r>
  <r>
    <s v="000005471"/>
    <s v="1000779"/>
    <s v="102003"/>
    <x v="55"/>
    <s v="5188000"/>
    <n v="2012"/>
    <x v="0"/>
    <x v="55"/>
    <s v="50000-PROGRAM EXPENDITUR BUDGET"/>
    <s v="51000-WAGES AND BENEFITS"/>
    <s v="51100-SALARIES/WAGES"/>
    <n v="0"/>
    <n v="0"/>
    <n v="2831.9900000000002"/>
    <n v="0"/>
    <n v="-2831.9900000000002"/>
    <s v="N/A"/>
    <n v="895.0500000000001"/>
    <n v="272.71"/>
    <n v="419.55"/>
    <n v="0"/>
    <n v="0"/>
    <n v="69.93"/>
    <n v="41.96"/>
    <n v="55.94"/>
    <n v="76.92"/>
    <n v="0"/>
    <n v="419.55"/>
    <n v="580.38"/>
    <n v="0"/>
    <s v="OIRM OPERATING FUND"/>
    <s v="102003 ADMIN DEFAULT"/>
    <s v="IT BUSINESS AND FINANCE"/>
    <s v="DATA PROCESSING"/>
  </r>
  <r>
    <s v="000005471"/>
    <s v="1000779"/>
    <s v="102003"/>
    <x v="2"/>
    <s v="5188000"/>
    <n v="2012"/>
    <x v="0"/>
    <x v="2"/>
    <s v="50000-PROGRAM EXPENDITUR BUDGET"/>
    <s v="51000-WAGES AND BENEFITS"/>
    <s v="51300-PERSONNEL BENEFITS"/>
    <n v="0"/>
    <n v="0"/>
    <n v="181890"/>
    <n v="0"/>
    <n v="-181890"/>
    <s v="N/A"/>
    <n v="6937.99"/>
    <n v="14190"/>
    <n v="21442.010000000002"/>
    <n v="15480"/>
    <n v="15480"/>
    <n v="15480"/>
    <n v="15480"/>
    <n v="15480"/>
    <n v="15480"/>
    <n v="15480"/>
    <n v="15480"/>
    <n v="15480"/>
    <n v="0"/>
    <s v="OIRM OPERATING FUND"/>
    <s v="102003 ADMIN DEFAULT"/>
    <s v="IT BUSINESS AND FINANCE"/>
    <s v="DATA PROCESSING"/>
  </r>
  <r>
    <s v="000005471"/>
    <s v="1000779"/>
    <s v="102003"/>
    <x v="3"/>
    <s v="5188000"/>
    <n v="2012"/>
    <x v="0"/>
    <x v="3"/>
    <s v="50000-PROGRAM EXPENDITUR BUDGET"/>
    <s v="51000-WAGES AND BENEFITS"/>
    <s v="51300-PERSONNEL BENEFITS"/>
    <n v="0"/>
    <n v="0"/>
    <n v="77443.75"/>
    <n v="0"/>
    <n v="-77443.75"/>
    <s v="N/A"/>
    <n v="2867.38"/>
    <n v="5690.93"/>
    <n v="10427.84"/>
    <n v="6108.14"/>
    <n v="5844.53"/>
    <n v="5777.58"/>
    <n v="6104.86"/>
    <n v="9191.35"/>
    <n v="6135.29"/>
    <n v="5981.97"/>
    <n v="5521.39"/>
    <n v="7792.49"/>
    <n v="0"/>
    <s v="OIRM OPERATING FUND"/>
    <s v="102003 ADMIN DEFAULT"/>
    <s v="IT BUSINESS AND FINANCE"/>
    <s v="DATA PROCESSING"/>
  </r>
  <r>
    <s v="000005471"/>
    <s v="1000779"/>
    <s v="102003"/>
    <x v="4"/>
    <s v="5188000"/>
    <n v="2012"/>
    <x v="0"/>
    <x v="4"/>
    <s v="50000-PROGRAM EXPENDITUR BUDGET"/>
    <s v="51000-WAGES AND BENEFITS"/>
    <s v="51300-PERSONNEL BENEFITS"/>
    <n v="0"/>
    <n v="0"/>
    <n v="74512.35"/>
    <n v="0"/>
    <n v="-74512.35"/>
    <s v="N/A"/>
    <n v="2740.02"/>
    <n v="5438.5"/>
    <n v="9974"/>
    <n v="5839.24"/>
    <n v="5455.86"/>
    <n v="5394.06"/>
    <n v="5778.95"/>
    <n v="8745.91"/>
    <n v="5833.47"/>
    <n v="5827.92"/>
    <n v="5827.92"/>
    <n v="7656.5"/>
    <n v="0"/>
    <s v="OIRM OPERATING FUND"/>
    <s v="102003 ADMIN DEFAULT"/>
    <s v="IT BUSINESS AND FINANCE"/>
    <s v="DATA PROCESSING"/>
  </r>
  <r>
    <s v="000005471"/>
    <s v="1000779"/>
    <s v="102003"/>
    <x v="5"/>
    <s v="5188000"/>
    <n v="2012"/>
    <x v="0"/>
    <x v="5"/>
    <s v="50000-PROGRAM EXPENDITUR BUDGET"/>
    <s v="51000-WAGES AND BENEFITS"/>
    <s v="51300-PERSONNEL BENEFITS"/>
    <n v="0"/>
    <n v="0"/>
    <n v="5544"/>
    <n v="0"/>
    <n v="-5544"/>
    <s v="N/A"/>
    <n v="0"/>
    <n v="0"/>
    <n v="0"/>
    <n v="0"/>
    <n v="0"/>
    <n v="2772"/>
    <n v="462"/>
    <n v="462"/>
    <n v="462"/>
    <n v="462"/>
    <n v="462"/>
    <n v="462"/>
    <n v="0"/>
    <s v="OIRM OPERATING FUND"/>
    <s v="102003 ADMIN DEFAULT"/>
    <s v="IT BUSINESS AND FINANCE"/>
    <s v="DATA PROCESSING"/>
  </r>
  <r>
    <s v="000005471"/>
    <s v="1000779"/>
    <s v="102003"/>
    <x v="67"/>
    <s v="5188000"/>
    <n v="2012"/>
    <x v="0"/>
    <x v="67"/>
    <s v="50000-PROGRAM EXPENDITUR BUDGET"/>
    <s v="51000-WAGES AND BENEFITS"/>
    <s v="51300-PERSONNEL BENEFITS"/>
    <n v="0"/>
    <n v="0"/>
    <n v="784.64"/>
    <n v="0"/>
    <n v="-784.64"/>
    <s v="N/A"/>
    <n v="32.5"/>
    <n v="65"/>
    <n v="78.93"/>
    <n v="65"/>
    <n v="65"/>
    <n v="65"/>
    <n v="65"/>
    <n v="65"/>
    <n v="65"/>
    <n v="65"/>
    <n v="65"/>
    <n v="88.21000000000001"/>
    <n v="0"/>
    <s v="OIRM OPERATING FUND"/>
    <s v="102003 ADMIN DEFAULT"/>
    <s v="IT BUSINESS AND FINANCE"/>
    <s v="DATA PROCESSING"/>
  </r>
  <r>
    <s v="000005471"/>
    <s v="1000779"/>
    <s v="102003"/>
    <x v="7"/>
    <s v="5188000"/>
    <n v="2012"/>
    <x v="0"/>
    <x v="7"/>
    <s v="50000-PROGRAM EXPENDITUR BUDGET"/>
    <s v="52000-SUPPLIES"/>
    <m/>
    <n v="0"/>
    <n v="0"/>
    <n v="18321.64"/>
    <n v="0"/>
    <n v="-18321.64"/>
    <s v="N/A"/>
    <n v="496.47"/>
    <n v="1561.75"/>
    <n v="1476.54"/>
    <n v="149.20000000000002"/>
    <n v="2362.44"/>
    <n v="141.34"/>
    <n v="1828.24"/>
    <n v="415.34000000000003"/>
    <n v="1957.26"/>
    <n v="2294.32"/>
    <n v="1718.29"/>
    <n v="3920.4500000000003"/>
    <n v="0"/>
    <s v="OIRM OPERATING FUND"/>
    <s v="102003 ADMIN DEFAULT"/>
    <s v="IT BUSINESS AND FINANCE"/>
    <s v="DATA PROCESSING"/>
  </r>
  <r>
    <s v="000005471"/>
    <s v="1000779"/>
    <s v="102003"/>
    <x v="56"/>
    <s v="5188000"/>
    <n v="2012"/>
    <x v="0"/>
    <x v="56"/>
    <s v="50000-PROGRAM EXPENDITUR BUDGET"/>
    <s v="52000-SUPPLIES"/>
    <m/>
    <n v="0"/>
    <n v="0"/>
    <n v="3410.86"/>
    <n v="0"/>
    <n v="-3410.86"/>
    <s v="N/A"/>
    <n v="0"/>
    <n v="0"/>
    <n v="0"/>
    <n v="0"/>
    <n v="0"/>
    <n v="3410.86"/>
    <n v="0"/>
    <n v="0"/>
    <n v="0"/>
    <n v="0"/>
    <n v="0"/>
    <n v="0"/>
    <n v="0"/>
    <s v="OIRM OPERATING FUND"/>
    <s v="102003 ADMIN DEFAULT"/>
    <s v="IT BUSINESS AND FINANCE"/>
    <s v="DATA PROCESSING"/>
  </r>
  <r>
    <s v="000005471"/>
    <s v="1000779"/>
    <s v="102003"/>
    <x v="24"/>
    <s v="5188000"/>
    <n v="2012"/>
    <x v="0"/>
    <x v="24"/>
    <s v="50000-PROGRAM EXPENDITUR BUDGET"/>
    <s v="52000-SUPPLIES"/>
    <m/>
    <n v="0"/>
    <n v="0"/>
    <n v="1777.89"/>
    <n v="0"/>
    <n v="-1777.89"/>
    <s v="N/A"/>
    <n v="0"/>
    <n v="1777.89"/>
    <n v="0"/>
    <n v="0"/>
    <n v="0"/>
    <n v="0"/>
    <n v="0"/>
    <n v="0"/>
    <n v="0"/>
    <n v="0"/>
    <n v="0"/>
    <n v="0"/>
    <n v="0"/>
    <s v="OIRM OPERATING FUND"/>
    <s v="102003 ADMIN DEFAULT"/>
    <s v="IT BUSINESS AND FINANCE"/>
    <s v="DATA PROCESSING"/>
  </r>
  <r>
    <s v="000005471"/>
    <s v="1000779"/>
    <s v="102003"/>
    <x v="49"/>
    <s v="5188000"/>
    <n v="2012"/>
    <x v="0"/>
    <x v="49"/>
    <s v="50000-PROGRAM EXPENDITUR BUDGET"/>
    <s v="52000-SUPPLIES"/>
    <m/>
    <n v="0"/>
    <n v="0"/>
    <n v="736.67"/>
    <n v="0"/>
    <n v="-736.67"/>
    <s v="N/A"/>
    <n v="0"/>
    <n v="0"/>
    <n v="0"/>
    <n v="0"/>
    <n v="0"/>
    <n v="0"/>
    <n v="0"/>
    <n v="0"/>
    <n v="736.67"/>
    <n v="0"/>
    <n v="0"/>
    <n v="0"/>
    <n v="0"/>
    <s v="OIRM OPERATING FUND"/>
    <s v="102003 ADMIN DEFAULT"/>
    <s v="IT BUSINESS AND FINANCE"/>
    <s v="DATA PROCESSING"/>
  </r>
  <r>
    <s v="000005471"/>
    <s v="1000779"/>
    <s v="102003"/>
    <x v="50"/>
    <s v="5188000"/>
    <n v="2012"/>
    <x v="0"/>
    <x v="50"/>
    <s v="50000-PROGRAM EXPENDITUR BUDGET"/>
    <s v="52000-SUPPLIES"/>
    <m/>
    <n v="0"/>
    <n v="0"/>
    <n v="188.15"/>
    <n v="0"/>
    <n v="-188.15"/>
    <s v="N/A"/>
    <n v="0"/>
    <n v="0"/>
    <n v="0"/>
    <n v="0"/>
    <n v="0"/>
    <n v="0"/>
    <n v="120.29"/>
    <n v="67.86"/>
    <n v="0"/>
    <n v="0"/>
    <n v="0"/>
    <n v="0"/>
    <n v="0"/>
    <s v="OIRM OPERATING FUND"/>
    <s v="102003 ADMIN DEFAULT"/>
    <s v="IT BUSINESS AND FINANCE"/>
    <s v="DATA PROCESSING"/>
  </r>
  <r>
    <s v="000005471"/>
    <s v="1000779"/>
    <s v="102003"/>
    <x v="25"/>
    <s v="5188000"/>
    <n v="2012"/>
    <x v="0"/>
    <x v="25"/>
    <s v="50000-PROGRAM EXPENDITUR BUDGET"/>
    <s v="52000-SUPPLIES"/>
    <m/>
    <n v="0"/>
    <n v="0"/>
    <n v="710.61"/>
    <n v="0"/>
    <n v="-710.61"/>
    <s v="N/A"/>
    <n v="0"/>
    <n v="103.92"/>
    <n v="0"/>
    <n v="0"/>
    <n v="0"/>
    <n v="16.59"/>
    <n v="0"/>
    <n v="0"/>
    <n v="0"/>
    <n v="0"/>
    <n v="590.1"/>
    <n v="0"/>
    <n v="0"/>
    <s v="OIRM OPERATING FUND"/>
    <s v="102003 ADMIN DEFAULT"/>
    <s v="IT BUSINESS AND FINANCE"/>
    <s v="DATA PROCESSING"/>
  </r>
  <r>
    <s v="000005471"/>
    <s v="1000779"/>
    <s v="102003"/>
    <x v="8"/>
    <s v="5188000"/>
    <n v="2012"/>
    <x v="0"/>
    <x v="8"/>
    <s v="50000-PROGRAM EXPENDITUR BUDGET"/>
    <s v="52000-SUPPLIES"/>
    <m/>
    <n v="0"/>
    <n v="0"/>
    <n v="566.12"/>
    <n v="0"/>
    <n v="-566.12"/>
    <s v="N/A"/>
    <n v="0"/>
    <n v="286.90000000000003"/>
    <n v="0"/>
    <n v="0"/>
    <n v="0"/>
    <n v="0"/>
    <n v="0"/>
    <n v="0"/>
    <n v="0"/>
    <n v="0"/>
    <n v="0"/>
    <n v="279.22"/>
    <n v="0"/>
    <s v="OIRM OPERATING FUND"/>
    <s v="102003 ADMIN DEFAULT"/>
    <s v="IT BUSINESS AND FINANCE"/>
    <s v="DATA PROCESSING"/>
  </r>
  <r>
    <s v="000005471"/>
    <s v="1000779"/>
    <s v="102003"/>
    <x v="68"/>
    <s v="5188000"/>
    <n v="2012"/>
    <x v="0"/>
    <x v="68"/>
    <s v="50000-PROGRAM EXPENDITUR BUDGET"/>
    <s v="52000-SUPPLIES"/>
    <m/>
    <n v="0"/>
    <n v="0"/>
    <n v="56.910000000000004"/>
    <n v="0"/>
    <n v="-56.910000000000004"/>
    <s v="N/A"/>
    <n v="0"/>
    <n v="0"/>
    <n v="0"/>
    <n v="55.83"/>
    <n v="0"/>
    <n v="0"/>
    <n v="0"/>
    <n v="0"/>
    <n v="0"/>
    <n v="0"/>
    <n v="1.08"/>
    <n v="0"/>
    <n v="0"/>
    <s v="OIRM OPERATING FUND"/>
    <s v="102003 ADMIN DEFAULT"/>
    <s v="IT BUSINESS AND FINANCE"/>
    <s v="DATA PROCESSING"/>
  </r>
  <r>
    <s v="000005471"/>
    <s v="1000779"/>
    <s v="102003"/>
    <x v="9"/>
    <s v="5188000"/>
    <n v="2012"/>
    <x v="0"/>
    <x v="9"/>
    <s v="50000-PROGRAM EXPENDITUR BUDGET"/>
    <s v="52000-SUPPLIES"/>
    <m/>
    <n v="0"/>
    <n v="0"/>
    <n v="0"/>
    <n v="0"/>
    <n v="0"/>
    <s v="N/A"/>
    <n v="0"/>
    <n v="0"/>
    <n v="0"/>
    <n v="0"/>
    <n v="0"/>
    <n v="0"/>
    <n v="0"/>
    <n v="157.67000000000002"/>
    <n v="-157.67000000000002"/>
    <n v="0"/>
    <n v="0"/>
    <n v="0"/>
    <n v="0"/>
    <s v="OIRM OPERATING FUND"/>
    <s v="102003 ADMIN DEFAULT"/>
    <s v="IT BUSINESS AND FINANCE"/>
    <s v="DATA PROCESSING"/>
  </r>
  <r>
    <s v="000005471"/>
    <s v="1000779"/>
    <s v="102003"/>
    <x v="69"/>
    <s v="5188000"/>
    <n v="2012"/>
    <x v="0"/>
    <x v="69"/>
    <s v="50000-PROGRAM EXPENDITUR BUDGET"/>
    <s v="52000-SUPPLIES"/>
    <m/>
    <n v="0"/>
    <n v="0"/>
    <n v="8956.49"/>
    <n v="0"/>
    <n v="-8956.49"/>
    <s v="N/A"/>
    <n v="0"/>
    <n v="968.16"/>
    <n v="101.55"/>
    <n v="3560.89"/>
    <n v="0"/>
    <n v="0"/>
    <n v="295.52"/>
    <n v="0"/>
    <n v="4030.37"/>
    <n v="0"/>
    <n v="0"/>
    <n v="0"/>
    <n v="0"/>
    <s v="OIRM OPERATING FUND"/>
    <s v="102003 ADMIN DEFAULT"/>
    <s v="IT BUSINESS AND FINANCE"/>
    <s v="DATA PROCESSING"/>
  </r>
  <r>
    <s v="000005471"/>
    <s v="1000779"/>
    <s v="102003"/>
    <x v="51"/>
    <s v="5188000"/>
    <n v="2012"/>
    <x v="0"/>
    <x v="51"/>
    <s v="50000-PROGRAM EXPENDITUR BUDGET"/>
    <s v="53000-SERVICES-OTHER CHARGES"/>
    <m/>
    <n v="0"/>
    <n v="0"/>
    <n v="483.22"/>
    <n v="0"/>
    <n v="-483.22"/>
    <s v="N/A"/>
    <n v="0"/>
    <n v="0"/>
    <n v="0"/>
    <n v="0"/>
    <n v="0"/>
    <n v="0"/>
    <n v="0"/>
    <n v="483.22"/>
    <n v="0"/>
    <n v="0"/>
    <n v="0"/>
    <n v="0"/>
    <n v="0"/>
    <s v="OIRM OPERATING FUND"/>
    <s v="102003 ADMIN DEFAULT"/>
    <s v="IT BUSINESS AND FINANCE"/>
    <s v="DATA PROCESSING"/>
  </r>
  <r>
    <s v="000005471"/>
    <s v="1000779"/>
    <s v="102003"/>
    <x v="59"/>
    <s v="5188000"/>
    <n v="2012"/>
    <x v="0"/>
    <x v="59"/>
    <s v="50000-PROGRAM EXPENDITUR BUDGET"/>
    <s v="53000-SERVICES-OTHER CHARGES"/>
    <m/>
    <n v="0"/>
    <n v="0"/>
    <n v="2110.88"/>
    <n v="0"/>
    <n v="-2110.88"/>
    <s v="N/A"/>
    <n v="0"/>
    <n v="0"/>
    <n v="0"/>
    <n v="15"/>
    <n v="151.88"/>
    <n v="0"/>
    <n v="164"/>
    <n v="75"/>
    <n v="30"/>
    <n v="1630"/>
    <n v="45"/>
    <n v="0"/>
    <n v="0"/>
    <s v="OIRM OPERATING FUND"/>
    <s v="102003 ADMIN DEFAULT"/>
    <s v="IT BUSINESS AND FINANCE"/>
    <s v="DATA PROCESSING"/>
  </r>
  <r>
    <s v="000005471"/>
    <s v="1000779"/>
    <s v="102003"/>
    <x v="10"/>
    <s v="5188000"/>
    <n v="2012"/>
    <x v="0"/>
    <x v="10"/>
    <s v="50000-PROGRAM EXPENDITUR BUDGET"/>
    <s v="53000-SERVICES-OTHER CHARGES"/>
    <m/>
    <n v="0"/>
    <n v="0"/>
    <n v="2175.53"/>
    <n v="0"/>
    <n v="-2175.53"/>
    <s v="N/A"/>
    <n v="0"/>
    <n v="0"/>
    <n v="0"/>
    <n v="-4.68"/>
    <n v="274.48"/>
    <n v="0"/>
    <n v="1.02"/>
    <n v="0"/>
    <n v="1376.71"/>
    <n v="140"/>
    <n v="0"/>
    <n v="388"/>
    <n v="0"/>
    <s v="OIRM OPERATING FUND"/>
    <s v="102003 ADMIN DEFAULT"/>
    <s v="IT BUSINESS AND FINANCE"/>
    <s v="DATA PROCESSING"/>
  </r>
  <r>
    <s v="000005471"/>
    <s v="1000779"/>
    <s v="102003"/>
    <x v="27"/>
    <s v="5188000"/>
    <n v="2012"/>
    <x v="0"/>
    <x v="27"/>
    <s v="50000-PROGRAM EXPENDITUR BUDGET"/>
    <s v="53000-SERVICES-OTHER CHARGES"/>
    <m/>
    <n v="0"/>
    <n v="0"/>
    <n v="186107.86000000002"/>
    <n v="0"/>
    <n v="-186107.86000000002"/>
    <s v="N/A"/>
    <n v="0"/>
    <n v="0"/>
    <n v="5244.34"/>
    <n v="5291.01"/>
    <n v="10753.92"/>
    <n v="10861.99"/>
    <n v="66488.42"/>
    <n v="5600.85"/>
    <n v="5743.81"/>
    <n v="34668.090000000004"/>
    <n v="25946.440000000002"/>
    <n v="15508.99"/>
    <n v="0"/>
    <s v="OIRM OPERATING FUND"/>
    <s v="102003 ADMIN DEFAULT"/>
    <s v="IT BUSINESS AND FINANCE"/>
    <s v="DATA PROCESSING"/>
  </r>
  <r>
    <s v="000005471"/>
    <s v="1000779"/>
    <s v="102003"/>
    <x v="28"/>
    <s v="5188000"/>
    <n v="2012"/>
    <x v="0"/>
    <x v="28"/>
    <s v="50000-PROGRAM EXPENDITUR BUDGET"/>
    <s v="53000-SERVICES-OTHER CHARGES"/>
    <m/>
    <n v="0"/>
    <n v="0"/>
    <n v="2756.91"/>
    <n v="0"/>
    <n v="-2756.91"/>
    <s v="N/A"/>
    <n v="0"/>
    <n v="0"/>
    <n v="277.92"/>
    <n v="268.97"/>
    <n v="553.57"/>
    <n v="407.74"/>
    <n v="232.98000000000002"/>
    <n v="234.49"/>
    <n v="231.75"/>
    <n v="232.25"/>
    <n v="234.55"/>
    <n v="82.69"/>
    <n v="0"/>
    <s v="OIRM OPERATING FUND"/>
    <s v="102003 ADMIN DEFAULT"/>
    <s v="IT BUSINESS AND FINANCE"/>
    <s v="DATA PROCESSING"/>
  </r>
  <r>
    <s v="000005471"/>
    <s v="1000779"/>
    <s v="102003"/>
    <x v="29"/>
    <s v="5188000"/>
    <n v="2012"/>
    <x v="0"/>
    <x v="29"/>
    <s v="50000-PROGRAM EXPENDITUR BUDGET"/>
    <s v="53000-SERVICES-OTHER CHARGES"/>
    <m/>
    <n v="0"/>
    <n v="0"/>
    <n v="217.32"/>
    <n v="0"/>
    <n v="-217.32"/>
    <s v="N/A"/>
    <n v="176"/>
    <n v="0"/>
    <n v="0"/>
    <n v="0"/>
    <n v="8.24"/>
    <n v="0"/>
    <n v="8.790000000000001"/>
    <n v="0"/>
    <n v="8.790000000000001"/>
    <n v="2.99"/>
    <n v="-8.790000000000001"/>
    <n v="21.3"/>
    <n v="0"/>
    <s v="OIRM OPERATING FUND"/>
    <s v="102003 ADMIN DEFAULT"/>
    <s v="IT BUSINESS AND FINANCE"/>
    <s v="DATA PROCESSING"/>
  </r>
  <r>
    <s v="000005471"/>
    <s v="1000779"/>
    <s v="102003"/>
    <x v="70"/>
    <s v="5188000"/>
    <n v="2012"/>
    <x v="0"/>
    <x v="70"/>
    <s v="50000-PROGRAM EXPENDITUR BUDGET"/>
    <s v="53000-SERVICES-OTHER CHARGES"/>
    <m/>
    <n v="0"/>
    <n v="0"/>
    <n v="202.53"/>
    <n v="0"/>
    <n v="-202.53"/>
    <s v="N/A"/>
    <n v="0"/>
    <n v="0"/>
    <n v="0"/>
    <n v="0"/>
    <n v="0"/>
    <n v="5.97"/>
    <n v="0"/>
    <n v="0"/>
    <n v="196.56"/>
    <n v="0"/>
    <n v="0"/>
    <n v="0"/>
    <n v="0"/>
    <s v="OIRM OPERATING FUND"/>
    <s v="102003 ADMIN DEFAULT"/>
    <s v="IT BUSINESS AND FINANCE"/>
    <s v="DATA PROCESSING"/>
  </r>
  <r>
    <s v="000005471"/>
    <s v="1000779"/>
    <s v="102003"/>
    <x v="52"/>
    <s v="5188000"/>
    <n v="2012"/>
    <x v="0"/>
    <x v="52"/>
    <s v="50000-PROGRAM EXPENDITUR BUDGET"/>
    <s v="53000-SERVICES-OTHER CHARGES"/>
    <m/>
    <n v="0"/>
    <n v="0"/>
    <n v="490"/>
    <n v="0"/>
    <n v="-490"/>
    <s v="N/A"/>
    <n v="0"/>
    <n v="0"/>
    <n v="0"/>
    <n v="0"/>
    <n v="0"/>
    <n v="0"/>
    <n v="0"/>
    <n v="490"/>
    <n v="0"/>
    <n v="0"/>
    <n v="0"/>
    <n v="0"/>
    <n v="0"/>
    <s v="OIRM OPERATING FUND"/>
    <s v="102003 ADMIN DEFAULT"/>
    <s v="IT BUSINESS AND FINANCE"/>
    <s v="DATA PROCESSING"/>
  </r>
  <r>
    <s v="000005471"/>
    <s v="1000779"/>
    <s v="102003"/>
    <x v="71"/>
    <s v="5188000"/>
    <n v="2012"/>
    <x v="0"/>
    <x v="71"/>
    <s v="50000-PROGRAM EXPENDITUR BUDGET"/>
    <s v="53000-SERVICES-OTHER CHARGES"/>
    <m/>
    <n v="0"/>
    <n v="0"/>
    <n v="400.72"/>
    <n v="0"/>
    <n v="-400.72"/>
    <s v="N/A"/>
    <n v="0"/>
    <n v="0"/>
    <n v="0"/>
    <n v="184.95000000000002"/>
    <n v="0"/>
    <n v="215.77"/>
    <n v="0"/>
    <n v="0"/>
    <n v="0"/>
    <n v="0"/>
    <n v="0"/>
    <n v="0"/>
    <n v="0"/>
    <s v="OIRM OPERATING FUND"/>
    <s v="102003 ADMIN DEFAULT"/>
    <s v="IT BUSINESS AND FINANCE"/>
    <s v="DATA PROCESSING"/>
  </r>
  <r>
    <s v="000005471"/>
    <s v="1000779"/>
    <s v="102003"/>
    <x v="72"/>
    <s v="5188000"/>
    <n v="2012"/>
    <x v="0"/>
    <x v="72"/>
    <s v="50000-PROGRAM EXPENDITUR BUDGET"/>
    <s v="53000-SERVICES-OTHER CHARGES"/>
    <m/>
    <n v="0"/>
    <n v="0"/>
    <n v="21488.010000000002"/>
    <n v="0"/>
    <n v="-21488.010000000002"/>
    <s v="N/A"/>
    <n v="0"/>
    <n v="0"/>
    <n v="0"/>
    <n v="0"/>
    <n v="3551.86"/>
    <n v="3370.33"/>
    <n v="3149.92"/>
    <n v="0"/>
    <n v="0"/>
    <n v="3706.13"/>
    <n v="4185.67"/>
    <n v="3524.1"/>
    <n v="0"/>
    <s v="OIRM OPERATING FUND"/>
    <s v="102003 ADMIN DEFAULT"/>
    <s v="IT BUSINESS AND FINANCE"/>
    <s v="DATA PROCESSING"/>
  </r>
  <r>
    <s v="000005471"/>
    <s v="1000779"/>
    <s v="102003"/>
    <x v="73"/>
    <s v="5188000"/>
    <n v="2012"/>
    <x v="0"/>
    <x v="73"/>
    <s v="50000-PROGRAM EXPENDITUR BUDGET"/>
    <s v="53000-SERVICES-OTHER CHARGES"/>
    <m/>
    <n v="0"/>
    <n v="0"/>
    <n v="95.77"/>
    <n v="0"/>
    <n v="-95.77"/>
    <s v="N/A"/>
    <n v="95.77"/>
    <n v="0"/>
    <n v="0"/>
    <n v="0"/>
    <n v="0"/>
    <n v="0"/>
    <n v="0"/>
    <n v="0"/>
    <n v="0"/>
    <n v="0"/>
    <n v="0"/>
    <n v="0"/>
    <n v="0"/>
    <s v="OIRM OPERATING FUND"/>
    <s v="102003 ADMIN DEFAULT"/>
    <s v="IT BUSINESS AND FINANCE"/>
    <s v="DATA PROCESSING"/>
  </r>
  <r>
    <s v="000005471"/>
    <s v="1000779"/>
    <s v="102003"/>
    <x v="30"/>
    <s v="5188000"/>
    <n v="2012"/>
    <x v="0"/>
    <x v="30"/>
    <s v="50000-PROGRAM EXPENDITUR BUDGET"/>
    <s v="53000-SERVICES-OTHER CHARGES"/>
    <m/>
    <n v="0"/>
    <n v="0"/>
    <n v="11107.84"/>
    <n v="0"/>
    <n v="-11107.84"/>
    <s v="N/A"/>
    <n v="0"/>
    <n v="1276.8600000000001"/>
    <n v="7353.610000000001"/>
    <n v="0"/>
    <n v="0"/>
    <n v="0"/>
    <n v="0"/>
    <n v="2381.6"/>
    <n v="95.77"/>
    <n v="0"/>
    <n v="0"/>
    <n v="0"/>
    <n v="0"/>
    <s v="OIRM OPERATING FUND"/>
    <s v="102003 ADMIN DEFAULT"/>
    <s v="IT BUSINESS AND FINANCE"/>
    <s v="DATA PROCESSING"/>
  </r>
  <r>
    <s v="000005471"/>
    <s v="1000779"/>
    <s v="102003"/>
    <x v="53"/>
    <s v="5188000"/>
    <n v="2012"/>
    <x v="0"/>
    <x v="53"/>
    <s v="50000-PROGRAM EXPENDITUR BUDGET"/>
    <s v="53000-SERVICES-OTHER CHARGES"/>
    <m/>
    <n v="0"/>
    <n v="0"/>
    <n v="5224.8"/>
    <n v="0"/>
    <n v="-5224.8"/>
    <s v="N/A"/>
    <n v="0"/>
    <n v="0"/>
    <n v="0"/>
    <n v="98.45"/>
    <n v="0"/>
    <n v="0"/>
    <n v="4741.35"/>
    <n v="0"/>
    <n v="0"/>
    <n v="0"/>
    <n v="385"/>
    <n v="0"/>
    <n v="0"/>
    <s v="OIRM OPERATING FUND"/>
    <s v="102003 ADMIN DEFAULT"/>
    <s v="IT BUSINESS AND FINANCE"/>
    <s v="DATA PROCESSING"/>
  </r>
  <r>
    <s v="000005471"/>
    <s v="1000779"/>
    <s v="102003"/>
    <x v="11"/>
    <s v="5188000"/>
    <n v="2012"/>
    <x v="0"/>
    <x v="11"/>
    <s v="50000-PROGRAM EXPENDITUR BUDGET"/>
    <s v="53000-SERVICES-OTHER CHARGES"/>
    <m/>
    <n v="0"/>
    <n v="0"/>
    <n v="1333.64"/>
    <n v="38.33"/>
    <n v="-1371.97"/>
    <s v="N/A"/>
    <n v="0"/>
    <n v="180.89000000000001"/>
    <n v="946.47"/>
    <n v="30"/>
    <n v="45"/>
    <n v="0"/>
    <n v="71.28"/>
    <n v="0"/>
    <n v="0"/>
    <n v="0"/>
    <n v="0"/>
    <n v="60"/>
    <n v="0"/>
    <s v="OIRM OPERATING FUND"/>
    <s v="102003 ADMIN DEFAULT"/>
    <s v="IT BUSINESS AND FINANCE"/>
    <s v="DATA PROCESSING"/>
  </r>
  <r>
    <s v="000005471"/>
    <s v="1000779"/>
    <s v="102003"/>
    <x v="12"/>
    <s v="5188000"/>
    <n v="2012"/>
    <x v="0"/>
    <x v="12"/>
    <s v="50000-PROGRAM EXPENDITUR BUDGET"/>
    <s v="53000-SERVICES-OTHER CHARGES"/>
    <m/>
    <n v="0"/>
    <n v="0"/>
    <n v="1231.5"/>
    <n v="0"/>
    <n v="-1231.5"/>
    <s v="N/A"/>
    <n v="0"/>
    <n v="0"/>
    <n v="0"/>
    <n v="0"/>
    <n v="0"/>
    <n v="0"/>
    <n v="0"/>
    <n v="0"/>
    <n v="352.5"/>
    <n v="0"/>
    <n v="869"/>
    <n v="10"/>
    <n v="0"/>
    <s v="OIRM OPERATING FUND"/>
    <s v="102003 ADMIN DEFAULT"/>
    <s v="IT BUSINESS AND FINANCE"/>
    <s v="DATA PROCESSING"/>
  </r>
  <r>
    <s v="000005471"/>
    <s v="1000779"/>
    <s v="102003"/>
    <x v="13"/>
    <s v="5188000"/>
    <n v="2012"/>
    <x v="0"/>
    <x v="13"/>
    <s v="50000-PROGRAM EXPENDITUR BUDGET"/>
    <s v="55000-INTRAGOVERNMENTAL SERVICES"/>
    <m/>
    <n v="0"/>
    <n v="0"/>
    <n v="60"/>
    <n v="0"/>
    <n v="-60"/>
    <s v="N/A"/>
    <n v="0"/>
    <n v="0"/>
    <n v="0"/>
    <n v="0"/>
    <n v="0"/>
    <n v="0"/>
    <n v="0"/>
    <n v="0"/>
    <n v="0"/>
    <n v="39"/>
    <n v="0"/>
    <n v="21"/>
    <n v="0"/>
    <s v="OIRM OPERATING FUND"/>
    <s v="102003 ADMIN DEFAULT"/>
    <s v="IT BUSINESS AND FINANCE"/>
    <s v="DATA PROCESSING"/>
  </r>
  <r>
    <s v="000005471"/>
    <s v="1000779"/>
    <s v="102003"/>
    <x v="31"/>
    <s v="5188000"/>
    <n v="2012"/>
    <x v="0"/>
    <x v="31"/>
    <s v="50000-PROGRAM EXPENDITUR BUDGET"/>
    <s v="55000-INTRAGOVERNMENTAL SERVICES"/>
    <m/>
    <n v="0"/>
    <n v="0"/>
    <n v="23488"/>
    <n v="0"/>
    <n v="-23488"/>
    <s v="N/A"/>
    <n v="0"/>
    <n v="5872"/>
    <n v="0"/>
    <n v="5872"/>
    <n v="0"/>
    <n v="0"/>
    <n v="5872"/>
    <n v="0"/>
    <n v="0"/>
    <n v="5872"/>
    <n v="0"/>
    <n v="0"/>
    <n v="0"/>
    <s v="OIRM OPERATING FUND"/>
    <s v="102003 ADMIN DEFAULT"/>
    <s v="IT BUSINESS AND FINANCE"/>
    <s v="DATA PROCESSING"/>
  </r>
  <r>
    <s v="000005471"/>
    <s v="1000779"/>
    <s v="102003"/>
    <x v="32"/>
    <s v="5188000"/>
    <n v="2012"/>
    <x v="0"/>
    <x v="32"/>
    <s v="50000-PROGRAM EXPENDITUR BUDGET"/>
    <s v="55000-INTRAGOVERNMENTAL SERVICES"/>
    <m/>
    <n v="0"/>
    <n v="0"/>
    <n v="43168"/>
    <n v="0"/>
    <n v="-43168"/>
    <s v="N/A"/>
    <n v="0"/>
    <n v="0"/>
    <n v="10792"/>
    <n v="10792"/>
    <n v="0"/>
    <n v="0"/>
    <n v="10792"/>
    <n v="0"/>
    <n v="0"/>
    <n v="10792"/>
    <n v="0"/>
    <n v="0"/>
    <n v="0"/>
    <s v="OIRM OPERATING FUND"/>
    <s v="102003 ADMIN DEFAULT"/>
    <s v="IT BUSINESS AND FINANCE"/>
    <s v="DATA PROCESSING"/>
  </r>
  <r>
    <s v="000005471"/>
    <s v="1000779"/>
    <s v="102003"/>
    <x v="33"/>
    <s v="5188000"/>
    <n v="2012"/>
    <x v="0"/>
    <x v="33"/>
    <s v="50000-PROGRAM EXPENDITUR BUDGET"/>
    <s v="55000-INTRAGOVERNMENTAL SERVICES"/>
    <m/>
    <n v="0"/>
    <n v="0"/>
    <n v="-20736"/>
    <n v="0"/>
    <n v="20736"/>
    <s v="N/A"/>
    <n v="0"/>
    <n v="0"/>
    <n v="-5184"/>
    <n v="0"/>
    <n v="-5184"/>
    <n v="0"/>
    <n v="-5184"/>
    <n v="0"/>
    <n v="0"/>
    <n v="-5184"/>
    <n v="0"/>
    <n v="0"/>
    <n v="0"/>
    <s v="OIRM OPERATING FUND"/>
    <s v="102003 ADMIN DEFAULT"/>
    <s v="IT BUSINESS AND FINANCE"/>
    <s v="DATA PROCESSING"/>
  </r>
  <r>
    <s v="000005471"/>
    <s v="1000779"/>
    <s v="102003"/>
    <x v="34"/>
    <s v="5188000"/>
    <n v="2012"/>
    <x v="0"/>
    <x v="34"/>
    <s v="50000-PROGRAM EXPENDITUR BUDGET"/>
    <s v="55000-INTRAGOVERNMENTAL SERVICES"/>
    <m/>
    <n v="0"/>
    <n v="0"/>
    <n v="25764"/>
    <n v="0"/>
    <n v="-25764"/>
    <s v="N/A"/>
    <n v="0"/>
    <n v="0"/>
    <n v="6441"/>
    <n v="6441"/>
    <n v="0"/>
    <n v="0"/>
    <n v="6441"/>
    <n v="0"/>
    <n v="0"/>
    <n v="6441"/>
    <n v="0"/>
    <n v="0"/>
    <n v="0"/>
    <s v="OIRM OPERATING FUND"/>
    <s v="102003 ADMIN DEFAULT"/>
    <s v="IT BUSINESS AND FINANCE"/>
    <s v="DATA PROCESSING"/>
  </r>
  <r>
    <s v="000005471"/>
    <s v="1000779"/>
    <s v="102003"/>
    <x v="35"/>
    <s v="5188000"/>
    <n v="2012"/>
    <x v="0"/>
    <x v="35"/>
    <s v="50000-PROGRAM EXPENDITUR BUDGET"/>
    <s v="55000-INTRAGOVERNMENTAL SERVICES"/>
    <m/>
    <n v="0"/>
    <n v="0"/>
    <n v="15267"/>
    <n v="0"/>
    <n v="-15267"/>
    <s v="N/A"/>
    <n v="0"/>
    <n v="0"/>
    <n v="0"/>
    <n v="0"/>
    <n v="0"/>
    <n v="0"/>
    <n v="0"/>
    <n v="0"/>
    <n v="0"/>
    <n v="0"/>
    <n v="15267"/>
    <n v="0"/>
    <n v="0"/>
    <s v="OIRM OPERATING FUND"/>
    <s v="102003 ADMIN DEFAULT"/>
    <s v="IT BUSINESS AND FINANCE"/>
    <s v="DATA PROCESSING"/>
  </r>
  <r>
    <s v="000005471"/>
    <s v="1000779"/>
    <s v="102003"/>
    <x v="74"/>
    <s v="5188000"/>
    <n v="2012"/>
    <x v="0"/>
    <x v="74"/>
    <s v="50000-PROGRAM EXPENDITUR BUDGET"/>
    <s v="55000-INTRAGOVERNMENTAL SERVICES"/>
    <m/>
    <n v="0"/>
    <n v="0"/>
    <n v="63578.89"/>
    <n v="0"/>
    <n v="-63578.89"/>
    <s v="N/A"/>
    <n v="0"/>
    <n v="0"/>
    <n v="0"/>
    <n v="0"/>
    <n v="0"/>
    <n v="0"/>
    <n v="0"/>
    <n v="11097.02"/>
    <n v="0"/>
    <n v="0"/>
    <n v="0"/>
    <n v="52481.87"/>
    <n v="0"/>
    <s v="OIRM OPERATING FUND"/>
    <s v="102003 ADMIN DEFAULT"/>
    <s v="IT BUSINESS AND FINANCE"/>
    <s v="DATA PROCESSING"/>
  </r>
  <r>
    <s v="000005471"/>
    <s v="1000779"/>
    <s v="102003"/>
    <x v="36"/>
    <s v="5188000"/>
    <n v="2012"/>
    <x v="0"/>
    <x v="36"/>
    <s v="50000-PROGRAM EXPENDITUR BUDGET"/>
    <s v="55000-INTRAGOVERNMENTAL SERVICES"/>
    <m/>
    <n v="0"/>
    <n v="0"/>
    <n v="9232"/>
    <n v="0"/>
    <n v="-9232"/>
    <s v="N/A"/>
    <n v="0"/>
    <n v="0"/>
    <n v="0"/>
    <n v="0"/>
    <n v="0"/>
    <n v="0"/>
    <n v="0"/>
    <n v="0"/>
    <n v="0"/>
    <n v="0"/>
    <n v="0"/>
    <n v="9232"/>
    <n v="0"/>
    <s v="OIRM OPERATING FUND"/>
    <s v="102003 ADMIN DEFAULT"/>
    <s v="IT BUSINESS AND FINANCE"/>
    <s v="DATA PROCESSING"/>
  </r>
  <r>
    <s v="000005471"/>
    <s v="1000779"/>
    <s v="102003"/>
    <x v="37"/>
    <s v="5188000"/>
    <n v="2012"/>
    <x v="0"/>
    <x v="37"/>
    <s v="50000-PROGRAM EXPENDITUR BUDGET"/>
    <s v="55000-INTRAGOVERNMENTAL SERVICES"/>
    <m/>
    <n v="0"/>
    <n v="0"/>
    <n v="345061"/>
    <n v="0"/>
    <n v="-345061"/>
    <s v="N/A"/>
    <n v="0"/>
    <n v="1"/>
    <n v="86265"/>
    <n v="86265"/>
    <n v="0"/>
    <n v="0"/>
    <n v="86265"/>
    <n v="0"/>
    <n v="0"/>
    <n v="86265"/>
    <n v="0"/>
    <n v="0"/>
    <n v="0"/>
    <s v="OIRM OPERATING FUND"/>
    <s v="102003 ADMIN DEFAULT"/>
    <s v="IT BUSINESS AND FINANCE"/>
    <s v="DATA PROCESSING"/>
  </r>
  <r>
    <s v="000005471"/>
    <s v="1000779"/>
    <s v="102003"/>
    <x v="38"/>
    <s v="5188000"/>
    <n v="2012"/>
    <x v="0"/>
    <x v="38"/>
    <s v="50000-PROGRAM EXPENDITUR BUDGET"/>
    <s v="55000-INTRAGOVERNMENTAL SERVICES"/>
    <m/>
    <n v="0"/>
    <n v="0"/>
    <n v="49537"/>
    <n v="0"/>
    <n v="-49537"/>
    <s v="N/A"/>
    <n v="0"/>
    <n v="0"/>
    <n v="0"/>
    <n v="0"/>
    <n v="0"/>
    <n v="0"/>
    <n v="24768.5"/>
    <n v="0"/>
    <n v="0"/>
    <n v="0"/>
    <n v="24768.5"/>
    <n v="0"/>
    <n v="0"/>
    <s v="OIRM OPERATING FUND"/>
    <s v="102003 ADMIN DEFAULT"/>
    <s v="IT BUSINESS AND FINANCE"/>
    <s v="DATA PROCESSING"/>
  </r>
  <r>
    <s v="000005471"/>
    <s v="1000779"/>
    <s v="102003"/>
    <x v="39"/>
    <s v="5188000"/>
    <n v="2012"/>
    <x v="0"/>
    <x v="39"/>
    <s v="50000-PROGRAM EXPENDITUR BUDGET"/>
    <s v="55000-INTRAGOVERNMENTAL SERVICES"/>
    <m/>
    <n v="0"/>
    <n v="0"/>
    <n v="44881"/>
    <n v="0"/>
    <n v="-44881"/>
    <s v="N/A"/>
    <n v="0"/>
    <n v="0"/>
    <n v="11220.25"/>
    <n v="0"/>
    <n v="0"/>
    <n v="0"/>
    <n v="22440.5"/>
    <n v="0"/>
    <n v="0"/>
    <n v="11220.25"/>
    <n v="0"/>
    <n v="0"/>
    <n v="0"/>
    <s v="OIRM OPERATING FUND"/>
    <s v="102003 ADMIN DEFAULT"/>
    <s v="IT BUSINESS AND FINANCE"/>
    <s v="DATA PROCESSING"/>
  </r>
  <r>
    <s v="000005471"/>
    <s v="1000779"/>
    <s v="102003"/>
    <x v="75"/>
    <s v="5188000"/>
    <n v="2012"/>
    <x v="0"/>
    <x v="75"/>
    <s v="50000-PROGRAM EXPENDITUR BUDGET"/>
    <s v="55000-INTRAGOVERNMENTAL SERVICES"/>
    <m/>
    <n v="0"/>
    <n v="0"/>
    <n v="990"/>
    <n v="0"/>
    <n v="-990"/>
    <s v="N/A"/>
    <n v="0"/>
    <n v="1"/>
    <n v="247.25"/>
    <n v="247.25"/>
    <n v="0"/>
    <n v="0"/>
    <n v="247.25"/>
    <n v="0"/>
    <n v="0"/>
    <n v="247.25"/>
    <n v="0"/>
    <n v="0"/>
    <n v="0"/>
    <s v="OIRM OPERATING FUND"/>
    <s v="102003 ADMIN DEFAULT"/>
    <s v="IT BUSINESS AND FINANCE"/>
    <s v="DATA PROCESSING"/>
  </r>
  <r>
    <s v="000005471"/>
    <s v="1000779"/>
    <s v="102003"/>
    <x v="40"/>
    <s v="5188000"/>
    <n v="2012"/>
    <x v="0"/>
    <x v="40"/>
    <s v="50000-PROGRAM EXPENDITUR BUDGET"/>
    <s v="55000-INTRAGOVERNMENTAL SERVICES"/>
    <m/>
    <n v="0"/>
    <n v="0"/>
    <n v="68181"/>
    <n v="0"/>
    <n v="-68181"/>
    <s v="N/A"/>
    <n v="0"/>
    <n v="0"/>
    <n v="0"/>
    <n v="0"/>
    <n v="0"/>
    <n v="0"/>
    <n v="0"/>
    <n v="0"/>
    <n v="0"/>
    <n v="0"/>
    <n v="0"/>
    <n v="68181"/>
    <n v="0"/>
    <s v="OIRM OPERATING FUND"/>
    <s v="102003 ADMIN DEFAULT"/>
    <s v="IT BUSINESS AND FINANCE"/>
    <s v="DATA PROCESSING"/>
  </r>
  <r>
    <s v="000005471"/>
    <s v="1000779"/>
    <s v="102003"/>
    <x v="41"/>
    <s v="5188000"/>
    <n v="2012"/>
    <x v="0"/>
    <x v="41"/>
    <s v="50000-PROGRAM EXPENDITUR BUDGET"/>
    <s v="55000-INTRAGOVERNMENTAL SERVICES"/>
    <m/>
    <n v="0"/>
    <n v="0"/>
    <n v="-1841330"/>
    <n v="0"/>
    <n v="1841330"/>
    <s v="N/A"/>
    <n v="0"/>
    <n v="0"/>
    <n v="0"/>
    <n v="0"/>
    <n v="0"/>
    <n v="0"/>
    <n v="0"/>
    <n v="0"/>
    <n v="0"/>
    <n v="-1841330"/>
    <n v="0"/>
    <n v="0"/>
    <n v="0"/>
    <s v="OIRM OPERATING FUND"/>
    <s v="102003 ADMIN DEFAULT"/>
    <s v="IT BUSINESS AND FINANCE"/>
    <s v="DATA PROCESSING"/>
  </r>
  <r>
    <s v="000005471"/>
    <s v="1000779"/>
    <s v="102003"/>
    <x v="42"/>
    <s v="5188000"/>
    <n v="2012"/>
    <x v="0"/>
    <x v="42"/>
    <s v="50000-PROGRAM EXPENDITUR BUDGET"/>
    <s v="55000-INTRAGOVERNMENTAL SERVICES"/>
    <m/>
    <n v="0"/>
    <n v="0"/>
    <n v="-13733.720000000001"/>
    <n v="0"/>
    <n v="13733.720000000001"/>
    <s v="N/A"/>
    <n v="0"/>
    <n v="0"/>
    <n v="0"/>
    <n v="0"/>
    <n v="0"/>
    <n v="0"/>
    <n v="-6866.860000000001"/>
    <n v="0"/>
    <n v="0"/>
    <n v="-6866.860000000001"/>
    <n v="0"/>
    <n v="0"/>
    <n v="0"/>
    <s v="OIRM OPERATING FUND"/>
    <s v="102003 ADMIN DEFAULT"/>
    <s v="IT BUSINESS AND FINANCE"/>
    <s v="DATA PROCESSING"/>
  </r>
  <r>
    <s v="000005471"/>
    <s v="1000779"/>
    <s v="102003"/>
    <x v="44"/>
    <s v="5188000"/>
    <n v="2012"/>
    <x v="0"/>
    <x v="44"/>
    <s v="50000-PROGRAM EXPENDITUR BUDGET"/>
    <s v="55000-INTRAGOVERNMENTAL SERVICES"/>
    <m/>
    <n v="0"/>
    <n v="0"/>
    <n v="825248"/>
    <n v="0"/>
    <n v="-825248"/>
    <s v="N/A"/>
    <n v="0"/>
    <n v="0"/>
    <n v="0"/>
    <n v="0"/>
    <n v="0"/>
    <n v="0"/>
    <n v="0"/>
    <n v="0"/>
    <n v="0"/>
    <n v="0"/>
    <n v="825248"/>
    <n v="0"/>
    <n v="0"/>
    <s v="OIRM OPERATING FUND"/>
    <s v="102003 ADMIN DEFAULT"/>
    <s v="IT BUSINESS AND FINANCE"/>
    <s v="DATA PROCESSING"/>
  </r>
  <r>
    <s v="000005471"/>
    <s v="1000779"/>
    <s v="102003"/>
    <x v="45"/>
    <s v="5188000"/>
    <n v="2012"/>
    <x v="0"/>
    <x v="45"/>
    <s v="50000-PROGRAM EXPENDITUR BUDGET"/>
    <s v="55000-INTRAGOVERNMENTAL SERVICES"/>
    <m/>
    <n v="0"/>
    <n v="0"/>
    <n v="79662"/>
    <n v="0"/>
    <n v="-79662"/>
    <s v="N/A"/>
    <n v="0"/>
    <n v="0"/>
    <n v="0"/>
    <n v="0"/>
    <n v="0"/>
    <n v="0"/>
    <n v="0"/>
    <n v="0"/>
    <n v="0"/>
    <n v="0"/>
    <n v="79662"/>
    <n v="0"/>
    <n v="0"/>
    <s v="OIRM OPERATING FUND"/>
    <s v="102003 ADMIN DEFAULT"/>
    <s v="IT BUSINESS AND FINANCE"/>
    <s v="DATA PROCESSING"/>
  </r>
  <r>
    <s v="000005471"/>
    <s v="1000779"/>
    <s v="102003"/>
    <x v="76"/>
    <s v="5188000"/>
    <n v="2012"/>
    <x v="0"/>
    <x v="76"/>
    <s v="50000-PROGRAM EXPENDITUR BUDGET"/>
    <s v="55000-INTRAGOVERNMENTAL SERVICES"/>
    <m/>
    <n v="0"/>
    <n v="0"/>
    <n v="14814.800000000001"/>
    <n v="0"/>
    <n v="-14814.800000000001"/>
    <s v="N/A"/>
    <n v="0"/>
    <n v="0"/>
    <n v="0"/>
    <n v="0"/>
    <n v="0"/>
    <n v="7407.400000000001"/>
    <n v="0"/>
    <n v="0"/>
    <n v="0"/>
    <n v="0"/>
    <n v="7407.400000000001"/>
    <n v="0"/>
    <n v="0"/>
    <s v="OIRM OPERATING FUND"/>
    <s v="102003 ADMIN DEFAULT"/>
    <s v="IT BUSINESS AND FINANCE"/>
    <s v="DATA PROCESSING"/>
  </r>
  <r>
    <s v="000005471"/>
    <s v="1000779"/>
    <s v="102003"/>
    <x v="77"/>
    <s v="5188000"/>
    <n v="2012"/>
    <x v="0"/>
    <x v="77"/>
    <s v="50000-PROGRAM EXPENDITUR BUDGET"/>
    <s v="56000-CAPITAL OUTLAY"/>
    <m/>
    <n v="0"/>
    <n v="0"/>
    <n v="0"/>
    <n v="0"/>
    <n v="0"/>
    <s v="N/A"/>
    <n v="0"/>
    <n v="0"/>
    <n v="0"/>
    <n v="0"/>
    <n v="0"/>
    <n v="590.1"/>
    <n v="0"/>
    <n v="0"/>
    <n v="0"/>
    <n v="0"/>
    <n v="-590.1"/>
    <n v="0"/>
    <n v="0"/>
    <s v="OIRM OPERATING FUND"/>
    <s v="102003 ADMIN DEFAULT"/>
    <s v="IT BUSINESS AND FINANCE"/>
    <s v="DATA PROCESSING"/>
  </r>
  <r>
    <s v="000005471"/>
    <s v="1045815"/>
    <s v="102004"/>
    <x v="0"/>
    <s v="5188000"/>
    <n v="2012"/>
    <x v="0"/>
    <x v="0"/>
    <s v="50000-PROGRAM EXPENDITUR BUDGET"/>
    <s v="51000-WAGES AND BENEFITS"/>
    <s v="51100-SALARIES/WAGES"/>
    <n v="0"/>
    <n v="0"/>
    <n v="609324.16"/>
    <n v="0"/>
    <n v="-609324.16"/>
    <s v="N/A"/>
    <n v="47771.1"/>
    <n v="35699.92"/>
    <n v="99664.37"/>
    <n v="45079.450000000004"/>
    <n v="37396.270000000004"/>
    <n v="37396.270000000004"/>
    <n v="41635.64"/>
    <n v="64997.060000000005"/>
    <n v="45875"/>
    <n v="45875"/>
    <n v="45875"/>
    <n v="62059.08"/>
    <n v="0"/>
    <s v="OIRM OPERATING FUND"/>
    <s v="102004 ADMIN DEFAULT"/>
    <s v="IT GOVERNANCE"/>
    <s v="DATA PROCESSING"/>
  </r>
  <r>
    <s v="000005471"/>
    <s v="1045815"/>
    <s v="102004"/>
    <x v="2"/>
    <s v="5188000"/>
    <n v="2012"/>
    <x v="0"/>
    <x v="2"/>
    <s v="50000-PROGRAM EXPENDITUR BUDGET"/>
    <s v="51000-WAGES AND BENEFITS"/>
    <s v="51300-PERSONNEL BENEFITS"/>
    <n v="0"/>
    <n v="0"/>
    <n v="76742.14"/>
    <n v="0"/>
    <n v="-76742.14"/>
    <s v="N/A"/>
    <n v="4543.87"/>
    <n v="7740"/>
    <n v="11568.27"/>
    <n v="5160"/>
    <n v="5160"/>
    <n v="5160"/>
    <n v="5160"/>
    <n v="6450"/>
    <n v="6450"/>
    <n v="6450"/>
    <n v="6450"/>
    <n v="6450"/>
    <n v="0"/>
    <s v="OIRM OPERATING FUND"/>
    <s v="102004 ADMIN DEFAULT"/>
    <s v="IT GOVERNANCE"/>
    <s v="DATA PROCESSING"/>
  </r>
  <r>
    <s v="000005471"/>
    <s v="1045815"/>
    <s v="102004"/>
    <x v="3"/>
    <s v="5188000"/>
    <n v="2012"/>
    <x v="0"/>
    <x v="3"/>
    <s v="50000-PROGRAM EXPENDITUR BUDGET"/>
    <s v="51000-WAGES AND BENEFITS"/>
    <s v="51300-PERSONNEL BENEFITS"/>
    <n v="0"/>
    <n v="0"/>
    <n v="42571.81"/>
    <n v="0"/>
    <n v="-42571.81"/>
    <s v="N/A"/>
    <n v="2123.37"/>
    <n v="4237.53"/>
    <n v="7576"/>
    <n v="3429.23"/>
    <n v="2841.4500000000003"/>
    <n v="2841.46"/>
    <n v="3165.77"/>
    <n v="4940.74"/>
    <n v="3287.32"/>
    <n v="2169.61"/>
    <n v="2169.59"/>
    <n v="3789.7400000000002"/>
    <n v="0"/>
    <s v="OIRM OPERATING FUND"/>
    <s v="102004 ADMIN DEFAULT"/>
    <s v="IT GOVERNANCE"/>
    <s v="DATA PROCESSING"/>
  </r>
  <r>
    <s v="000005471"/>
    <s v="1045815"/>
    <s v="102004"/>
    <x v="4"/>
    <s v="5188000"/>
    <n v="2012"/>
    <x v="0"/>
    <x v="4"/>
    <s v="50000-PROGRAM EXPENDITUR BUDGET"/>
    <s v="51000-WAGES AND BENEFITS"/>
    <s v="51300-PERSONNEL BENEFITS"/>
    <n v="0"/>
    <n v="0"/>
    <n v="38821.74"/>
    <n v="0"/>
    <n v="-38821.74"/>
    <s v="N/A"/>
    <n v="2017.23"/>
    <n v="4034.46"/>
    <n v="6441.46"/>
    <n v="2711.2400000000002"/>
    <n v="2647.66"/>
    <n v="2647.66"/>
    <n v="2683.75"/>
    <n v="4044.38"/>
    <n v="2696.25"/>
    <n v="2696.26"/>
    <n v="2696.26"/>
    <n v="3505.13"/>
    <n v="0"/>
    <s v="OIRM OPERATING FUND"/>
    <s v="102004 ADMIN DEFAULT"/>
    <s v="IT GOVERNANCE"/>
    <s v="DATA PROCESSING"/>
  </r>
  <r>
    <s v="000005471"/>
    <s v="1045815"/>
    <s v="102004"/>
    <x v="5"/>
    <s v="5188000"/>
    <n v="2012"/>
    <x v="0"/>
    <x v="5"/>
    <s v="50000-PROGRAM EXPENDITUR BUDGET"/>
    <s v="51000-WAGES AND BENEFITS"/>
    <s v="51300-PERSONNEL BENEFITS"/>
    <n v="0"/>
    <n v="0"/>
    <n v="1848"/>
    <n v="0"/>
    <n v="-1848"/>
    <s v="N/A"/>
    <n v="0"/>
    <n v="0"/>
    <n v="0"/>
    <n v="0"/>
    <n v="0"/>
    <n v="924"/>
    <n v="154"/>
    <n v="154"/>
    <n v="154"/>
    <n v="154"/>
    <n v="154"/>
    <n v="154"/>
    <n v="0"/>
    <s v="OIRM OPERATING FUND"/>
    <s v="102004 ADMIN DEFAULT"/>
    <s v="IT GOVERNANCE"/>
    <s v="DATA PROCESSING"/>
  </r>
  <r>
    <s v="000005471"/>
    <s v="1045815"/>
    <s v="102004"/>
    <x v="7"/>
    <s v="5188000"/>
    <n v="2012"/>
    <x v="0"/>
    <x v="7"/>
    <s v="50000-PROGRAM EXPENDITUR BUDGET"/>
    <s v="52000-SUPPLIES"/>
    <m/>
    <n v="0"/>
    <n v="0"/>
    <n v="2230.69"/>
    <n v="0"/>
    <n v="-2230.69"/>
    <s v="N/A"/>
    <n v="159.42000000000002"/>
    <n v="0"/>
    <n v="0"/>
    <n v="8.6"/>
    <n v="592.6800000000001"/>
    <n v="1469.99"/>
    <n v="0"/>
    <n v="0"/>
    <n v="0"/>
    <n v="0"/>
    <n v="0"/>
    <n v="0"/>
    <n v="0"/>
    <s v="OIRM OPERATING FUND"/>
    <s v="102004 ADMIN DEFAULT"/>
    <s v="IT GOVERNANCE"/>
    <s v="DATA PROCESSING"/>
  </r>
  <r>
    <s v="000005471"/>
    <s v="1045815"/>
    <s v="102004"/>
    <x v="56"/>
    <s v="5188000"/>
    <n v="2012"/>
    <x v="0"/>
    <x v="56"/>
    <s v="50000-PROGRAM EXPENDITUR BUDGET"/>
    <s v="52000-SUPPLIES"/>
    <m/>
    <n v="0"/>
    <n v="0"/>
    <n v="509.57"/>
    <n v="0"/>
    <n v="-509.57"/>
    <s v="N/A"/>
    <n v="0"/>
    <n v="0"/>
    <n v="0"/>
    <n v="0"/>
    <n v="0"/>
    <n v="0"/>
    <n v="0"/>
    <n v="0"/>
    <n v="0"/>
    <n v="509.57"/>
    <n v="0"/>
    <n v="0"/>
    <n v="0"/>
    <s v="OIRM OPERATING FUND"/>
    <s v="102004 ADMIN DEFAULT"/>
    <s v="IT GOVERNANCE"/>
    <s v="DATA PROCESSING"/>
  </r>
  <r>
    <s v="000005471"/>
    <s v="1045815"/>
    <s v="102004"/>
    <x v="24"/>
    <s v="5188000"/>
    <n v="2012"/>
    <x v="0"/>
    <x v="24"/>
    <s v="50000-PROGRAM EXPENDITUR BUDGET"/>
    <s v="52000-SUPPLIES"/>
    <m/>
    <n v="0"/>
    <n v="0"/>
    <n v="195.99"/>
    <n v="0"/>
    <n v="-195.99"/>
    <s v="N/A"/>
    <n v="0"/>
    <n v="0"/>
    <n v="0"/>
    <n v="195.99"/>
    <n v="0"/>
    <n v="0"/>
    <n v="0"/>
    <n v="0"/>
    <n v="0"/>
    <n v="0"/>
    <n v="0"/>
    <n v="0"/>
    <n v="0"/>
    <s v="OIRM OPERATING FUND"/>
    <s v="102004 ADMIN DEFAULT"/>
    <s v="IT GOVERNANCE"/>
    <s v="DATA PROCESSING"/>
  </r>
  <r>
    <s v="000005471"/>
    <s v="1045815"/>
    <s v="102004"/>
    <x v="49"/>
    <s v="5188000"/>
    <n v="2012"/>
    <x v="0"/>
    <x v="49"/>
    <s v="50000-PROGRAM EXPENDITUR BUDGET"/>
    <s v="52000-SUPPLIES"/>
    <m/>
    <n v="0"/>
    <n v="0"/>
    <n v="520.24"/>
    <n v="0"/>
    <n v="-520.24"/>
    <s v="N/A"/>
    <n v="0"/>
    <n v="0"/>
    <n v="0"/>
    <n v="0"/>
    <n v="0"/>
    <n v="240"/>
    <n v="0"/>
    <n v="0"/>
    <n v="280.24"/>
    <n v="0"/>
    <n v="0"/>
    <n v="0"/>
    <n v="0"/>
    <s v="OIRM OPERATING FUND"/>
    <s v="102004 ADMIN DEFAULT"/>
    <s v="IT GOVERNANCE"/>
    <s v="DATA PROCESSING"/>
  </r>
  <r>
    <s v="000005471"/>
    <s v="1045815"/>
    <s v="102004"/>
    <x v="50"/>
    <s v="5188000"/>
    <n v="2012"/>
    <x v="0"/>
    <x v="50"/>
    <s v="50000-PROGRAM EXPENDITUR BUDGET"/>
    <s v="52000-SUPPLIES"/>
    <m/>
    <n v="0"/>
    <n v="0"/>
    <n v="132.33"/>
    <n v="0"/>
    <n v="-132.33"/>
    <s v="N/A"/>
    <n v="98.95"/>
    <n v="0"/>
    <n v="9.36"/>
    <n v="24.02"/>
    <n v="0"/>
    <n v="0"/>
    <n v="0"/>
    <n v="0"/>
    <n v="0"/>
    <n v="0"/>
    <n v="0"/>
    <n v="0"/>
    <n v="0"/>
    <s v="OIRM OPERATING FUND"/>
    <s v="102004 ADMIN DEFAULT"/>
    <s v="IT GOVERNANCE"/>
    <s v="DATA PROCESSING"/>
  </r>
  <r>
    <s v="000005471"/>
    <s v="1045815"/>
    <s v="102004"/>
    <x v="68"/>
    <s v="5188000"/>
    <n v="2012"/>
    <x v="0"/>
    <x v="68"/>
    <s v="50000-PROGRAM EXPENDITUR BUDGET"/>
    <s v="52000-SUPPLIES"/>
    <m/>
    <n v="0"/>
    <n v="0"/>
    <n v="0"/>
    <n v="0"/>
    <n v="0"/>
    <s v="N/A"/>
    <n v="10.38"/>
    <n v="0"/>
    <n v="0"/>
    <n v="0"/>
    <n v="0"/>
    <n v="0"/>
    <n v="0"/>
    <n v="-10.38"/>
    <n v="0"/>
    <n v="0"/>
    <n v="0"/>
    <n v="0"/>
    <n v="0"/>
    <s v="OIRM OPERATING FUND"/>
    <s v="102004 ADMIN DEFAULT"/>
    <s v="IT GOVERNANCE"/>
    <s v="DATA PROCESSING"/>
  </r>
  <r>
    <s v="000005471"/>
    <s v="1045815"/>
    <s v="102004"/>
    <x v="59"/>
    <s v="5188000"/>
    <n v="2012"/>
    <x v="0"/>
    <x v="59"/>
    <s v="50000-PROGRAM EXPENDITUR BUDGET"/>
    <s v="53000-SERVICES-OTHER CHARGES"/>
    <m/>
    <n v="0"/>
    <n v="0"/>
    <n v="75"/>
    <n v="0"/>
    <n v="-75"/>
    <s v="N/A"/>
    <n v="0"/>
    <n v="0"/>
    <n v="0"/>
    <n v="0"/>
    <n v="0"/>
    <n v="0"/>
    <n v="0"/>
    <n v="0"/>
    <n v="75"/>
    <n v="0"/>
    <n v="0"/>
    <n v="0"/>
    <n v="0"/>
    <s v="OIRM OPERATING FUND"/>
    <s v="102004 ADMIN DEFAULT"/>
    <s v="IT GOVERNANCE"/>
    <s v="DATA PROCESSING"/>
  </r>
  <r>
    <s v="000005471"/>
    <s v="1045815"/>
    <s v="102004"/>
    <x v="60"/>
    <s v="5188000"/>
    <n v="2012"/>
    <x v="0"/>
    <x v="60"/>
    <s v="50000-PROGRAM EXPENDITUR BUDGET"/>
    <s v="53000-SERVICES-OTHER CHARGES"/>
    <m/>
    <n v="0"/>
    <n v="0"/>
    <n v="323.7"/>
    <n v="0"/>
    <n v="-323.7"/>
    <s v="N/A"/>
    <n v="0"/>
    <n v="0"/>
    <n v="0"/>
    <n v="0"/>
    <n v="0"/>
    <n v="0"/>
    <n v="0"/>
    <n v="0"/>
    <n v="0"/>
    <n v="0"/>
    <n v="323.7"/>
    <n v="0"/>
    <n v="0"/>
    <s v="OIRM OPERATING FUND"/>
    <s v="102004 ADMIN DEFAULT"/>
    <s v="IT GOVERNANCE"/>
    <s v="DATA PROCESSING"/>
  </r>
  <r>
    <s v="000005471"/>
    <s v="1045815"/>
    <s v="102004"/>
    <x v="61"/>
    <s v="5188000"/>
    <n v="2012"/>
    <x v="0"/>
    <x v="61"/>
    <s v="50000-PROGRAM EXPENDITUR BUDGET"/>
    <s v="53000-SERVICES-OTHER CHARGES"/>
    <m/>
    <n v="0"/>
    <n v="0"/>
    <n v="1726"/>
    <n v="0"/>
    <n v="-1726"/>
    <s v="N/A"/>
    <n v="0"/>
    <n v="0"/>
    <n v="0"/>
    <n v="0"/>
    <n v="0"/>
    <n v="0"/>
    <n v="0"/>
    <n v="1726"/>
    <n v="0"/>
    <n v="0"/>
    <n v="0"/>
    <n v="0"/>
    <n v="0"/>
    <s v="OIRM OPERATING FUND"/>
    <s v="102004 ADMIN DEFAULT"/>
    <s v="IT GOVERNANCE"/>
    <s v="DATA PROCESSING"/>
  </r>
  <r>
    <s v="000005471"/>
    <s v="1045815"/>
    <s v="102004"/>
    <x v="52"/>
    <s v="5188000"/>
    <n v="2012"/>
    <x v="0"/>
    <x v="52"/>
    <s v="50000-PROGRAM EXPENDITUR BUDGET"/>
    <s v="53000-SERVICES-OTHER CHARGES"/>
    <m/>
    <n v="0"/>
    <n v="0"/>
    <n v="246"/>
    <n v="0"/>
    <n v="-246"/>
    <s v="N/A"/>
    <n v="0"/>
    <n v="0"/>
    <n v="0"/>
    <n v="0"/>
    <n v="0"/>
    <n v="0"/>
    <n v="0"/>
    <n v="246"/>
    <n v="0"/>
    <n v="0"/>
    <n v="0"/>
    <n v="0"/>
    <n v="0"/>
    <s v="OIRM OPERATING FUND"/>
    <s v="102004 ADMIN DEFAULT"/>
    <s v="IT GOVERNANCE"/>
    <s v="DATA PROCESSING"/>
  </r>
  <r>
    <s v="000005471"/>
    <s v="1045815"/>
    <s v="102004"/>
    <x v="65"/>
    <s v="5188000"/>
    <n v="2012"/>
    <x v="0"/>
    <x v="65"/>
    <s v="50000-PROGRAM EXPENDITUR BUDGET"/>
    <s v="53000-SERVICES-OTHER CHARGES"/>
    <m/>
    <n v="0"/>
    <n v="0"/>
    <n v="740"/>
    <n v="0"/>
    <n v="-740"/>
    <s v="N/A"/>
    <n v="0"/>
    <n v="0"/>
    <n v="0"/>
    <n v="0"/>
    <n v="0"/>
    <n v="0"/>
    <n v="490"/>
    <n v="0"/>
    <n v="0"/>
    <n v="250"/>
    <n v="0"/>
    <n v="0"/>
    <n v="0"/>
    <s v="OIRM OPERATING FUND"/>
    <s v="102004 ADMIN DEFAULT"/>
    <s v="IT GOVERNANCE"/>
    <s v="DATA PROCESSING"/>
  </r>
  <r>
    <s v="000005471"/>
    <s v="1045815"/>
    <s v="102004"/>
    <x v="11"/>
    <s v="5188000"/>
    <n v="2012"/>
    <x v="0"/>
    <x v="11"/>
    <s v="50000-PROGRAM EXPENDITUR BUDGET"/>
    <s v="53000-SERVICES-OTHER CHARGES"/>
    <m/>
    <n v="0"/>
    <n v="0"/>
    <n v="26.28"/>
    <n v="0"/>
    <n v="-26.28"/>
    <s v="N/A"/>
    <n v="0"/>
    <n v="0"/>
    <n v="0"/>
    <n v="0"/>
    <n v="0"/>
    <n v="0"/>
    <n v="0"/>
    <n v="0"/>
    <n v="0"/>
    <n v="0"/>
    <n v="26.28"/>
    <n v="0"/>
    <n v="0"/>
    <s v="OIRM OPERATING FUND"/>
    <s v="102004 ADMIN DEFAULT"/>
    <s v="IT GOVERNANCE"/>
    <s v="DATA PROCESSING"/>
  </r>
  <r>
    <s v="000005471"/>
    <s v="1045815"/>
    <s v="102004"/>
    <x v="13"/>
    <s v="5188000"/>
    <n v="2012"/>
    <x v="0"/>
    <x v="13"/>
    <s v="50000-PROGRAM EXPENDITUR BUDGET"/>
    <s v="55000-INTRAGOVERNMENTAL SERVICES"/>
    <m/>
    <n v="0"/>
    <n v="0"/>
    <n v="553"/>
    <n v="0"/>
    <n v="-553"/>
    <s v="N/A"/>
    <n v="0"/>
    <n v="0"/>
    <n v="0"/>
    <n v="0"/>
    <n v="0"/>
    <n v="0"/>
    <n v="0"/>
    <n v="0"/>
    <n v="0"/>
    <n v="64"/>
    <n v="0"/>
    <n v="489"/>
    <n v="0"/>
    <s v="OIRM OPERATING FUND"/>
    <s v="102004 ADMIN DEFAULT"/>
    <s v="IT GOVERNANCE"/>
    <s v="DATA PROCESSING"/>
  </r>
  <r>
    <s v="000005471"/>
    <s v="1045815"/>
    <s v="102004"/>
    <x v="66"/>
    <s v="5188000"/>
    <n v="2012"/>
    <x v="0"/>
    <x v="66"/>
    <s v="50000-PROGRAM EXPENDITUR BUDGET"/>
    <s v="55000-INTRAGOVERNMENTAL SERVICES"/>
    <m/>
    <n v="0"/>
    <n v="0"/>
    <n v="464.3"/>
    <n v="0"/>
    <n v="-464.3"/>
    <s v="N/A"/>
    <n v="0"/>
    <n v="0"/>
    <n v="235.9"/>
    <n v="0"/>
    <n v="0"/>
    <n v="0"/>
    <n v="0"/>
    <n v="228.4"/>
    <n v="0"/>
    <n v="0"/>
    <n v="0"/>
    <n v="0"/>
    <n v="0"/>
    <s v="OIRM OPERATING FUND"/>
    <s v="102004 ADMIN DEFAULT"/>
    <s v="IT GOVERNANCE"/>
    <s v="DATA PROCESSING"/>
  </r>
  <r>
    <s v="000005471"/>
    <s v="1045816"/>
    <s v="102005"/>
    <x v="0"/>
    <s v="5188000"/>
    <n v="2012"/>
    <x v="0"/>
    <x v="0"/>
    <s v="50000-PROGRAM EXPENDITUR BUDGET"/>
    <s v="51000-WAGES AND BENEFITS"/>
    <s v="51100-SALARIES/WAGES"/>
    <n v="0"/>
    <n v="0"/>
    <n v="325514.74"/>
    <n v="0"/>
    <n v="-325514.74"/>
    <s v="N/A"/>
    <n v="14907.41"/>
    <n v="11399.79"/>
    <n v="26973.52"/>
    <n v="19063.02"/>
    <n v="27881.07"/>
    <n v="21584.32"/>
    <n v="22156.8"/>
    <n v="40025.28"/>
    <n v="48006.9"/>
    <n v="28889.8"/>
    <n v="28139.63"/>
    <n v="36487.200000000004"/>
    <n v="0"/>
    <s v="OIRM OPERATING FUND"/>
    <s v="102005 ADMIN DEFAULT"/>
    <s v="IT HUMAN RESOURCES"/>
    <s v="DATA PROCESSING"/>
  </r>
  <r>
    <s v="000005471"/>
    <s v="1045816"/>
    <s v="102005"/>
    <x v="55"/>
    <s v="5188000"/>
    <n v="2012"/>
    <x v="0"/>
    <x v="55"/>
    <s v="50000-PROGRAM EXPENDITUR BUDGET"/>
    <s v="51000-WAGES AND BENEFITS"/>
    <s v="51100-SALARIES/WAGES"/>
    <n v="0"/>
    <n v="0"/>
    <n v="252.57"/>
    <n v="0"/>
    <n v="-252.57"/>
    <s v="N/A"/>
    <n v="0"/>
    <n v="0"/>
    <n v="0"/>
    <n v="0"/>
    <n v="0"/>
    <n v="0"/>
    <n v="0"/>
    <n v="147.1"/>
    <n v="0"/>
    <n v="0"/>
    <n v="19.93"/>
    <n v="85.54"/>
    <n v="0"/>
    <s v="OIRM OPERATING FUND"/>
    <s v="102005 ADMIN DEFAULT"/>
    <s v="IT HUMAN RESOURCES"/>
    <s v="DATA PROCESSING"/>
  </r>
  <r>
    <s v="000005471"/>
    <s v="1045816"/>
    <s v="102005"/>
    <x v="2"/>
    <s v="5188000"/>
    <n v="2012"/>
    <x v="0"/>
    <x v="2"/>
    <s v="50000-PROGRAM EXPENDITUR BUDGET"/>
    <s v="51000-WAGES AND BENEFITS"/>
    <s v="51300-PERSONNEL BENEFITS"/>
    <n v="0"/>
    <n v="0"/>
    <n v="62242.5"/>
    <n v="0"/>
    <n v="-62242.5"/>
    <s v="N/A"/>
    <n v="1867.1000000000001"/>
    <n v="3870"/>
    <n v="5872.900000000001"/>
    <n v="3870"/>
    <n v="3870"/>
    <n v="3870"/>
    <n v="3870"/>
    <n v="5160"/>
    <n v="9030"/>
    <n v="5160"/>
    <n v="10642.5"/>
    <n v="5160"/>
    <n v="0"/>
    <s v="OIRM OPERATING FUND"/>
    <s v="102005 ADMIN DEFAULT"/>
    <s v="IT HUMAN RESOURCES"/>
    <s v="DATA PROCESSING"/>
  </r>
  <r>
    <s v="000005471"/>
    <s v="1045816"/>
    <s v="102005"/>
    <x v="3"/>
    <s v="5188000"/>
    <n v="2012"/>
    <x v="0"/>
    <x v="3"/>
    <s v="50000-PROGRAM EXPENDITUR BUDGET"/>
    <s v="51000-WAGES AND BENEFITS"/>
    <s v="51300-PERSONNEL BENEFITS"/>
    <n v="0"/>
    <n v="0"/>
    <n v="24180.73"/>
    <n v="0"/>
    <n v="-24180.73"/>
    <s v="N/A"/>
    <n v="664.47"/>
    <n v="1328.92"/>
    <n v="2020.8500000000001"/>
    <n v="1310.97"/>
    <n v="1334.98"/>
    <n v="1377.27"/>
    <n v="1406.99"/>
    <n v="2615.26"/>
    <n v="3455"/>
    <n v="1922.31"/>
    <n v="4426.2300000000005"/>
    <n v="2317.48"/>
    <n v="0"/>
    <s v="OIRM OPERATING FUND"/>
    <s v="102005 ADMIN DEFAULT"/>
    <s v="IT HUMAN RESOURCES"/>
    <s v="DATA PROCESSING"/>
  </r>
  <r>
    <s v="000005471"/>
    <s v="1045816"/>
    <s v="102005"/>
    <x v="4"/>
    <s v="5188000"/>
    <n v="2012"/>
    <x v="0"/>
    <x v="4"/>
    <s v="50000-PROGRAM EXPENDITUR BUDGET"/>
    <s v="51000-WAGES AND BENEFITS"/>
    <s v="51300-PERSONNEL BENEFITS"/>
    <n v="0"/>
    <n v="0"/>
    <n v="20919.28"/>
    <n v="0"/>
    <n v="-20919.28"/>
    <s v="N/A"/>
    <n v="635.76"/>
    <n v="1271.53"/>
    <n v="1955.58"/>
    <n v="1248.79"/>
    <n v="1241.7"/>
    <n v="1280.84"/>
    <n v="1326.69"/>
    <n v="2060.16"/>
    <n v="1726.9"/>
    <n v="1817.32"/>
    <n v="4191.11"/>
    <n v="2162.9"/>
    <n v="0"/>
    <s v="OIRM OPERATING FUND"/>
    <s v="102005 ADMIN DEFAULT"/>
    <s v="IT HUMAN RESOURCES"/>
    <s v="DATA PROCESSING"/>
  </r>
  <r>
    <s v="000005471"/>
    <s v="1045816"/>
    <s v="102005"/>
    <x v="5"/>
    <s v="5188000"/>
    <n v="2012"/>
    <x v="0"/>
    <x v="5"/>
    <s v="50000-PROGRAM EXPENDITUR BUDGET"/>
    <s v="51000-WAGES AND BENEFITS"/>
    <s v="51300-PERSONNEL BENEFITS"/>
    <n v="0"/>
    <n v="0"/>
    <n v="1549.63"/>
    <n v="0"/>
    <n v="-1549.63"/>
    <s v="N/A"/>
    <n v="0"/>
    <n v="0"/>
    <n v="0"/>
    <n v="0"/>
    <n v="0"/>
    <n v="693"/>
    <n v="115.5"/>
    <n v="115.5"/>
    <n v="115.5"/>
    <n v="115.5"/>
    <n v="279.13"/>
    <n v="115.5"/>
    <n v="0"/>
    <s v="OIRM OPERATING FUND"/>
    <s v="102005 ADMIN DEFAULT"/>
    <s v="IT HUMAN RESOURCES"/>
    <s v="DATA PROCESSING"/>
  </r>
  <r>
    <s v="000005471"/>
    <s v="1045816"/>
    <s v="102005"/>
    <x v="7"/>
    <s v="5188000"/>
    <n v="2012"/>
    <x v="0"/>
    <x v="7"/>
    <s v="50000-PROGRAM EXPENDITUR BUDGET"/>
    <s v="52000-SUPPLIES"/>
    <m/>
    <n v="0"/>
    <n v="0"/>
    <n v="3248.7000000000003"/>
    <n v="0"/>
    <n v="-3248.7000000000003"/>
    <s v="N/A"/>
    <n v="0"/>
    <n v="0"/>
    <n v="608.71"/>
    <n v="0"/>
    <n v="9.38"/>
    <n v="393.96000000000004"/>
    <n v="269.87"/>
    <n v="462.75"/>
    <n v="0"/>
    <n v="0"/>
    <n v="504.03000000000003"/>
    <n v="1000"/>
    <n v="0"/>
    <s v="OIRM OPERATING FUND"/>
    <s v="102005 ADMIN DEFAULT"/>
    <s v="IT HUMAN RESOURCES"/>
    <s v="DATA PROCESSING"/>
  </r>
  <r>
    <s v="000005471"/>
    <s v="1045816"/>
    <s v="102005"/>
    <x v="49"/>
    <s v="5188000"/>
    <n v="2012"/>
    <x v="0"/>
    <x v="49"/>
    <s v="50000-PROGRAM EXPENDITUR BUDGET"/>
    <s v="52000-SUPPLIES"/>
    <m/>
    <n v="0"/>
    <n v="0"/>
    <n v="186.83"/>
    <n v="0"/>
    <n v="-186.83"/>
    <s v="N/A"/>
    <n v="0"/>
    <n v="0"/>
    <n v="0"/>
    <n v="0"/>
    <n v="0"/>
    <n v="0"/>
    <n v="0"/>
    <n v="0"/>
    <n v="186.83"/>
    <n v="0"/>
    <n v="0"/>
    <n v="0"/>
    <n v="0"/>
    <s v="OIRM OPERATING FUND"/>
    <s v="102005 ADMIN DEFAULT"/>
    <s v="IT HUMAN RESOURCES"/>
    <s v="DATA PROCESSING"/>
  </r>
  <r>
    <s v="000005471"/>
    <s v="1045816"/>
    <s v="102005"/>
    <x v="78"/>
    <s v="5188000"/>
    <n v="2012"/>
    <x v="0"/>
    <x v="78"/>
    <s v="50000-PROGRAM EXPENDITUR BUDGET"/>
    <s v="53000-SERVICES-OTHER CHARGES"/>
    <m/>
    <n v="0"/>
    <n v="0"/>
    <n v="12641.970000000001"/>
    <n v="0"/>
    <n v="-12641.970000000001"/>
    <s v="N/A"/>
    <n v="1033"/>
    <n v="0"/>
    <n v="0"/>
    <n v="0"/>
    <n v="1033"/>
    <n v="1755.05"/>
    <n v="0"/>
    <n v="2273.64"/>
    <n v="0"/>
    <n v="2273.64"/>
    <n v="1136.82"/>
    <n v="3136.82"/>
    <n v="0"/>
    <s v="OIRM OPERATING FUND"/>
    <s v="102005 ADMIN DEFAULT"/>
    <s v="IT HUMAN RESOURCES"/>
    <s v="DATA PROCESSING"/>
  </r>
  <r>
    <s v="000005471"/>
    <s v="1045816"/>
    <s v="102005"/>
    <x v="26"/>
    <s v="5188000"/>
    <n v="2012"/>
    <x v="0"/>
    <x v="26"/>
    <s v="50000-PROGRAM EXPENDITUR BUDGET"/>
    <s v="53000-SERVICES-OTHER CHARGES"/>
    <m/>
    <n v="0"/>
    <n v="0"/>
    <n v="4593.67"/>
    <n v="0"/>
    <n v="-4593.67"/>
    <s v="N/A"/>
    <n v="0"/>
    <n v="275.34000000000003"/>
    <n v="122.4"/>
    <n v="2066"/>
    <n v="63.1"/>
    <n v="46.2"/>
    <n v="0"/>
    <n v="1463.28"/>
    <n v="278.65000000000003"/>
    <n v="0"/>
    <n v="143.8"/>
    <n v="134.9"/>
    <n v="0"/>
    <s v="OIRM OPERATING FUND"/>
    <s v="102005 ADMIN DEFAULT"/>
    <s v="IT HUMAN RESOURCES"/>
    <s v="DATA PROCESSING"/>
  </r>
  <r>
    <s v="000005471"/>
    <s v="1045816"/>
    <s v="102005"/>
    <x v="79"/>
    <s v="5188000"/>
    <n v="2012"/>
    <x v="0"/>
    <x v="79"/>
    <s v="50000-PROGRAM EXPENDITUR BUDGET"/>
    <s v="53000-SERVICES-OTHER CHARGES"/>
    <m/>
    <n v="0"/>
    <n v="0"/>
    <n v="8123"/>
    <n v="-0.01"/>
    <n v="-8122.99"/>
    <s v="N/A"/>
    <n v="0"/>
    <n v="0"/>
    <n v="8123"/>
    <n v="0"/>
    <n v="0"/>
    <n v="0"/>
    <n v="0"/>
    <n v="0"/>
    <n v="0"/>
    <n v="0"/>
    <n v="0"/>
    <n v="0"/>
    <n v="0"/>
    <s v="OIRM OPERATING FUND"/>
    <s v="102005 ADMIN DEFAULT"/>
    <s v="IT HUMAN RESOURCES"/>
    <s v="DATA PROCESSING"/>
  </r>
  <r>
    <s v="000005471"/>
    <s v="1045816"/>
    <s v="102005"/>
    <x v="19"/>
    <s v="5188000"/>
    <n v="2012"/>
    <x v="0"/>
    <x v="19"/>
    <s v="50000-PROGRAM EXPENDITUR BUDGET"/>
    <s v="53000-SERVICES-OTHER CHARGES"/>
    <m/>
    <n v="0"/>
    <n v="0"/>
    <n v="200"/>
    <n v="0"/>
    <n v="-200"/>
    <s v="N/A"/>
    <n v="0"/>
    <n v="0"/>
    <n v="0"/>
    <n v="0"/>
    <n v="0"/>
    <n v="0"/>
    <n v="0"/>
    <n v="0"/>
    <n v="0"/>
    <n v="0"/>
    <n v="0"/>
    <n v="200"/>
    <n v="0"/>
    <s v="OIRM OPERATING FUND"/>
    <s v="102005 ADMIN DEFAULT"/>
    <s v="IT HUMAN RESOURCES"/>
    <s v="DATA PROCESSING"/>
  </r>
  <r>
    <s v="000005471"/>
    <s v="1045816"/>
    <s v="102005"/>
    <x v="59"/>
    <s v="5188000"/>
    <n v="2012"/>
    <x v="0"/>
    <x v="59"/>
    <s v="50000-PROGRAM EXPENDITUR BUDGET"/>
    <s v="53000-SERVICES-OTHER CHARGES"/>
    <m/>
    <n v="0"/>
    <n v="0"/>
    <n v="2290.25"/>
    <n v="0"/>
    <n v="-2290.25"/>
    <s v="N/A"/>
    <n v="0"/>
    <n v="374"/>
    <n v="0"/>
    <n v="0"/>
    <n v="0"/>
    <n v="0"/>
    <n v="1916.25"/>
    <n v="0"/>
    <n v="0"/>
    <n v="0"/>
    <n v="0"/>
    <n v="0"/>
    <n v="0"/>
    <s v="OIRM OPERATING FUND"/>
    <s v="102005 ADMIN DEFAULT"/>
    <s v="IT HUMAN RESOURCES"/>
    <s v="DATA PROCESSING"/>
  </r>
  <r>
    <s v="000005471"/>
    <s v="1045816"/>
    <s v="102005"/>
    <x v="29"/>
    <s v="5188000"/>
    <n v="2012"/>
    <x v="0"/>
    <x v="29"/>
    <s v="50000-PROGRAM EXPENDITUR BUDGET"/>
    <s v="53000-SERVICES-OTHER CHARGES"/>
    <m/>
    <n v="0"/>
    <n v="0"/>
    <n v="9.53"/>
    <n v="0"/>
    <n v="-9.53"/>
    <s v="N/A"/>
    <n v="7.0200000000000005"/>
    <n v="0"/>
    <n v="0"/>
    <n v="0"/>
    <n v="0"/>
    <n v="0"/>
    <n v="0"/>
    <n v="0"/>
    <n v="0"/>
    <n v="1.21"/>
    <n v="0"/>
    <n v="1.3"/>
    <n v="0"/>
    <s v="OIRM OPERATING FUND"/>
    <s v="102005 ADMIN DEFAULT"/>
    <s v="IT HUMAN RESOURCES"/>
    <s v="DATA PROCESSING"/>
  </r>
  <r>
    <s v="000005471"/>
    <s v="1045816"/>
    <s v="102005"/>
    <x v="70"/>
    <s v="5188000"/>
    <n v="2012"/>
    <x v="0"/>
    <x v="70"/>
    <s v="50000-PROGRAM EXPENDITUR BUDGET"/>
    <s v="53000-SERVICES-OTHER CHARGES"/>
    <m/>
    <n v="0"/>
    <n v="0"/>
    <n v="8.86"/>
    <n v="0"/>
    <n v="-8.86"/>
    <s v="N/A"/>
    <n v="0"/>
    <n v="0"/>
    <n v="0"/>
    <n v="0"/>
    <n v="0"/>
    <n v="8.86"/>
    <n v="0"/>
    <n v="0"/>
    <n v="0"/>
    <n v="0"/>
    <n v="0"/>
    <n v="0"/>
    <n v="0"/>
    <s v="OIRM OPERATING FUND"/>
    <s v="102005 ADMIN DEFAULT"/>
    <s v="IT HUMAN RESOURCES"/>
    <s v="DATA PROCESSING"/>
  </r>
  <r>
    <s v="000005471"/>
    <s v="1045816"/>
    <s v="102005"/>
    <x v="53"/>
    <s v="5188000"/>
    <n v="2012"/>
    <x v="0"/>
    <x v="53"/>
    <s v="50000-PROGRAM EXPENDITUR BUDGET"/>
    <s v="53000-SERVICES-OTHER CHARGES"/>
    <m/>
    <n v="0"/>
    <n v="0"/>
    <n v="1797"/>
    <n v="0"/>
    <n v="-1797"/>
    <s v="N/A"/>
    <n v="418"/>
    <n v="0"/>
    <n v="0"/>
    <n v="595"/>
    <n v="0"/>
    <n v="0"/>
    <n v="0"/>
    <n v="0"/>
    <n v="0"/>
    <n v="0"/>
    <n v="485"/>
    <n v="299"/>
    <n v="0"/>
    <s v="OIRM OPERATING FUND"/>
    <s v="102005 ADMIN DEFAULT"/>
    <s v="IT HUMAN RESOURCES"/>
    <s v="DATA PROCESSING"/>
  </r>
  <r>
    <s v="000005471"/>
    <s v="1045816"/>
    <s v="102005"/>
    <x v="11"/>
    <s v="5188000"/>
    <n v="2012"/>
    <x v="0"/>
    <x v="11"/>
    <s v="50000-PROGRAM EXPENDITUR BUDGET"/>
    <s v="53000-SERVICES-OTHER CHARGES"/>
    <m/>
    <n v="0"/>
    <n v="0"/>
    <n v="1309.49"/>
    <n v="0"/>
    <n v="-1309.49"/>
    <s v="N/A"/>
    <n v="0"/>
    <n v="0"/>
    <n v="0"/>
    <n v="0"/>
    <n v="1056.74"/>
    <n v="0"/>
    <n v="0"/>
    <n v="0"/>
    <n v="0"/>
    <n v="0"/>
    <n v="-80"/>
    <n v="332.75"/>
    <n v="0"/>
    <s v="OIRM OPERATING FUND"/>
    <s v="102005 ADMIN DEFAULT"/>
    <s v="IT HUMAN RESOURCES"/>
    <s v="DATA PROCESSING"/>
  </r>
  <r>
    <s v="000005471"/>
    <s v="1045816"/>
    <s v="102005"/>
    <x v="13"/>
    <s v="5188000"/>
    <n v="2012"/>
    <x v="0"/>
    <x v="13"/>
    <s v="50000-PROGRAM EXPENDITUR BUDGET"/>
    <s v="55000-INTRAGOVERNMENTAL SERVICES"/>
    <m/>
    <n v="0"/>
    <n v="0"/>
    <n v="98"/>
    <n v="0"/>
    <n v="-98"/>
    <s v="N/A"/>
    <n v="0"/>
    <n v="0"/>
    <n v="0"/>
    <n v="0"/>
    <n v="0"/>
    <n v="0"/>
    <n v="0"/>
    <n v="84"/>
    <n v="0"/>
    <n v="-7"/>
    <n v="0"/>
    <n v="21"/>
    <n v="0"/>
    <s v="OIRM OPERATING FUND"/>
    <s v="102005 ADMIN DEFAULT"/>
    <s v="IT HUMAN RESOURCES"/>
    <s v="DATA PROCESSING"/>
  </r>
  <r>
    <s v="000005471"/>
    <s v="1045816"/>
    <s v="102005"/>
    <x v="66"/>
    <s v="5188000"/>
    <n v="2012"/>
    <x v="0"/>
    <x v="66"/>
    <s v="50000-PROGRAM EXPENDITUR BUDGET"/>
    <s v="55000-INTRAGOVERNMENTAL SERVICES"/>
    <m/>
    <n v="0"/>
    <n v="0"/>
    <n v="33"/>
    <n v="0"/>
    <n v="-33"/>
    <s v="N/A"/>
    <n v="0"/>
    <n v="0"/>
    <n v="0"/>
    <n v="33"/>
    <n v="0"/>
    <n v="0"/>
    <n v="0"/>
    <n v="0"/>
    <n v="0"/>
    <n v="0"/>
    <n v="0"/>
    <n v="0"/>
    <n v="0"/>
    <s v="OIRM OPERATING FUND"/>
    <s v="102005 ADMIN DEFAULT"/>
    <s v="IT HUMAN RESOURCES"/>
    <s v="DATA PROCESSING"/>
  </r>
  <r>
    <s v="000005471"/>
    <s v="1045854"/>
    <s v="102002"/>
    <x v="0"/>
    <s v="5188000"/>
    <n v="2012"/>
    <x v="0"/>
    <x v="0"/>
    <s v="50000-PROGRAM EXPENDITUR BUDGET"/>
    <s v="51000-WAGES AND BENEFITS"/>
    <s v="51100-SALARIES/WAGES"/>
    <n v="0"/>
    <n v="0"/>
    <n v="254000.18"/>
    <n v="0"/>
    <n v="-254000.18"/>
    <s v="N/A"/>
    <n v="16057.94"/>
    <n v="12279.51"/>
    <n v="33060.35"/>
    <n v="18891.63"/>
    <n v="18891.63"/>
    <n v="18891.63"/>
    <n v="19814.12"/>
    <n v="30969.25"/>
    <n v="18891.63"/>
    <n v="18891.63"/>
    <n v="18891.62"/>
    <n v="28469.24"/>
    <n v="0"/>
    <s v="OIRM OPERATING FUND"/>
    <s v="102002 ADMIN DEFAULT"/>
    <s v="IT SECURITY AND PRIVACY"/>
    <s v="DATA PROCESSING"/>
  </r>
  <r>
    <s v="000005471"/>
    <s v="1045854"/>
    <s v="102002"/>
    <x v="2"/>
    <s v="5188000"/>
    <n v="2012"/>
    <x v="0"/>
    <x v="2"/>
    <s v="50000-PROGRAM EXPENDITUR BUDGET"/>
    <s v="51000-WAGES AND BENEFITS"/>
    <s v="51300-PERSONNEL BENEFITS"/>
    <n v="0"/>
    <n v="0"/>
    <n v="30960"/>
    <n v="0"/>
    <n v="-30960"/>
    <s v="N/A"/>
    <n v="1264.14"/>
    <n v="2580"/>
    <n v="3895.86"/>
    <n v="2580"/>
    <n v="2580"/>
    <n v="2580"/>
    <n v="2580"/>
    <n v="2580"/>
    <n v="2580"/>
    <n v="2580"/>
    <n v="2580"/>
    <n v="2580"/>
    <n v="0"/>
    <s v="OIRM OPERATING FUND"/>
    <s v="102002 ADMIN DEFAULT"/>
    <s v="IT SECURITY AND PRIVACY"/>
    <s v="DATA PROCESSING"/>
  </r>
  <r>
    <s v="000005471"/>
    <s v="1045854"/>
    <s v="102002"/>
    <x v="3"/>
    <s v="5188000"/>
    <n v="2012"/>
    <x v="0"/>
    <x v="3"/>
    <s v="50000-PROGRAM EXPENDITUR BUDGET"/>
    <s v="51000-WAGES AND BENEFITS"/>
    <s v="51300-PERSONNEL BENEFITS"/>
    <n v="0"/>
    <n v="0"/>
    <n v="17267.56"/>
    <n v="0"/>
    <n v="-17267.56"/>
    <s v="N/A"/>
    <n v="705.89"/>
    <n v="1411.81"/>
    <n v="2469.53"/>
    <n v="1411.81"/>
    <n v="1411.8"/>
    <n v="1411.8"/>
    <n v="1411.8"/>
    <n v="2116.75"/>
    <n v="1411.81"/>
    <n v="1232.8700000000001"/>
    <n v="804.61"/>
    <n v="1467.08"/>
    <n v="0"/>
    <s v="OIRM OPERATING FUND"/>
    <s v="102002 ADMIN DEFAULT"/>
    <s v="IT SECURITY AND PRIVACY"/>
    <s v="DATA PROCESSING"/>
  </r>
  <r>
    <s v="000005471"/>
    <s v="1045854"/>
    <s v="102002"/>
    <x v="4"/>
    <s v="5188000"/>
    <n v="2012"/>
    <x v="0"/>
    <x v="4"/>
    <s v="50000-PROGRAM EXPENDITUR BUDGET"/>
    <s v="51000-WAGES AND BENEFITS"/>
    <s v="51300-PERSONNEL BENEFITS"/>
    <n v="0"/>
    <n v="0"/>
    <n v="17752.04"/>
    <n v="0"/>
    <n v="-17752.04"/>
    <s v="N/A"/>
    <n v="684.82"/>
    <n v="1369.64"/>
    <n v="2396.87"/>
    <n v="1369.64"/>
    <n v="1337.53"/>
    <n v="1337.53"/>
    <n v="1355.94"/>
    <n v="2043.1200000000001"/>
    <n v="1362.08"/>
    <n v="1362.08"/>
    <n v="1362.08"/>
    <n v="1770.71"/>
    <n v="0"/>
    <s v="OIRM OPERATING FUND"/>
    <s v="102002 ADMIN DEFAULT"/>
    <s v="IT SECURITY AND PRIVACY"/>
    <s v="DATA PROCESSING"/>
  </r>
  <r>
    <s v="000005471"/>
    <s v="1045854"/>
    <s v="102002"/>
    <x v="5"/>
    <s v="5188000"/>
    <n v="2012"/>
    <x v="0"/>
    <x v="5"/>
    <s v="50000-PROGRAM EXPENDITUR BUDGET"/>
    <s v="51000-WAGES AND BENEFITS"/>
    <s v="51300-PERSONNEL BENEFITS"/>
    <n v="0"/>
    <n v="0"/>
    <n v="924"/>
    <n v="0"/>
    <n v="-924"/>
    <s v="N/A"/>
    <n v="0"/>
    <n v="0"/>
    <n v="0"/>
    <n v="0"/>
    <n v="0"/>
    <n v="462"/>
    <n v="77"/>
    <n v="77"/>
    <n v="77"/>
    <n v="77"/>
    <n v="77"/>
    <n v="77"/>
    <n v="0"/>
    <s v="OIRM OPERATING FUND"/>
    <s v="102002 ADMIN DEFAULT"/>
    <s v="IT SECURITY AND PRIVACY"/>
    <s v="DATA PROCESSING"/>
  </r>
  <r>
    <s v="000005471"/>
    <s v="1045854"/>
    <s v="102002"/>
    <x v="56"/>
    <s v="5188000"/>
    <n v="2012"/>
    <x v="0"/>
    <x v="56"/>
    <s v="50000-PROGRAM EXPENDITUR BUDGET"/>
    <s v="52000-SUPPLIES"/>
    <m/>
    <n v="0"/>
    <n v="0"/>
    <n v="2536.04"/>
    <n v="0"/>
    <n v="-2536.04"/>
    <s v="N/A"/>
    <n v="0"/>
    <n v="0"/>
    <n v="0"/>
    <n v="0"/>
    <n v="0"/>
    <n v="0"/>
    <n v="0"/>
    <n v="0"/>
    <n v="0"/>
    <n v="0"/>
    <n v="2536.04"/>
    <n v="0"/>
    <n v="0"/>
    <s v="OIRM OPERATING FUND"/>
    <s v="102002 ADMIN DEFAULT"/>
    <s v="IT SECURITY AND PRIVACY"/>
    <s v="DATA PROCESSING"/>
  </r>
  <r>
    <s v="000005471"/>
    <s v="1045854"/>
    <s v="102002"/>
    <x v="49"/>
    <s v="5188000"/>
    <n v="2012"/>
    <x v="0"/>
    <x v="49"/>
    <s v="50000-PROGRAM EXPENDITUR BUDGET"/>
    <s v="52000-SUPPLIES"/>
    <m/>
    <n v="0"/>
    <n v="0"/>
    <n v="-3883.6"/>
    <n v="0"/>
    <n v="3883.6"/>
    <s v="N/A"/>
    <n v="0"/>
    <n v="0"/>
    <n v="0"/>
    <n v="0"/>
    <n v="0"/>
    <n v="0"/>
    <n v="0"/>
    <n v="-6222"/>
    <n v="0"/>
    <n v="0"/>
    <n v="2338.4"/>
    <n v="0"/>
    <n v="0"/>
    <s v="OIRM OPERATING FUND"/>
    <s v="102002 ADMIN DEFAULT"/>
    <s v="IT SECURITY AND PRIVACY"/>
    <s v="DATA PROCESSING"/>
  </r>
  <r>
    <s v="000005471"/>
    <s v="1045854"/>
    <s v="102002"/>
    <x v="50"/>
    <s v="5188000"/>
    <n v="2012"/>
    <x v="0"/>
    <x v="50"/>
    <s v="50000-PROGRAM EXPENDITUR BUDGET"/>
    <s v="52000-SUPPLIES"/>
    <m/>
    <n v="0"/>
    <n v="0"/>
    <n v="2882.13"/>
    <n v="0"/>
    <n v="-2882.13"/>
    <s v="N/A"/>
    <n v="0"/>
    <n v="108.41"/>
    <n v="0"/>
    <n v="0"/>
    <n v="0"/>
    <n v="0"/>
    <n v="0"/>
    <n v="0"/>
    <n v="0"/>
    <n v="0"/>
    <n v="950.19"/>
    <n v="1823.53"/>
    <n v="0"/>
    <s v="OIRM OPERATING FUND"/>
    <s v="102002 ADMIN DEFAULT"/>
    <s v="IT SECURITY AND PRIVACY"/>
    <s v="DATA PROCESSING"/>
  </r>
  <r>
    <s v="000005471"/>
    <s v="1045854"/>
    <s v="102002"/>
    <x v="8"/>
    <s v="5188000"/>
    <n v="2012"/>
    <x v="0"/>
    <x v="8"/>
    <s v="50000-PROGRAM EXPENDITUR BUDGET"/>
    <s v="52000-SUPPLIES"/>
    <m/>
    <n v="0"/>
    <n v="0"/>
    <n v="11734.460000000001"/>
    <n v="0"/>
    <n v="-11734.460000000001"/>
    <s v="N/A"/>
    <n v="0"/>
    <n v="0"/>
    <n v="0"/>
    <n v="0"/>
    <n v="247"/>
    <n v="0"/>
    <n v="2001"/>
    <n v="0"/>
    <n v="0"/>
    <n v="178.96"/>
    <n v="9307.5"/>
    <n v="0"/>
    <n v="0"/>
    <s v="OIRM OPERATING FUND"/>
    <s v="102002 ADMIN DEFAULT"/>
    <s v="IT SECURITY AND PRIVACY"/>
    <s v="DATA PROCESSING"/>
  </r>
  <r>
    <s v="000005471"/>
    <s v="1045854"/>
    <s v="102002"/>
    <x v="61"/>
    <s v="5188000"/>
    <n v="2012"/>
    <x v="0"/>
    <x v="61"/>
    <s v="50000-PROGRAM EXPENDITUR BUDGET"/>
    <s v="53000-SERVICES-OTHER CHARGES"/>
    <m/>
    <n v="0"/>
    <n v="0"/>
    <n v="129.3"/>
    <n v="0"/>
    <n v="-129.3"/>
    <s v="N/A"/>
    <n v="0"/>
    <n v="0"/>
    <n v="0"/>
    <n v="0"/>
    <n v="0"/>
    <n v="52.800000000000004"/>
    <n v="0"/>
    <n v="0"/>
    <n v="76.5"/>
    <n v="0"/>
    <n v="0"/>
    <n v="0"/>
    <n v="0"/>
    <s v="OIRM OPERATING FUND"/>
    <s v="102002 ADMIN DEFAULT"/>
    <s v="IT SECURITY AND PRIVACY"/>
    <s v="DATA PROCESSING"/>
  </r>
  <r>
    <s v="000005471"/>
    <s v="1045854"/>
    <s v="102002"/>
    <x v="52"/>
    <s v="5188000"/>
    <n v="2012"/>
    <x v="0"/>
    <x v="52"/>
    <s v="50000-PROGRAM EXPENDITUR BUDGET"/>
    <s v="53000-SERVICES-OTHER CHARGES"/>
    <m/>
    <n v="0"/>
    <n v="0"/>
    <n v="220"/>
    <n v="0"/>
    <n v="-220"/>
    <s v="N/A"/>
    <n v="0"/>
    <n v="0"/>
    <n v="0"/>
    <n v="0"/>
    <n v="0"/>
    <n v="90"/>
    <n v="0"/>
    <n v="0"/>
    <n v="130"/>
    <n v="0"/>
    <n v="0"/>
    <n v="0"/>
    <n v="0"/>
    <s v="OIRM OPERATING FUND"/>
    <s v="102002 ADMIN DEFAULT"/>
    <s v="IT SECURITY AND PRIVACY"/>
    <s v="DATA PROCESSING"/>
  </r>
  <r>
    <s v="000005471"/>
    <s v="1045854"/>
    <s v="102002"/>
    <x v="21"/>
    <s v="5188000"/>
    <n v="2012"/>
    <x v="0"/>
    <x v="21"/>
    <s v="50000-PROGRAM EXPENDITUR BUDGET"/>
    <s v="53000-SERVICES-OTHER CHARGES"/>
    <m/>
    <n v="0"/>
    <n v="0"/>
    <n v="937.79"/>
    <n v="0"/>
    <n v="-937.79"/>
    <s v="N/A"/>
    <n v="0"/>
    <n v="856.4300000000001"/>
    <n v="81.36"/>
    <n v="0"/>
    <n v="0"/>
    <n v="0"/>
    <n v="0"/>
    <n v="0"/>
    <n v="0"/>
    <n v="0"/>
    <n v="0"/>
    <n v="0"/>
    <n v="0"/>
    <s v="OIRM OPERATING FUND"/>
    <s v="102002 ADMIN DEFAULT"/>
    <s v="IT SECURITY AND PRIVACY"/>
    <s v="DATA PROCESSING"/>
  </r>
  <r>
    <s v="000005471"/>
    <s v="1045854"/>
    <s v="102002"/>
    <x v="62"/>
    <s v="5188000"/>
    <n v="2012"/>
    <x v="0"/>
    <x v="62"/>
    <s v="50000-PROGRAM EXPENDITUR BUDGET"/>
    <s v="53000-SERVICES-OTHER CHARGES"/>
    <m/>
    <n v="0"/>
    <n v="0"/>
    <n v="1979"/>
    <n v="0"/>
    <n v="-1979"/>
    <s v="N/A"/>
    <n v="0"/>
    <n v="0"/>
    <n v="85"/>
    <n v="215"/>
    <n v="0"/>
    <n v="0"/>
    <n v="1084"/>
    <n v="0"/>
    <n v="0"/>
    <n v="520"/>
    <n v="75"/>
    <n v="0"/>
    <n v="0"/>
    <s v="OIRM OPERATING FUND"/>
    <s v="102002 ADMIN DEFAULT"/>
    <s v="IT SECURITY AND PRIVACY"/>
    <s v="DATA PROCESSING"/>
  </r>
  <r>
    <s v="000005471"/>
    <s v="1045854"/>
    <s v="102002"/>
    <x v="63"/>
    <s v="5188000"/>
    <n v="2012"/>
    <x v="0"/>
    <x v="63"/>
    <s v="50000-PROGRAM EXPENDITUR BUDGET"/>
    <s v="53000-SERVICES-OTHER CHARGES"/>
    <m/>
    <n v="0"/>
    <n v="0"/>
    <n v="534.08"/>
    <n v="0"/>
    <n v="-534.08"/>
    <s v="N/A"/>
    <n v="0"/>
    <n v="0"/>
    <n v="0"/>
    <n v="0"/>
    <n v="0"/>
    <n v="0"/>
    <n v="0"/>
    <n v="0"/>
    <n v="0"/>
    <n v="0"/>
    <n v="0"/>
    <n v="534.08"/>
    <n v="0"/>
    <s v="OIRM OPERATING FUND"/>
    <s v="102002 ADMIN DEFAULT"/>
    <s v="IT SECURITY AND PRIVACY"/>
    <s v="DATA PROCESSING"/>
  </r>
  <r>
    <s v="000005471"/>
    <s v="1045854"/>
    <s v="102002"/>
    <x v="65"/>
    <s v="5188000"/>
    <n v="2012"/>
    <x v="0"/>
    <x v="65"/>
    <s v="50000-PROGRAM EXPENDITUR BUDGET"/>
    <s v="53000-SERVICES-OTHER CHARGES"/>
    <m/>
    <n v="0"/>
    <n v="0"/>
    <n v="460"/>
    <n v="0"/>
    <n v="-460"/>
    <s v="N/A"/>
    <n v="0"/>
    <n v="0"/>
    <n v="0"/>
    <n v="0"/>
    <n v="0"/>
    <n v="0"/>
    <n v="0"/>
    <n v="0"/>
    <n v="0"/>
    <n v="460"/>
    <n v="0"/>
    <n v="0"/>
    <n v="0"/>
    <s v="OIRM OPERATING FUND"/>
    <s v="102002 ADMIN DEFAULT"/>
    <s v="IT SECURITY AND PRIVACY"/>
    <s v="DATA PROCESSING"/>
  </r>
  <r>
    <s v="000005471"/>
    <s v="1045854"/>
    <s v="102002"/>
    <x v="11"/>
    <s v="5188000"/>
    <n v="2012"/>
    <x v="0"/>
    <x v="11"/>
    <s v="50000-PROGRAM EXPENDITUR BUDGET"/>
    <s v="53000-SERVICES-OTHER CHARGES"/>
    <m/>
    <n v="0"/>
    <n v="0"/>
    <n v="10950"/>
    <n v="0"/>
    <n v="-10950"/>
    <s v="N/A"/>
    <n v="0"/>
    <n v="0"/>
    <n v="0"/>
    <n v="0"/>
    <n v="0"/>
    <n v="0"/>
    <n v="0"/>
    <n v="0"/>
    <n v="10950"/>
    <n v="0"/>
    <n v="0"/>
    <n v="0"/>
    <n v="0"/>
    <s v="OIRM OPERATING FUND"/>
    <s v="102002 ADMIN DEFAULT"/>
    <s v="IT SECURITY AND PRIVACY"/>
    <s v="DATA PROCESSING"/>
  </r>
  <r>
    <s v="000005471"/>
    <s v="1045854"/>
    <s v="102002"/>
    <x v="12"/>
    <s v="5188000"/>
    <n v="2012"/>
    <x v="0"/>
    <x v="12"/>
    <s v="50000-PROGRAM EXPENDITUR BUDGET"/>
    <s v="53000-SERVICES-OTHER CHARGES"/>
    <m/>
    <n v="0"/>
    <n v="0"/>
    <n v="9212.44"/>
    <n v="0"/>
    <n v="-9212.44"/>
    <s v="N/A"/>
    <n v="999"/>
    <n v="0"/>
    <n v="0"/>
    <n v="999"/>
    <n v="0"/>
    <n v="1170"/>
    <n v="0"/>
    <n v="3000"/>
    <n v="1166.89"/>
    <n v="0"/>
    <n v="680"/>
    <n v="1197.55"/>
    <n v="0"/>
    <s v="OIRM OPERATING FUND"/>
    <s v="102002 ADMIN DEFAULT"/>
    <s v="IT SECURITY AND PRIVACY"/>
    <s v="DATA PROCESSING"/>
  </r>
  <r>
    <s v="000005471"/>
    <s v="1045854"/>
    <s v="102002"/>
    <x v="66"/>
    <s v="5188000"/>
    <n v="2012"/>
    <x v="0"/>
    <x v="66"/>
    <s v="50000-PROGRAM EXPENDITUR BUDGET"/>
    <s v="55000-INTRAGOVERNMENTAL SERVICES"/>
    <m/>
    <n v="0"/>
    <n v="0"/>
    <n v="1209.73"/>
    <n v="0"/>
    <n v="-1209.73"/>
    <s v="N/A"/>
    <n v="0"/>
    <n v="0"/>
    <n v="0"/>
    <n v="0"/>
    <n v="0"/>
    <n v="36"/>
    <n v="336.90000000000003"/>
    <n v="0"/>
    <n v="0"/>
    <n v="836.83"/>
    <n v="0"/>
    <n v="0"/>
    <n v="0"/>
    <s v="OIRM OPERATING FUND"/>
    <s v="102002 ADMIN DEFAULT"/>
    <s v="IT SECURITY AND PRIVACY"/>
    <s v="DATA PROCESSING"/>
  </r>
  <r>
    <s v="000005471"/>
    <s v="0000000"/>
    <s v="102001"/>
    <x v="80"/>
    <s v="0000000"/>
    <n v="2012"/>
    <x v="1"/>
    <x v="80"/>
    <s v="R3000-REVENUE"/>
    <s v="R3400-CHARGE FOR SERVICES"/>
    <m/>
    <n v="-3723367"/>
    <n v="-3723367"/>
    <n v="-3647368"/>
    <n v="0"/>
    <n v="-75999"/>
    <s v=".979588635769721330183138003855112858872"/>
    <n v="0"/>
    <n v="-906261"/>
    <n v="-8306"/>
    <n v="-914567"/>
    <n v="0"/>
    <n v="0"/>
    <n v="-909117"/>
    <n v="0"/>
    <n v="0"/>
    <n v="-909117"/>
    <n v="0"/>
    <n v="0"/>
    <n v="0"/>
    <s v="OIRM OPERATING FUND"/>
    <s v="Default"/>
    <s v="IT MGMT"/>
    <s v="Default"/>
  </r>
  <r>
    <s v="000005471"/>
    <s v="0000000"/>
    <s v="102001"/>
    <x v="81"/>
    <s v="0000000"/>
    <n v="2012"/>
    <x v="1"/>
    <x v="81"/>
    <s v="R3000-REVENUE"/>
    <s v="R3600-MISCELLANEOUS REVENUE"/>
    <m/>
    <n v="0"/>
    <n v="0"/>
    <n v="-11697.47"/>
    <n v="0"/>
    <n v="11697.47"/>
    <s v="N/A"/>
    <n v="0"/>
    <n v="-803.71"/>
    <n v="-1108.44"/>
    <n v="-863.19"/>
    <n v="-1090.34"/>
    <n v="-850.04"/>
    <n v="-836.29"/>
    <n v="-1219.81"/>
    <n v="-814.95"/>
    <n v="-696.16"/>
    <n v="-1127.27"/>
    <n v="-1199.79"/>
    <n v="-1087.48"/>
    <s v="OIRM OPERATING FUND"/>
    <s v="Default"/>
    <s v="IT MGMT"/>
    <s v="Default"/>
  </r>
  <r>
    <s v="000005471"/>
    <s v="0000000"/>
    <s v="102001"/>
    <x v="82"/>
    <s v="0000000"/>
    <n v="2012"/>
    <x v="1"/>
    <x v="82"/>
    <s v="R3000-REVENUE"/>
    <s v="R3600-MISCELLANEOUS REVENUE"/>
    <m/>
    <n v="0"/>
    <n v="0"/>
    <n v="175.45000000000002"/>
    <n v="0"/>
    <n v="-175.45000000000002"/>
    <s v="N/A"/>
    <n v="0"/>
    <n v="12.06"/>
    <n v="16.63"/>
    <n v="12.950000000000001"/>
    <n v="16.35"/>
    <n v="12.75"/>
    <n v="12.540000000000001"/>
    <n v="18.29"/>
    <n v="12.22"/>
    <n v="10.44"/>
    <n v="16.91"/>
    <n v="17.990000000000002"/>
    <n v="16.32"/>
    <s v="OIRM OPERATING FUND"/>
    <s v="Default"/>
    <s v="IT MGMT"/>
    <s v="Default"/>
  </r>
  <r>
    <s v="000005471"/>
    <s v="0000000"/>
    <s v="102001"/>
    <x v="83"/>
    <s v="0000000"/>
    <n v="2012"/>
    <x v="1"/>
    <x v="83"/>
    <s v="R3000-REVENUE"/>
    <s v="R3600-MISCELLANEOUS REVENUE"/>
    <m/>
    <n v="0"/>
    <n v="0"/>
    <n v="193.99"/>
    <n v="0"/>
    <n v="-193.99"/>
    <s v="N/A"/>
    <n v="0"/>
    <n v="49.47"/>
    <n v="62.39"/>
    <n v="54.03"/>
    <n v="66.69"/>
    <n v="59.56"/>
    <n v="53.21"/>
    <n v="72.02"/>
    <n v="-477.85"/>
    <n v="41.33"/>
    <n v="68.02"/>
    <n v="78.79"/>
    <n v="66.33"/>
    <s v="OIRM OPERATING FUND"/>
    <s v="Default"/>
    <s v="IT MGMT"/>
    <s v="Default"/>
  </r>
  <r>
    <s v="000005471"/>
    <s v="0000000"/>
    <s v="102001"/>
    <x v="84"/>
    <s v="0000000"/>
    <n v="2012"/>
    <x v="1"/>
    <x v="84"/>
    <s v="R3000-REVENUE"/>
    <s v="R3600-MISCELLANEOUS REVENUE"/>
    <m/>
    <n v="0"/>
    <n v="0"/>
    <n v="561.22"/>
    <n v="0"/>
    <n v="-561.22"/>
    <s v="N/A"/>
    <n v="0"/>
    <n v="0"/>
    <n v="0"/>
    <n v="0"/>
    <n v="0"/>
    <n v="0"/>
    <n v="0"/>
    <n v="0"/>
    <n v="0"/>
    <n v="0"/>
    <n v="0"/>
    <n v="561.22"/>
    <n v="0"/>
    <s v="OIRM OPERATING FUND"/>
    <s v="Default"/>
    <s v="IT MGMT"/>
    <s v="Default"/>
  </r>
  <r>
    <s v="000005471"/>
    <s v="0000000"/>
    <s v="102001"/>
    <x v="85"/>
    <s v="0000000"/>
    <n v="2012"/>
    <x v="1"/>
    <x v="85"/>
    <s v="R3000-REVENUE"/>
    <s v="R3600-MISCELLANEOUS REVENUE"/>
    <m/>
    <n v="0"/>
    <n v="0"/>
    <n v="0"/>
    <n v="0"/>
    <n v="0"/>
    <s v="N/A"/>
    <n v="0"/>
    <n v="0"/>
    <n v="0"/>
    <n v="0"/>
    <n v="0"/>
    <n v="0"/>
    <n v="0"/>
    <n v="0"/>
    <n v="0"/>
    <n v="0"/>
    <n v="0"/>
    <n v="0"/>
    <n v="0"/>
    <s v="OIRM OPERATING FUND"/>
    <s v="Default"/>
    <s v="IT MGMT"/>
    <s v="Default"/>
  </r>
  <r>
    <s v="000005471"/>
    <s v="0000000"/>
    <s v="102001"/>
    <x v="86"/>
    <s v="0000000"/>
    <n v="2012"/>
    <x v="1"/>
    <x v="86"/>
    <s v="R3000-REVENUE"/>
    <s v="R3600-MISCELLANEOUS REVENUE"/>
    <m/>
    <n v="0"/>
    <n v="0"/>
    <n v="-777"/>
    <n v="0"/>
    <n v="777"/>
    <s v="N/A"/>
    <n v="0"/>
    <n v="0"/>
    <n v="0"/>
    <n v="0"/>
    <n v="0"/>
    <n v="0"/>
    <n v="0"/>
    <n v="0"/>
    <n v="0"/>
    <n v="0"/>
    <n v="0"/>
    <n v="-777"/>
    <n v="0"/>
    <s v="OIRM OPERATING FUND"/>
    <s v="Default"/>
    <s v="IT MGMT"/>
    <s v="Default"/>
  </r>
  <r>
    <s v="000005471"/>
    <s v="0000000"/>
    <s v="102001"/>
    <x v="87"/>
    <s v="0000000"/>
    <n v="2012"/>
    <x v="1"/>
    <x v="87"/>
    <s v="R3000-REVENUE"/>
    <s v="R3600-MISCELLANEOUS REVENUE"/>
    <m/>
    <n v="0"/>
    <n v="0"/>
    <n v="-13554.81"/>
    <n v="0"/>
    <n v="13554.81"/>
    <s v="N/A"/>
    <n v="0"/>
    <n v="0"/>
    <n v="0"/>
    <n v="0"/>
    <n v="0"/>
    <n v="0"/>
    <n v="0"/>
    <n v="-1743.71"/>
    <n v="0"/>
    <n v="-11811.1"/>
    <n v="0"/>
    <n v="0"/>
    <n v="0"/>
    <s v="OIRM OPERATING FUND"/>
    <s v="Default"/>
    <s v="IT MGMT"/>
    <s v="Default"/>
  </r>
  <r>
    <s v="000005471"/>
    <s v="0000000"/>
    <s v="102001"/>
    <x v="88"/>
    <s v="0000000"/>
    <n v="2012"/>
    <x v="1"/>
    <x v="88"/>
    <s v="R3000-REVENUE"/>
    <s v="R3600-MISCELLANEOUS REVENUE"/>
    <m/>
    <n v="0"/>
    <n v="0"/>
    <n v="-7442.35"/>
    <n v="0"/>
    <n v="7442.35"/>
    <s v="N/A"/>
    <n v="0"/>
    <n v="0"/>
    <n v="-8267"/>
    <n v="0"/>
    <n v="0"/>
    <n v="0"/>
    <n v="0"/>
    <n v="0"/>
    <n v="0"/>
    <n v="0"/>
    <n v="0"/>
    <n v="0"/>
    <n v="824.65"/>
    <s v="OIRM OPERATING FUND"/>
    <s v="Default"/>
    <s v="IT MGMT"/>
    <s v="Default"/>
  </r>
  <r>
    <s v="000005471"/>
    <s v="0000000"/>
    <s v="102001"/>
    <x v="89"/>
    <s v="0000000"/>
    <n v="2012"/>
    <x v="1"/>
    <x v="89"/>
    <s v="R3000-REVENUE"/>
    <s v="R3600-MISCELLANEOUS REVENUE"/>
    <m/>
    <n v="-18428"/>
    <n v="-18428"/>
    <n v="0"/>
    <n v="0"/>
    <n v="-18428"/>
    <s v="0"/>
    <n v="0"/>
    <n v="0"/>
    <n v="0"/>
    <n v="0"/>
    <n v="0"/>
    <n v="0"/>
    <n v="0"/>
    <n v="0"/>
    <n v="0"/>
    <n v="0"/>
    <n v="0"/>
    <n v="0"/>
    <n v="0"/>
    <s v="OIRM OPERATING FUND"/>
    <s v="Default"/>
    <s v="IT MGMT"/>
    <s v="Default"/>
  </r>
  <r>
    <s v="000005471"/>
    <s v="0000000"/>
    <s v="102001"/>
    <x v="90"/>
    <s v="0000000"/>
    <n v="2012"/>
    <x v="1"/>
    <x v="90"/>
    <s v="R3000-REVENUE"/>
    <s v="R3400-CHARGE FOR SERVICES"/>
    <m/>
    <n v="-42947"/>
    <n v="-42947"/>
    <n v="0"/>
    <n v="0"/>
    <n v="-42947"/>
    <s v="0"/>
    <n v="0"/>
    <n v="0"/>
    <n v="0"/>
    <n v="0"/>
    <n v="0"/>
    <n v="0"/>
    <n v="0"/>
    <n v="0"/>
    <n v="0"/>
    <n v="0"/>
    <n v="0"/>
    <n v="0"/>
    <n v="0"/>
    <s v="OIRM OPERATING FUND"/>
    <s v="Default"/>
    <s v="IT MGMT"/>
    <s v="Default"/>
  </r>
  <r>
    <s v="000005471"/>
    <s v="0000000"/>
    <s v="102001"/>
    <x v="91"/>
    <s v="0000000"/>
    <n v="2012"/>
    <x v="1"/>
    <x v="91"/>
    <s v="R3000-REVENUE"/>
    <s v="R3400-CHARGE FOR SERVICES"/>
    <m/>
    <n v="-142119"/>
    <n v="-142119"/>
    <n v="0"/>
    <n v="0"/>
    <n v="-142119"/>
    <s v="0"/>
    <n v="0"/>
    <n v="0"/>
    <n v="0"/>
    <n v="0"/>
    <n v="0"/>
    <n v="0"/>
    <n v="0"/>
    <n v="0"/>
    <n v="0"/>
    <n v="0"/>
    <n v="0"/>
    <n v="0"/>
    <n v="0"/>
    <s v="OIRM OPERATING FUND"/>
    <s v="Default"/>
    <s v="IT MGMT"/>
    <s v="Default"/>
  </r>
  <r>
    <s v="000005471"/>
    <s v="0000000"/>
    <s v="102001"/>
    <x v="92"/>
    <s v="0000000"/>
    <n v="2012"/>
    <x v="1"/>
    <x v="92"/>
    <s v="R3000-REVENUE"/>
    <s v="R3400-CHARGE FOR SERVICES"/>
    <m/>
    <n v="-78087"/>
    <n v="-78087"/>
    <n v="0"/>
    <n v="0"/>
    <n v="-78087"/>
    <s v="0"/>
    <n v="0"/>
    <n v="0"/>
    <n v="0"/>
    <n v="0"/>
    <n v="0"/>
    <n v="0"/>
    <n v="0"/>
    <n v="0"/>
    <n v="0"/>
    <n v="0"/>
    <n v="0"/>
    <n v="0"/>
    <n v="0"/>
    <s v="OIRM OPERATING FUND"/>
    <s v="Default"/>
    <s v="IT MGMT"/>
    <s v="Default"/>
  </r>
  <r>
    <s v="000005471"/>
    <s v="0000000"/>
    <s v="102001"/>
    <x v="93"/>
    <s v="0000000"/>
    <n v="2012"/>
    <x v="1"/>
    <x v="93"/>
    <s v="R3000-REVENUE"/>
    <s v="R3400-CHARGE FOR SERVICES"/>
    <m/>
    <n v="-25750"/>
    <n v="-25750"/>
    <n v="0"/>
    <n v="0"/>
    <n v="-25750"/>
    <s v="0"/>
    <n v="0"/>
    <n v="0"/>
    <n v="0"/>
    <n v="0"/>
    <n v="0"/>
    <n v="0"/>
    <n v="0"/>
    <n v="0"/>
    <n v="0"/>
    <n v="0"/>
    <n v="0"/>
    <n v="0"/>
    <n v="0"/>
    <s v="OIRM OPERATING FUND"/>
    <s v="Default"/>
    <s v="IT MGMT"/>
    <s v="Default"/>
  </r>
  <r>
    <s v="000005471"/>
    <s v="0000000"/>
    <s v="102001"/>
    <x v="94"/>
    <s v="0000000"/>
    <n v="2012"/>
    <x v="1"/>
    <x v="94"/>
    <s v="R3000-REVENUE"/>
    <s v="R3400-CHARGE FOR SERVICES"/>
    <m/>
    <n v="-213782"/>
    <n v="-213782"/>
    <n v="0"/>
    <n v="0"/>
    <n v="-213782"/>
    <s v="0"/>
    <n v="0"/>
    <n v="0"/>
    <n v="0"/>
    <n v="0"/>
    <n v="0"/>
    <n v="0"/>
    <n v="0"/>
    <n v="0"/>
    <n v="0"/>
    <n v="0"/>
    <n v="0"/>
    <n v="0"/>
    <n v="0"/>
    <s v="OIRM OPERATING FUND"/>
    <s v="Default"/>
    <s v="IT MGMT"/>
    <s v="Default"/>
  </r>
  <r>
    <s v="000005471"/>
    <s v="1000778"/>
    <s v="102001"/>
    <x v="90"/>
    <s v="0000000"/>
    <n v="2012"/>
    <x v="1"/>
    <x v="90"/>
    <s v="R3000-REVENUE"/>
    <s v="R3400-CHARGE FOR SERVICES"/>
    <m/>
    <n v="0"/>
    <n v="0"/>
    <n v="-42947"/>
    <n v="0"/>
    <n v="42947"/>
    <s v="N/A"/>
    <n v="0"/>
    <n v="0"/>
    <n v="0"/>
    <n v="0"/>
    <n v="0"/>
    <n v="0"/>
    <n v="0"/>
    <n v="0"/>
    <n v="0"/>
    <n v="-42947"/>
    <n v="0"/>
    <n v="0"/>
    <n v="0"/>
    <s v="OIRM OPERATING FUND"/>
    <s v="102001 ADMIN DEFAULT"/>
    <s v="IT MGMT"/>
    <s v="Default"/>
  </r>
  <r>
    <s v="000005471"/>
    <s v="1000778"/>
    <s v="102001"/>
    <x v="91"/>
    <s v="0000000"/>
    <n v="2012"/>
    <x v="1"/>
    <x v="91"/>
    <s v="R3000-REVENUE"/>
    <s v="R3400-CHARGE FOR SERVICES"/>
    <m/>
    <n v="0"/>
    <n v="0"/>
    <n v="-142119"/>
    <n v="0"/>
    <n v="142119"/>
    <s v="N/A"/>
    <n v="0"/>
    <n v="0"/>
    <n v="0"/>
    <n v="0"/>
    <n v="0"/>
    <n v="0"/>
    <n v="0"/>
    <n v="0"/>
    <n v="0"/>
    <n v="-142119"/>
    <n v="0"/>
    <n v="0"/>
    <n v="0"/>
    <s v="OIRM OPERATING FUND"/>
    <s v="102001 ADMIN DEFAULT"/>
    <s v="IT MGMT"/>
    <s v="Default"/>
  </r>
  <r>
    <s v="000005471"/>
    <s v="1000778"/>
    <s v="102001"/>
    <x v="92"/>
    <s v="0000000"/>
    <n v="2012"/>
    <x v="1"/>
    <x v="92"/>
    <s v="R3000-REVENUE"/>
    <s v="R3400-CHARGE FOR SERVICES"/>
    <m/>
    <n v="0"/>
    <n v="0"/>
    <n v="-78087"/>
    <n v="0"/>
    <n v="78087"/>
    <s v="N/A"/>
    <n v="0"/>
    <n v="0"/>
    <n v="0"/>
    <n v="0"/>
    <n v="0"/>
    <n v="0"/>
    <n v="0"/>
    <n v="0"/>
    <n v="0"/>
    <n v="-78087"/>
    <n v="0"/>
    <n v="0"/>
    <n v="0"/>
    <s v="OIRM OPERATING FUND"/>
    <s v="102001 ADMIN DEFAULT"/>
    <s v="IT MGMT"/>
    <s v="Default"/>
  </r>
</pivotCacheRecords>
</file>

<file path=xl/pivotCache/pivotCacheRecords3.xml><?xml version="1.0" encoding="utf-8"?>
<pivotCacheRecords xmlns="http://schemas.openxmlformats.org/spreadsheetml/2006/main" xmlns:r="http://schemas.openxmlformats.org/officeDocument/2006/relationships" count="202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pivotCacheRecords>
</file>

<file path=xl/pivotCache/pivotCacheRecords4.xml><?xml version="1.0" encoding="utf-8"?>
<pivotCacheRecords xmlns="http://schemas.openxmlformats.org/spreadsheetml/2006/main" xmlns:r="http://schemas.openxmlformats.org/officeDocument/2006/relationships" count="220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r>
    <m/>
    <m/>
    <m/>
    <x v="164"/>
    <m/>
    <m/>
    <x v="2"/>
    <x v="162"/>
    <m/>
    <m/>
    <m/>
    <m/>
    <m/>
    <m/>
    <m/>
    <m/>
    <m/>
    <m/>
    <m/>
    <m/>
    <m/>
    <m/>
    <m/>
    <m/>
    <m/>
    <m/>
    <m/>
    <m/>
    <m/>
    <m/>
    <m/>
    <m/>
    <m/>
    <m/>
  </r>
  <r>
    <m/>
    <m/>
    <m/>
    <x v="164"/>
    <m/>
    <m/>
    <x v="2"/>
    <x v="162"/>
    <m/>
    <m/>
    <m/>
    <m/>
    <m/>
    <m/>
    <m/>
    <m/>
    <m/>
    <m/>
    <m/>
    <m/>
    <m/>
    <m/>
    <m/>
    <m/>
    <m/>
    <m/>
    <m/>
    <m/>
    <m/>
    <m/>
    <m/>
    <m/>
    <m/>
    <m/>
  </r>
  <r>
    <m/>
    <m/>
    <m/>
    <x v="164"/>
    <m/>
    <m/>
    <x v="2"/>
    <x v="162"/>
    <m/>
    <m/>
    <m/>
    <m/>
    <m/>
    <m/>
    <m/>
    <m/>
    <m/>
    <m/>
    <m/>
    <m/>
    <m/>
    <m/>
    <m/>
    <m/>
    <m/>
    <m/>
    <m/>
    <m/>
    <m/>
    <m/>
    <m/>
    <m/>
    <m/>
    <m/>
  </r>
  <r>
    <s v="Account Type"/>
    <s v="Revenu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33429"/>
    <s v="DEPT OF ECOLOGY"/>
    <n v="-4268.84"/>
    <x v="164"/>
    <m/>
    <m/>
    <x v="2"/>
    <x v="162"/>
    <m/>
    <m/>
    <m/>
    <m/>
    <m/>
    <m/>
    <m/>
    <m/>
    <m/>
    <m/>
    <m/>
    <m/>
    <m/>
    <m/>
    <m/>
    <m/>
    <m/>
    <m/>
    <m/>
    <m/>
    <m/>
    <m/>
    <m/>
    <m/>
    <m/>
    <m/>
  </r>
  <r>
    <s v="34180"/>
    <s v="TECH SERVICES EXTERNAL"/>
    <n v="-173530.38999999998"/>
    <x v="164"/>
    <m/>
    <m/>
    <x v="2"/>
    <x v="162"/>
    <m/>
    <m/>
    <m/>
    <m/>
    <m/>
    <m/>
    <m/>
    <m/>
    <m/>
    <m/>
    <m/>
    <m/>
    <m/>
    <m/>
    <m/>
    <m/>
    <m/>
    <m/>
    <m/>
    <m/>
    <m/>
    <m/>
    <m/>
    <m/>
    <m/>
    <m/>
  </r>
  <r>
    <s v="34199"/>
    <s v="TELCOM SERVICES NON KC"/>
    <n v="-32540.47"/>
    <x v="164"/>
    <m/>
    <m/>
    <x v="2"/>
    <x v="162"/>
    <m/>
    <m/>
    <m/>
    <m/>
    <m/>
    <m/>
    <m/>
    <m/>
    <m/>
    <m/>
    <m/>
    <m/>
    <m/>
    <m/>
    <m/>
    <m/>
    <m/>
    <m/>
    <m/>
    <m/>
    <m/>
    <m/>
    <m/>
    <m/>
    <m/>
    <m/>
  </r>
  <r>
    <s v="34811"/>
    <s v="TELECOM SVCS INTERFUND"/>
    <n v="-1897757.83"/>
    <x v="164"/>
    <m/>
    <m/>
    <x v="2"/>
    <x v="162"/>
    <m/>
    <m/>
    <m/>
    <m/>
    <m/>
    <m/>
    <m/>
    <m/>
    <m/>
    <m/>
    <m/>
    <m/>
    <m/>
    <m/>
    <m/>
    <m/>
    <m/>
    <m/>
    <m/>
    <m/>
    <m/>
    <m/>
    <m/>
    <m/>
    <m/>
    <m/>
  </r>
  <r>
    <s v="34880"/>
    <s v="TECH SVCS INTERNAL"/>
    <n v="-8628461.92"/>
    <x v="164"/>
    <m/>
    <m/>
    <x v="2"/>
    <x v="162"/>
    <m/>
    <m/>
    <m/>
    <m/>
    <m/>
    <m/>
    <m/>
    <m/>
    <m/>
    <m/>
    <m/>
    <m/>
    <m/>
    <m/>
    <m/>
    <m/>
    <m/>
    <m/>
    <m/>
    <m/>
    <m/>
    <m/>
    <m/>
    <m/>
    <m/>
    <m/>
  </r>
  <r>
    <s v="34882"/>
    <s v="NEW DEVELOPMENT"/>
    <n v="-1412271.8"/>
    <x v="164"/>
    <m/>
    <m/>
    <x v="2"/>
    <x v="162"/>
    <m/>
    <m/>
    <m/>
    <m/>
    <m/>
    <m/>
    <m/>
    <m/>
    <m/>
    <m/>
    <m/>
    <m/>
    <m/>
    <m/>
    <m/>
    <m/>
    <m/>
    <m/>
    <m/>
    <m/>
    <m/>
    <m/>
    <m/>
    <m/>
    <m/>
    <m/>
  </r>
  <r>
    <s v="34884"/>
    <s v="ENTERPRISE WIDE TECH SVCS"/>
    <n v="-15498416"/>
    <x v="164"/>
    <m/>
    <m/>
    <x v="2"/>
    <x v="162"/>
    <m/>
    <m/>
    <m/>
    <m/>
    <m/>
    <m/>
    <m/>
    <m/>
    <m/>
    <m/>
    <m/>
    <m/>
    <m/>
    <m/>
    <m/>
    <m/>
    <m/>
    <m/>
    <m/>
    <m/>
    <m/>
    <m/>
    <m/>
    <m/>
    <m/>
    <m/>
  </r>
  <r>
    <s v="34886"/>
    <s v="OTHER SERVICES"/>
    <n v="-20461853.97"/>
    <x v="164"/>
    <m/>
    <m/>
    <x v="2"/>
    <x v="162"/>
    <m/>
    <m/>
    <m/>
    <m/>
    <m/>
    <m/>
    <m/>
    <m/>
    <m/>
    <m/>
    <m/>
    <m/>
    <m/>
    <m/>
    <m/>
    <m/>
    <m/>
    <m/>
    <m/>
    <m/>
    <m/>
    <m/>
    <m/>
    <m/>
    <m/>
    <m/>
  </r>
  <r>
    <s v="34887"/>
    <s v="TECH SERVICE REBATE"/>
    <n v="1094876"/>
    <x v="164"/>
    <m/>
    <m/>
    <x v="2"/>
    <x v="162"/>
    <m/>
    <m/>
    <m/>
    <m/>
    <m/>
    <m/>
    <m/>
    <m/>
    <m/>
    <m/>
    <m/>
    <m/>
    <m/>
    <m/>
    <m/>
    <m/>
    <m/>
    <m/>
    <m/>
    <m/>
    <m/>
    <m/>
    <m/>
    <m/>
    <m/>
    <m/>
  </r>
  <r>
    <s v="36988"/>
    <s v="DIRECT SUBSIDY BONDSREIMB"/>
    <n v="-90519.7"/>
    <x v="164"/>
    <m/>
    <m/>
    <x v="2"/>
    <x v="162"/>
    <m/>
    <m/>
    <m/>
    <m/>
    <m/>
    <m/>
    <m/>
    <m/>
    <m/>
    <m/>
    <m/>
    <m/>
    <m/>
    <m/>
    <m/>
    <m/>
    <m/>
    <m/>
    <m/>
    <m/>
    <m/>
    <m/>
    <m/>
    <m/>
    <m/>
    <m/>
  </r>
  <r>
    <s v="36994"/>
    <s v="IMMATL PRIOR YEAR CORRECT"/>
    <n v="8654.61"/>
    <x v="164"/>
    <m/>
    <m/>
    <x v="2"/>
    <x v="162"/>
    <m/>
    <m/>
    <m/>
    <m/>
    <m/>
    <m/>
    <m/>
    <m/>
    <m/>
    <m/>
    <m/>
    <m/>
    <m/>
    <m/>
    <m/>
    <m/>
    <m/>
    <m/>
    <m/>
    <m/>
    <m/>
    <m/>
    <m/>
    <m/>
    <m/>
    <m/>
  </r>
  <r>
    <s v="36999"/>
    <s v="OTHER MISC REVENUE"/>
    <n v="-247.79"/>
    <x v="164"/>
    <m/>
    <m/>
    <x v="2"/>
    <x v="162"/>
    <m/>
    <m/>
    <m/>
    <m/>
    <m/>
    <m/>
    <m/>
    <m/>
    <m/>
    <m/>
    <m/>
    <m/>
    <m/>
    <m/>
    <m/>
    <m/>
    <m/>
    <m/>
    <m/>
    <m/>
    <m/>
    <m/>
    <m/>
    <m/>
    <m/>
    <m/>
  </r>
  <r>
    <s v="43945"/>
    <s v="SWM  ILA SERVICES ESA"/>
    <n v="-5000"/>
    <x v="164"/>
    <m/>
    <m/>
    <x v="2"/>
    <x v="162"/>
    <m/>
    <m/>
    <m/>
    <m/>
    <m/>
    <m/>
    <m/>
    <m/>
    <m/>
    <m/>
    <m/>
    <m/>
    <m/>
    <m/>
    <m/>
    <m/>
    <m/>
    <m/>
    <m/>
    <m/>
    <m/>
    <m/>
    <m/>
    <m/>
    <m/>
    <m/>
  </r>
  <r>
    <s v="44074"/>
    <s v="LEGAL SVC DEF INVOL TRMNT"/>
    <n v="0"/>
    <x v="164"/>
    <m/>
    <m/>
    <x v="2"/>
    <x v="162"/>
    <m/>
    <m/>
    <m/>
    <m/>
    <m/>
    <m/>
    <m/>
    <m/>
    <m/>
    <m/>
    <m/>
    <m/>
    <m/>
    <m/>
    <m/>
    <m/>
    <m/>
    <m/>
    <m/>
    <m/>
    <m/>
    <m/>
    <m/>
    <m/>
    <m/>
    <m/>
  </r>
  <r>
    <s v="44081"/>
    <s v="OIRM CABLE COMM OVERHEAD"/>
    <n v="-5145"/>
    <x v="164"/>
    <m/>
    <m/>
    <x v="2"/>
    <x v="162"/>
    <m/>
    <m/>
    <m/>
    <m/>
    <m/>
    <m/>
    <m/>
    <m/>
    <m/>
    <m/>
    <m/>
    <m/>
    <m/>
    <m/>
    <m/>
    <m/>
    <m/>
    <m/>
    <m/>
    <m/>
    <m/>
    <m/>
    <m/>
    <m/>
    <m/>
    <m/>
  </r>
  <r>
    <s v="44082"/>
    <s v="OIRM I NET OVERHEAD"/>
    <n v="-89991"/>
    <x v="164"/>
    <m/>
    <m/>
    <x v="2"/>
    <x v="162"/>
    <m/>
    <m/>
    <m/>
    <m/>
    <m/>
    <m/>
    <m/>
    <m/>
    <m/>
    <m/>
    <m/>
    <m/>
    <m/>
    <m/>
    <m/>
    <m/>
    <m/>
    <m/>
    <m/>
    <m/>
    <m/>
    <m/>
    <m/>
    <m/>
    <m/>
    <m/>
  </r>
  <r>
    <s v="44083"/>
    <s v="OIRM RADIO COMM OVERHEAD"/>
    <n v="-72031"/>
    <x v="164"/>
    <m/>
    <m/>
    <x v="2"/>
    <x v="162"/>
    <m/>
    <m/>
    <m/>
    <m/>
    <m/>
    <m/>
    <m/>
    <m/>
    <m/>
    <m/>
    <m/>
    <m/>
    <m/>
    <m/>
    <m/>
    <m/>
    <m/>
    <m/>
    <m/>
    <m/>
    <m/>
    <m/>
    <m/>
    <m/>
    <m/>
    <m/>
  </r>
  <r>
    <s v="44084"/>
    <s v="OIRM OVERHEAD"/>
    <n v="-144525"/>
    <x v="164"/>
    <m/>
    <m/>
    <x v="2"/>
    <x v="162"/>
    <m/>
    <m/>
    <m/>
    <m/>
    <m/>
    <m/>
    <m/>
    <m/>
    <m/>
    <m/>
    <m/>
    <m/>
    <m/>
    <m/>
    <m/>
    <m/>
    <m/>
    <m/>
    <m/>
    <m/>
    <m/>
    <m/>
    <m/>
    <m/>
    <m/>
    <m/>
  </r>
  <r>
    <s v="44085"/>
    <s v="OIRM OH EQUIP REPLACE"/>
    <n v="-194112"/>
    <x v="164"/>
    <m/>
    <m/>
    <x v="2"/>
    <x v="162"/>
    <m/>
    <m/>
    <m/>
    <m/>
    <m/>
    <m/>
    <m/>
    <m/>
    <m/>
    <m/>
    <m/>
    <m/>
    <m/>
    <m/>
    <m/>
    <m/>
    <m/>
    <m/>
    <m/>
    <m/>
    <m/>
    <m/>
    <m/>
    <m/>
    <m/>
    <m/>
  </r>
  <r>
    <s v="44086"/>
    <s v="OIRM TELECOM OVERHEAD"/>
    <n v="0"/>
    <x v="164"/>
    <m/>
    <m/>
    <x v="2"/>
    <x v="162"/>
    <m/>
    <m/>
    <m/>
    <m/>
    <m/>
    <m/>
    <m/>
    <m/>
    <m/>
    <m/>
    <m/>
    <m/>
    <m/>
    <m/>
    <m/>
    <m/>
    <m/>
    <m/>
    <m/>
    <m/>
    <m/>
    <m/>
    <m/>
    <m/>
    <m/>
    <m/>
  </r>
  <r>
    <s v="44095"/>
    <s v="DHS ADMIN MHCADS"/>
    <n v="0"/>
    <x v="164"/>
    <m/>
    <m/>
    <x v="2"/>
    <x v="162"/>
    <m/>
    <m/>
    <m/>
    <m/>
    <m/>
    <m/>
    <m/>
    <m/>
    <m/>
    <m/>
    <m/>
    <m/>
    <m/>
    <m/>
    <m/>
    <m/>
    <m/>
    <m/>
    <m/>
    <m/>
    <m/>
    <m/>
    <m/>
    <m/>
    <m/>
    <m/>
  </r>
  <r>
    <s v="44113"/>
    <s v="OTHR GEN GOVT ROADS"/>
    <n v="-1274037.1600000001"/>
    <x v="164"/>
    <m/>
    <m/>
    <x v="2"/>
    <x v="162"/>
    <m/>
    <m/>
    <m/>
    <m/>
    <m/>
    <m/>
    <m/>
    <m/>
    <m/>
    <m/>
    <m/>
    <m/>
    <m/>
    <m/>
    <m/>
    <m/>
    <m/>
    <m/>
    <m/>
    <m/>
    <m/>
    <m/>
    <m/>
    <m/>
    <m/>
    <m/>
  </r>
  <r>
    <s v="44122"/>
    <s v="OTHR GEN GOVT AIRPORT"/>
    <n v="-279961.12"/>
    <x v="164"/>
    <m/>
    <m/>
    <x v="2"/>
    <x v="162"/>
    <m/>
    <m/>
    <m/>
    <m/>
    <m/>
    <m/>
    <m/>
    <m/>
    <m/>
    <m/>
    <m/>
    <m/>
    <m/>
    <m/>
    <m/>
    <m/>
    <m/>
    <m/>
    <m/>
    <m/>
    <m/>
    <m/>
    <m/>
    <m/>
    <m/>
    <m/>
  </r>
  <r>
    <s v="44124"/>
    <s v="OTHR GEN GOVT MOTOR POOL"/>
    <n v="-83422.21"/>
    <x v="164"/>
    <m/>
    <m/>
    <x v="2"/>
    <x v="162"/>
    <m/>
    <m/>
    <m/>
    <m/>
    <m/>
    <m/>
    <m/>
    <m/>
    <m/>
    <m/>
    <m/>
    <m/>
    <m/>
    <m/>
    <m/>
    <m/>
    <m/>
    <m/>
    <m/>
    <m/>
    <m/>
    <m/>
    <m/>
    <m/>
    <m/>
    <m/>
  </r>
  <r>
    <s v="44130"/>
    <s v="OTHR GEN GOV PUBLIC TRANSP"/>
    <n v="-7203067.140000001"/>
    <x v="164"/>
    <m/>
    <m/>
    <x v="2"/>
    <x v="162"/>
    <m/>
    <m/>
    <m/>
    <m/>
    <m/>
    <m/>
    <m/>
    <m/>
    <m/>
    <m/>
    <m/>
    <m/>
    <m/>
    <m/>
    <m/>
    <m/>
    <m/>
    <m/>
    <m/>
    <m/>
    <m/>
    <m/>
    <m/>
    <m/>
    <m/>
    <m/>
  </r>
  <r>
    <s v="44278"/>
    <s v="MARINE DIV REVENUE"/>
    <n v="-7855.320000000001"/>
    <x v="164"/>
    <m/>
    <m/>
    <x v="2"/>
    <x v="162"/>
    <m/>
    <m/>
    <m/>
    <m/>
    <m/>
    <m/>
    <m/>
    <m/>
    <m/>
    <m/>
    <m/>
    <m/>
    <m/>
    <m/>
    <m/>
    <m/>
    <m/>
    <m/>
    <m/>
    <m/>
    <m/>
    <m/>
    <m/>
    <m/>
    <m/>
    <m/>
  </r>
  <r>
    <s v="Grand Total"/>
    <m/>
    <n v="-56455485.050000004"/>
    <x v="164"/>
    <m/>
    <m/>
    <x v="2"/>
    <x v="162"/>
    <m/>
    <m/>
    <m/>
    <m/>
    <m/>
    <m/>
    <m/>
    <m/>
    <m/>
    <m/>
    <m/>
    <m/>
    <m/>
    <m/>
    <m/>
    <m/>
    <m/>
    <m/>
    <m/>
    <m/>
    <m/>
    <m/>
    <m/>
    <m/>
    <m/>
    <m/>
  </r>
  <r>
    <m/>
    <m/>
    <m/>
    <x v="164"/>
    <m/>
    <m/>
    <x v="2"/>
    <x v="162"/>
    <m/>
    <m/>
    <m/>
    <m/>
    <m/>
    <m/>
    <m/>
    <m/>
    <m/>
    <m/>
    <m/>
    <m/>
    <m/>
    <m/>
    <m/>
    <m/>
    <m/>
    <m/>
    <m/>
    <m/>
    <m/>
    <m/>
    <m/>
    <m/>
    <m/>
    <m/>
  </r>
  <r>
    <m/>
    <m/>
    <n v="-670927.57"/>
    <x v="164"/>
    <m/>
    <m/>
    <x v="2"/>
    <x v="162"/>
    <m/>
    <m/>
    <m/>
    <m/>
    <m/>
    <m/>
    <m/>
    <m/>
    <m/>
    <m/>
    <m/>
    <m/>
    <m/>
    <m/>
    <m/>
    <m/>
    <m/>
    <m/>
    <m/>
    <m/>
    <m/>
    <m/>
    <m/>
    <m/>
    <m/>
    <m/>
  </r>
  <r>
    <m/>
    <m/>
    <n v="-24126877.92"/>
    <x v="164"/>
    <m/>
    <m/>
    <x v="2"/>
    <x v="162"/>
    <m/>
    <m/>
    <m/>
    <m/>
    <m/>
    <m/>
    <m/>
    <m/>
    <m/>
    <m/>
    <m/>
    <m/>
    <m/>
    <m/>
    <m/>
    <m/>
    <m/>
    <m/>
    <m/>
    <m/>
    <m/>
    <m/>
    <m/>
    <m/>
    <m/>
    <m/>
  </r>
  <r>
    <m/>
    <m/>
    <n v="-1930298.3"/>
    <x v="164"/>
    <m/>
    <m/>
    <x v="2"/>
    <x v="162"/>
    <m/>
    <m/>
    <m/>
    <m/>
    <m/>
    <m/>
    <m/>
    <m/>
    <m/>
    <m/>
    <m/>
    <m/>
    <m/>
    <m/>
    <m/>
    <m/>
    <m/>
    <m/>
    <m/>
    <m/>
    <m/>
    <m/>
    <m/>
    <m/>
    <m/>
    <m/>
  </r>
  <r>
    <m/>
    <m/>
    <m/>
    <x v="164"/>
    <m/>
    <m/>
    <x v="2"/>
    <x v="162"/>
    <m/>
    <m/>
    <m/>
    <m/>
    <m/>
    <m/>
    <m/>
    <m/>
    <m/>
    <m/>
    <m/>
    <m/>
    <m/>
    <m/>
    <m/>
    <m/>
    <m/>
    <m/>
    <m/>
    <m/>
    <m/>
    <m/>
    <m/>
    <m/>
    <m/>
    <m/>
  </r>
  <r>
    <m/>
    <s v="Agency total"/>
    <n v="26980377.69"/>
    <x v="164"/>
    <m/>
    <m/>
    <x v="2"/>
    <x v="162"/>
    <m/>
    <m/>
    <m/>
    <m/>
    <m/>
    <m/>
    <m/>
    <m/>
    <m/>
    <m/>
    <m/>
    <m/>
    <m/>
    <m/>
    <m/>
    <m/>
    <m/>
    <m/>
    <m/>
    <m/>
    <m/>
    <m/>
    <m/>
    <m/>
    <m/>
    <m/>
  </r>
  <r>
    <m/>
    <s v="Total Misc rev"/>
    <n v="-29319465.76"/>
    <x v="164"/>
    <m/>
    <m/>
    <x v="2"/>
    <x v="162"/>
    <m/>
    <m/>
    <m/>
    <m/>
    <m/>
    <m/>
    <m/>
    <m/>
    <m/>
    <m/>
    <m/>
    <m/>
    <m/>
    <m/>
    <m/>
    <m/>
    <m/>
    <m/>
    <m/>
    <m/>
    <m/>
    <m/>
    <m/>
    <m/>
    <m/>
    <m/>
  </r>
  <r>
    <m/>
    <s v="PMO revenue"/>
    <n v="1934449.12"/>
    <x v="164"/>
    <m/>
    <m/>
    <x v="2"/>
    <x v="162"/>
    <m/>
    <m/>
    <m/>
    <m/>
    <m/>
    <m/>
    <m/>
    <m/>
    <m/>
    <m/>
    <m/>
    <m/>
    <m/>
    <m/>
    <m/>
    <m/>
    <m/>
    <m/>
    <m/>
    <m/>
    <m/>
    <m/>
    <m/>
    <m/>
    <m/>
    <m/>
  </r>
  <r>
    <m/>
    <m/>
    <n v="-404638.9500000002"/>
    <x v="164"/>
    <m/>
    <m/>
    <x v="2"/>
    <x v="162"/>
    <m/>
    <m/>
    <m/>
    <m/>
    <m/>
    <m/>
    <m/>
    <m/>
    <m/>
    <m/>
    <m/>
    <m/>
    <m/>
    <m/>
    <m/>
    <m/>
    <m/>
    <m/>
    <m/>
    <m/>
    <m/>
    <m/>
    <m/>
    <m/>
    <m/>
    <m/>
  </r>
  <r>
    <m/>
    <m/>
    <m/>
    <x v="164"/>
    <m/>
    <m/>
    <x v="2"/>
    <x v="162"/>
    <m/>
    <m/>
    <m/>
    <m/>
    <m/>
    <m/>
    <m/>
    <m/>
    <m/>
    <m/>
    <m/>
    <m/>
    <m/>
    <m/>
    <m/>
    <m/>
    <m/>
    <m/>
    <m/>
    <m/>
    <m/>
    <m/>
    <m/>
    <m/>
    <m/>
    <m/>
  </r>
  <r>
    <m/>
    <m/>
    <m/>
    <x v="164"/>
    <m/>
    <m/>
    <x v="2"/>
    <x v="162"/>
    <m/>
    <m/>
    <m/>
    <m/>
    <m/>
    <m/>
    <m/>
    <m/>
    <m/>
    <m/>
    <m/>
    <m/>
    <m/>
    <m/>
    <m/>
    <m/>
    <m/>
    <m/>
    <m/>
    <m/>
    <m/>
    <m/>
    <m/>
    <m/>
    <m/>
    <m/>
  </r>
  <r>
    <m/>
    <m/>
    <m/>
    <x v="164"/>
    <m/>
    <m/>
    <x v="2"/>
    <x v="162"/>
    <m/>
    <m/>
    <m/>
    <m/>
    <m/>
    <m/>
    <m/>
    <m/>
    <m/>
    <m/>
    <m/>
    <m/>
    <m/>
    <m/>
    <m/>
    <m/>
    <m/>
    <m/>
    <m/>
    <m/>
    <m/>
    <m/>
    <m/>
    <m/>
    <m/>
    <m/>
  </r>
  <r>
    <s v="Account Type"/>
    <s v="Expens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51110"/>
    <s v="REGULAR SALARIED EMPLOYEE"/>
    <n v="30856995.910000015"/>
    <x v="164"/>
    <m/>
    <m/>
    <x v="2"/>
    <x v="162"/>
    <m/>
    <m/>
    <m/>
    <m/>
    <m/>
    <m/>
    <m/>
    <m/>
    <m/>
    <m/>
    <m/>
    <m/>
    <m/>
    <m/>
    <m/>
    <m/>
    <m/>
    <m/>
    <m/>
    <m/>
    <m/>
    <m/>
    <m/>
    <m/>
    <m/>
    <m/>
  </r>
  <r>
    <s v="51111"/>
    <s v="LOAN OUT LABOR CLASS LEVEL"/>
    <n v="0"/>
    <x v="164"/>
    <m/>
    <m/>
    <x v="2"/>
    <x v="162"/>
    <m/>
    <m/>
    <m/>
    <m/>
    <m/>
    <m/>
    <m/>
    <m/>
    <m/>
    <m/>
    <m/>
    <m/>
    <m/>
    <m/>
    <m/>
    <m/>
    <m/>
    <m/>
    <m/>
    <m/>
    <m/>
    <m/>
    <m/>
    <m/>
    <m/>
    <m/>
  </r>
  <r>
    <s v="51112"/>
    <s v="LOAN IN LABOR MANUAL"/>
    <n v="0"/>
    <x v="164"/>
    <m/>
    <m/>
    <x v="2"/>
    <x v="162"/>
    <m/>
    <m/>
    <m/>
    <m/>
    <m/>
    <m/>
    <m/>
    <m/>
    <m/>
    <m/>
    <m/>
    <m/>
    <m/>
    <m/>
    <m/>
    <m/>
    <m/>
    <m/>
    <m/>
    <m/>
    <m/>
    <m/>
    <m/>
    <m/>
    <m/>
    <m/>
  </r>
  <r>
    <s v="51115"/>
    <s v="LABOR ACCRUAL ADJ GL ONLY"/>
    <n v="0"/>
    <x v="164"/>
    <m/>
    <m/>
    <x v="2"/>
    <x v="162"/>
    <m/>
    <m/>
    <m/>
    <m/>
    <m/>
    <m/>
    <m/>
    <m/>
    <m/>
    <m/>
    <m/>
    <m/>
    <m/>
    <m/>
    <m/>
    <m/>
    <m/>
    <m/>
    <m/>
    <m/>
    <m/>
    <m/>
    <m/>
    <m/>
    <m/>
    <m/>
  </r>
  <r>
    <s v="51120"/>
    <s v="TEMPORARY"/>
    <n v="60831.70999999999"/>
    <x v="164"/>
    <m/>
    <m/>
    <x v="2"/>
    <x v="162"/>
    <m/>
    <m/>
    <m/>
    <m/>
    <m/>
    <m/>
    <m/>
    <m/>
    <m/>
    <m/>
    <m/>
    <m/>
    <m/>
    <m/>
    <m/>
    <m/>
    <m/>
    <m/>
    <m/>
    <m/>
    <m/>
    <m/>
    <m/>
    <m/>
    <m/>
    <m/>
  </r>
  <r>
    <s v="51130"/>
    <s v="OVERTIME"/>
    <n v="167351.29"/>
    <x v="164"/>
    <m/>
    <m/>
    <x v="2"/>
    <x v="162"/>
    <m/>
    <m/>
    <m/>
    <m/>
    <m/>
    <m/>
    <m/>
    <m/>
    <m/>
    <m/>
    <m/>
    <m/>
    <m/>
    <m/>
    <m/>
    <m/>
    <m/>
    <m/>
    <m/>
    <m/>
    <m/>
    <m/>
    <m/>
    <m/>
    <m/>
    <m/>
  </r>
  <r>
    <s v="51140"/>
    <s v="INCREMENTAL PAY BUDGET"/>
    <n v="0"/>
    <x v="164"/>
    <m/>
    <m/>
    <x v="2"/>
    <x v="162"/>
    <m/>
    <m/>
    <m/>
    <m/>
    <m/>
    <m/>
    <m/>
    <m/>
    <m/>
    <m/>
    <m/>
    <m/>
    <m/>
    <m/>
    <m/>
    <m/>
    <m/>
    <m/>
    <m/>
    <m/>
    <m/>
    <m/>
    <m/>
    <m/>
    <m/>
    <m/>
  </r>
  <r>
    <s v="51143"/>
    <s v="DUTY ASSIGNMENT"/>
    <n v="9957.37"/>
    <x v="164"/>
    <m/>
    <m/>
    <x v="2"/>
    <x v="162"/>
    <m/>
    <m/>
    <m/>
    <m/>
    <m/>
    <m/>
    <m/>
    <m/>
    <m/>
    <m/>
    <m/>
    <m/>
    <m/>
    <m/>
    <m/>
    <m/>
    <m/>
    <m/>
    <m/>
    <m/>
    <m/>
    <m/>
    <m/>
    <m/>
    <m/>
    <m/>
  </r>
  <r>
    <s v="51144"/>
    <s v="PAY DIFFERENTIAL PREMIUM"/>
    <n v="48153.240000000005"/>
    <x v="164"/>
    <m/>
    <m/>
    <x v="2"/>
    <x v="162"/>
    <m/>
    <m/>
    <m/>
    <m/>
    <m/>
    <m/>
    <m/>
    <m/>
    <m/>
    <m/>
    <m/>
    <m/>
    <m/>
    <m/>
    <m/>
    <m/>
    <m/>
    <m/>
    <m/>
    <m/>
    <m/>
    <m/>
    <m/>
    <m/>
    <m/>
    <m/>
  </r>
  <r>
    <s v="51156"/>
    <s v="HOLIDAY PAY"/>
    <n v="0"/>
    <x v="164"/>
    <m/>
    <m/>
    <x v="2"/>
    <x v="162"/>
    <m/>
    <m/>
    <m/>
    <m/>
    <m/>
    <m/>
    <m/>
    <m/>
    <m/>
    <m/>
    <m/>
    <m/>
    <m/>
    <m/>
    <m/>
    <m/>
    <m/>
    <m/>
    <m/>
    <m/>
    <m/>
    <m/>
    <m/>
    <m/>
    <m/>
    <m/>
  </r>
  <r>
    <s v="51198"/>
    <s v="SALARIES AND WAGES REIMB"/>
    <n v="-2242.56"/>
    <x v="164"/>
    <m/>
    <m/>
    <x v="2"/>
    <x v="162"/>
    <m/>
    <m/>
    <m/>
    <m/>
    <m/>
    <m/>
    <m/>
    <m/>
    <m/>
    <m/>
    <m/>
    <m/>
    <m/>
    <m/>
    <m/>
    <m/>
    <m/>
    <m/>
    <m/>
    <m/>
    <m/>
    <m/>
    <m/>
    <m/>
    <m/>
    <m/>
  </r>
  <r>
    <s v="51303"/>
    <s v="WORKERS COMPENSATION"/>
    <n v="26850.64"/>
    <x v="164"/>
    <m/>
    <m/>
    <x v="2"/>
    <x v="162"/>
    <m/>
    <m/>
    <m/>
    <m/>
    <m/>
    <m/>
    <m/>
    <m/>
    <m/>
    <m/>
    <m/>
    <m/>
    <m/>
    <m/>
    <m/>
    <m/>
    <m/>
    <m/>
    <m/>
    <m/>
    <m/>
    <m/>
    <m/>
    <m/>
    <m/>
    <m/>
  </r>
  <r>
    <s v="51315"/>
    <s v="MED DENTAL LIFE INS BENEFITS/NON 587"/>
    <n v="4979013.25"/>
    <x v="164"/>
    <m/>
    <m/>
    <x v="2"/>
    <x v="162"/>
    <m/>
    <m/>
    <m/>
    <m/>
    <m/>
    <m/>
    <m/>
    <m/>
    <m/>
    <m/>
    <m/>
    <m/>
    <m/>
    <m/>
    <m/>
    <m/>
    <m/>
    <m/>
    <m/>
    <m/>
    <m/>
    <m/>
    <m/>
    <m/>
    <m/>
    <m/>
  </r>
  <r>
    <s v="51320"/>
    <s v="SOCIAL SECURITY MEDICARE FICA"/>
    <n v="2347989.430000001"/>
    <x v="164"/>
    <m/>
    <m/>
    <x v="2"/>
    <x v="162"/>
    <m/>
    <m/>
    <m/>
    <m/>
    <m/>
    <m/>
    <m/>
    <m/>
    <m/>
    <m/>
    <m/>
    <m/>
    <m/>
    <m/>
    <m/>
    <m/>
    <m/>
    <m/>
    <m/>
    <m/>
    <m/>
    <m/>
    <m/>
    <m/>
    <m/>
    <m/>
  </r>
  <r>
    <s v="51321"/>
    <s v="D CAP FEE FICA SAVINGS"/>
    <n v="0"/>
    <x v="164"/>
    <m/>
    <m/>
    <x v="2"/>
    <x v="162"/>
    <m/>
    <m/>
    <m/>
    <m/>
    <m/>
    <m/>
    <m/>
    <m/>
    <m/>
    <m/>
    <m/>
    <m/>
    <m/>
    <m/>
    <m/>
    <m/>
    <m/>
    <m/>
    <m/>
    <m/>
    <m/>
    <m/>
    <m/>
    <m/>
    <m/>
    <m/>
  </r>
  <r>
    <s v="51330"/>
    <s v="RETIREMENT"/>
    <n v="2211462.6799999997"/>
    <x v="164"/>
    <m/>
    <m/>
    <x v="2"/>
    <x v="162"/>
    <m/>
    <m/>
    <m/>
    <m/>
    <m/>
    <m/>
    <m/>
    <m/>
    <m/>
    <m/>
    <m/>
    <m/>
    <m/>
    <m/>
    <m/>
    <m/>
    <m/>
    <m/>
    <m/>
    <m/>
    <m/>
    <m/>
    <m/>
    <m/>
    <m/>
    <m/>
  </r>
  <r>
    <s v="51331"/>
    <s v="PERS 1 BENE-VAC/SL PAYOFF"/>
    <n v="16775.73"/>
    <x v="164"/>
    <m/>
    <m/>
    <x v="2"/>
    <x v="162"/>
    <m/>
    <m/>
    <m/>
    <m/>
    <m/>
    <m/>
    <m/>
    <m/>
    <m/>
    <m/>
    <m/>
    <m/>
    <m/>
    <m/>
    <m/>
    <m/>
    <m/>
    <m/>
    <m/>
    <m/>
    <m/>
    <m/>
    <m/>
    <m/>
    <m/>
    <m/>
  </r>
  <r>
    <s v="51340"/>
    <s v="INDUSTRIAL INSURANCE"/>
    <n v="153600"/>
    <x v="164"/>
    <m/>
    <m/>
    <x v="2"/>
    <x v="162"/>
    <m/>
    <m/>
    <m/>
    <m/>
    <m/>
    <m/>
    <m/>
    <m/>
    <m/>
    <m/>
    <m/>
    <m/>
    <m/>
    <m/>
    <m/>
    <m/>
    <m/>
    <m/>
    <m/>
    <m/>
    <m/>
    <m/>
    <m/>
    <m/>
    <m/>
    <m/>
  </r>
  <r>
    <s v="51355"/>
    <s v="FLEX BENEFIT CASHBACK"/>
    <n v="3068.91"/>
    <x v="164"/>
    <m/>
    <m/>
    <x v="2"/>
    <x v="162"/>
    <m/>
    <m/>
    <m/>
    <m/>
    <m/>
    <m/>
    <m/>
    <m/>
    <m/>
    <m/>
    <m/>
    <m/>
    <m/>
    <m/>
    <m/>
    <m/>
    <m/>
    <m/>
    <m/>
    <m/>
    <m/>
    <m/>
    <m/>
    <m/>
    <m/>
    <m/>
  </r>
  <r>
    <s v="51370"/>
    <s v="UNEMPLOYMENT COMPENSATION"/>
    <n v="29821.8"/>
    <x v="164"/>
    <m/>
    <m/>
    <x v="2"/>
    <x v="162"/>
    <m/>
    <m/>
    <m/>
    <m/>
    <m/>
    <m/>
    <m/>
    <m/>
    <m/>
    <m/>
    <m/>
    <m/>
    <m/>
    <m/>
    <m/>
    <m/>
    <m/>
    <m/>
    <m/>
    <m/>
    <m/>
    <m/>
    <m/>
    <m/>
    <m/>
    <m/>
  </r>
  <r>
    <s v="51392"/>
    <s v="BENEFIT ACCRUAL ADJ GL ONLY"/>
    <n v="0"/>
    <x v="164"/>
    <m/>
    <m/>
    <x v="2"/>
    <x v="162"/>
    <m/>
    <m/>
    <m/>
    <m/>
    <m/>
    <m/>
    <m/>
    <m/>
    <m/>
    <m/>
    <m/>
    <m/>
    <m/>
    <m/>
    <m/>
    <m/>
    <m/>
    <m/>
    <m/>
    <m/>
    <m/>
    <m/>
    <m/>
    <m/>
    <m/>
    <m/>
  </r>
  <r>
    <s v="51398"/>
    <s v="LOAN IN OUT BNFTS MANUAL"/>
    <n v="-17517.24"/>
    <x v="164"/>
    <m/>
    <m/>
    <x v="2"/>
    <x v="162"/>
    <m/>
    <m/>
    <m/>
    <m/>
    <m/>
    <m/>
    <m/>
    <m/>
    <m/>
    <m/>
    <m/>
    <m/>
    <m/>
    <m/>
    <m/>
    <m/>
    <m/>
    <m/>
    <m/>
    <m/>
    <m/>
    <m/>
    <m/>
    <m/>
    <m/>
    <m/>
  </r>
  <r>
    <s v="52110"/>
    <s v="OFFICE SUPPLIES"/>
    <n v="67640.78000000001"/>
    <x v="164"/>
    <m/>
    <m/>
    <x v="2"/>
    <x v="162"/>
    <m/>
    <m/>
    <m/>
    <m/>
    <m/>
    <m/>
    <m/>
    <m/>
    <m/>
    <m/>
    <m/>
    <m/>
    <m/>
    <m/>
    <m/>
    <m/>
    <m/>
    <m/>
    <m/>
    <m/>
    <m/>
    <m/>
    <m/>
    <m/>
    <m/>
    <m/>
  </r>
  <r>
    <s v="52180"/>
    <s v="MINOR ASSET NON CONTR LT 5K"/>
    <n v="54561.31000000001"/>
    <x v="164"/>
    <m/>
    <m/>
    <x v="2"/>
    <x v="162"/>
    <m/>
    <m/>
    <m/>
    <m/>
    <m/>
    <m/>
    <m/>
    <m/>
    <m/>
    <m/>
    <m/>
    <m/>
    <m/>
    <m/>
    <m/>
    <m/>
    <m/>
    <m/>
    <m/>
    <m/>
    <m/>
    <m/>
    <m/>
    <m/>
    <m/>
    <m/>
  </r>
  <r>
    <s v="52181"/>
    <s v="INVENTORY EQUIP 5K UNDER"/>
    <n v="993496.3099999999"/>
    <x v="164"/>
    <m/>
    <m/>
    <x v="2"/>
    <x v="162"/>
    <m/>
    <m/>
    <m/>
    <m/>
    <m/>
    <m/>
    <m/>
    <m/>
    <m/>
    <m/>
    <m/>
    <m/>
    <m/>
    <m/>
    <m/>
    <m/>
    <m/>
    <m/>
    <m/>
    <m/>
    <m/>
    <m/>
    <m/>
    <m/>
    <m/>
    <m/>
  </r>
  <r>
    <s v="52189"/>
    <s v="SOFTWARE LT 25K"/>
    <n v="786903.4199999999"/>
    <x v="164"/>
    <m/>
    <m/>
    <x v="2"/>
    <x v="162"/>
    <m/>
    <m/>
    <m/>
    <m/>
    <m/>
    <m/>
    <m/>
    <m/>
    <m/>
    <m/>
    <m/>
    <m/>
    <m/>
    <m/>
    <m/>
    <m/>
    <m/>
    <m/>
    <m/>
    <m/>
    <m/>
    <m/>
    <m/>
    <m/>
    <m/>
    <m/>
  </r>
  <r>
    <s v="52190"/>
    <s v="SUPPLIES IT"/>
    <n v="488732.91999999987"/>
    <x v="164"/>
    <m/>
    <m/>
    <x v="2"/>
    <x v="162"/>
    <m/>
    <m/>
    <m/>
    <m/>
    <m/>
    <m/>
    <m/>
    <m/>
    <m/>
    <m/>
    <m/>
    <m/>
    <m/>
    <m/>
    <m/>
    <m/>
    <m/>
    <m/>
    <m/>
    <m/>
    <m/>
    <m/>
    <m/>
    <m/>
    <m/>
    <m/>
  </r>
  <r>
    <s v="52202"/>
    <s v="SUPPLIES MISCELLANEOUS"/>
    <n v="2135.5999999999995"/>
    <x v="164"/>
    <m/>
    <m/>
    <x v="2"/>
    <x v="162"/>
    <m/>
    <m/>
    <m/>
    <m/>
    <m/>
    <m/>
    <m/>
    <m/>
    <m/>
    <m/>
    <m/>
    <m/>
    <m/>
    <m/>
    <m/>
    <m/>
    <m/>
    <m/>
    <m/>
    <m/>
    <m/>
    <m/>
    <m/>
    <m/>
    <m/>
    <m/>
  </r>
  <r>
    <s v="52205"/>
    <s v="SUPPLIES FOOD"/>
    <n v="0"/>
    <x v="164"/>
    <m/>
    <m/>
    <x v="2"/>
    <x v="162"/>
    <m/>
    <m/>
    <m/>
    <m/>
    <m/>
    <m/>
    <m/>
    <m/>
    <m/>
    <m/>
    <m/>
    <m/>
    <m/>
    <m/>
    <m/>
    <m/>
    <m/>
    <m/>
    <m/>
    <m/>
    <m/>
    <m/>
    <m/>
    <m/>
    <m/>
    <m/>
  </r>
  <r>
    <s v="52215"/>
    <s v="SUPPLIES BOOKS SUBSCRIPTIONS"/>
    <n v="8702.289999999999"/>
    <x v="164"/>
    <m/>
    <m/>
    <x v="2"/>
    <x v="162"/>
    <m/>
    <m/>
    <m/>
    <m/>
    <m/>
    <m/>
    <m/>
    <m/>
    <m/>
    <m/>
    <m/>
    <m/>
    <m/>
    <m/>
    <m/>
    <m/>
    <m/>
    <m/>
    <m/>
    <m/>
    <m/>
    <m/>
    <m/>
    <m/>
    <m/>
    <m/>
  </r>
  <r>
    <s v="52216"/>
    <s v="SUPPLIES SAFETY SECURITY"/>
    <n v="0"/>
    <x v="164"/>
    <m/>
    <m/>
    <x v="2"/>
    <x v="162"/>
    <m/>
    <m/>
    <m/>
    <m/>
    <m/>
    <m/>
    <m/>
    <m/>
    <m/>
    <m/>
    <m/>
    <m/>
    <m/>
    <m/>
    <m/>
    <m/>
    <m/>
    <m/>
    <m/>
    <m/>
    <m/>
    <m/>
    <m/>
    <m/>
    <m/>
    <m/>
  </r>
  <r>
    <s v="52221"/>
    <s v="SUPPLIES VEHICLE"/>
    <n v="958.48"/>
    <x v="164"/>
    <m/>
    <m/>
    <x v="2"/>
    <x v="162"/>
    <m/>
    <m/>
    <m/>
    <m/>
    <m/>
    <m/>
    <m/>
    <m/>
    <m/>
    <m/>
    <m/>
    <m/>
    <m/>
    <m/>
    <m/>
    <m/>
    <m/>
    <m/>
    <m/>
    <m/>
    <m/>
    <m/>
    <m/>
    <m/>
    <m/>
    <m/>
  </r>
  <r>
    <s v="52222"/>
    <s v="SUPPLIES COMMUNICATIONS"/>
    <n v="-3809.420000000001"/>
    <x v="164"/>
    <m/>
    <m/>
    <x v="2"/>
    <x v="162"/>
    <m/>
    <m/>
    <m/>
    <m/>
    <m/>
    <m/>
    <m/>
    <m/>
    <m/>
    <m/>
    <m/>
    <m/>
    <m/>
    <m/>
    <m/>
    <m/>
    <m/>
    <m/>
    <m/>
    <m/>
    <m/>
    <m/>
    <m/>
    <m/>
    <m/>
    <m/>
  </r>
  <r>
    <s v="52223"/>
    <s v="SUPPLIES FUEL"/>
    <n v="2105.76"/>
    <x v="164"/>
    <m/>
    <m/>
    <x v="2"/>
    <x v="162"/>
    <m/>
    <m/>
    <m/>
    <m/>
    <m/>
    <m/>
    <m/>
    <m/>
    <m/>
    <m/>
    <m/>
    <m/>
    <m/>
    <m/>
    <m/>
    <m/>
    <m/>
    <m/>
    <m/>
    <m/>
    <m/>
    <m/>
    <m/>
    <m/>
    <m/>
    <m/>
  </r>
  <r>
    <s v="52224"/>
    <s v="SUPPLIES FUEL GASOLINE"/>
    <n v="0"/>
    <x v="164"/>
    <m/>
    <m/>
    <x v="2"/>
    <x v="162"/>
    <m/>
    <m/>
    <m/>
    <m/>
    <m/>
    <m/>
    <m/>
    <m/>
    <m/>
    <m/>
    <m/>
    <m/>
    <m/>
    <m/>
    <m/>
    <m/>
    <m/>
    <m/>
    <m/>
    <m/>
    <m/>
    <m/>
    <m/>
    <m/>
    <m/>
    <m/>
  </r>
  <r>
    <s v="52290"/>
    <s v="MISC OPERATING SUPPLIES"/>
    <n v="11375.27"/>
    <x v="164"/>
    <m/>
    <m/>
    <x v="2"/>
    <x v="162"/>
    <m/>
    <m/>
    <m/>
    <m/>
    <m/>
    <m/>
    <m/>
    <m/>
    <m/>
    <m/>
    <m/>
    <m/>
    <m/>
    <m/>
    <m/>
    <m/>
    <m/>
    <m/>
    <m/>
    <m/>
    <m/>
    <m/>
    <m/>
    <m/>
    <m/>
    <m/>
  </r>
  <r>
    <s v="52391"/>
    <s v="MAINTENANCE PARTS MATERIALS"/>
    <n v="371.31"/>
    <x v="164"/>
    <m/>
    <m/>
    <x v="2"/>
    <x v="162"/>
    <m/>
    <m/>
    <m/>
    <m/>
    <m/>
    <m/>
    <m/>
    <m/>
    <m/>
    <m/>
    <m/>
    <m/>
    <m/>
    <m/>
    <m/>
    <m/>
    <m/>
    <m/>
    <m/>
    <m/>
    <m/>
    <m/>
    <m/>
    <m/>
    <m/>
    <m/>
  </r>
  <r>
    <s v="52392"/>
    <s v="SMALL TOOLS NON CAP NON CONTR"/>
    <n v="0"/>
    <x v="164"/>
    <m/>
    <m/>
    <x v="2"/>
    <x v="162"/>
    <m/>
    <m/>
    <m/>
    <m/>
    <m/>
    <m/>
    <m/>
    <m/>
    <m/>
    <m/>
    <m/>
    <m/>
    <m/>
    <m/>
    <m/>
    <m/>
    <m/>
    <m/>
    <m/>
    <m/>
    <m/>
    <m/>
    <m/>
    <m/>
    <m/>
    <m/>
  </r>
  <r>
    <s v="52410"/>
    <s v="COST GOODS SOLD SUPPLIES FOR RESALE"/>
    <n v="64762.65"/>
    <x v="164"/>
    <m/>
    <m/>
    <x v="2"/>
    <x v="162"/>
    <m/>
    <m/>
    <m/>
    <m/>
    <m/>
    <m/>
    <m/>
    <m/>
    <m/>
    <m/>
    <m/>
    <m/>
    <m/>
    <m/>
    <m/>
    <m/>
    <m/>
    <m/>
    <m/>
    <m/>
    <m/>
    <m/>
    <m/>
    <m/>
    <m/>
    <m/>
  </r>
  <r>
    <s v="53100"/>
    <s v="ADVERTISING"/>
    <n v="3143"/>
    <x v="164"/>
    <m/>
    <m/>
    <x v="2"/>
    <x v="162"/>
    <m/>
    <m/>
    <m/>
    <m/>
    <m/>
    <m/>
    <m/>
    <m/>
    <m/>
    <m/>
    <m/>
    <m/>
    <m/>
    <m/>
    <m/>
    <m/>
    <m/>
    <m/>
    <m/>
    <m/>
    <m/>
    <m/>
    <m/>
    <m/>
    <m/>
    <m/>
  </r>
  <r>
    <s v="53101"/>
    <s v="PROFESSIONAL SERVICES PRINTING BINDING"/>
    <n v="3686.21"/>
    <x v="164"/>
    <m/>
    <m/>
    <x v="2"/>
    <x v="162"/>
    <m/>
    <m/>
    <m/>
    <m/>
    <m/>
    <m/>
    <m/>
    <m/>
    <m/>
    <m/>
    <m/>
    <m/>
    <m/>
    <m/>
    <m/>
    <m/>
    <m/>
    <m/>
    <m/>
    <m/>
    <m/>
    <m/>
    <m/>
    <m/>
    <m/>
    <m/>
  </r>
  <r>
    <s v="53102"/>
    <s v="PROFESSIONAL SERVICES"/>
    <n v="862.8000000000001"/>
    <x v="164"/>
    <m/>
    <m/>
    <x v="2"/>
    <x v="162"/>
    <m/>
    <m/>
    <m/>
    <m/>
    <m/>
    <m/>
    <m/>
    <m/>
    <m/>
    <m/>
    <m/>
    <m/>
    <m/>
    <m/>
    <m/>
    <m/>
    <m/>
    <m/>
    <m/>
    <m/>
    <m/>
    <m/>
    <m/>
    <m/>
    <m/>
    <m/>
  </r>
  <r>
    <s v="53104"/>
    <s v="CONSULTANT SERVICES"/>
    <n v="55179.2"/>
    <x v="164"/>
    <m/>
    <m/>
    <x v="2"/>
    <x v="162"/>
    <m/>
    <m/>
    <m/>
    <m/>
    <m/>
    <m/>
    <m/>
    <m/>
    <m/>
    <m/>
    <m/>
    <m/>
    <m/>
    <m/>
    <m/>
    <m/>
    <m/>
    <m/>
    <m/>
    <m/>
    <m/>
    <m/>
    <m/>
    <m/>
    <m/>
    <m/>
  </r>
  <r>
    <s v="53105"/>
    <s v="OTHER CONTRACTUAL PROF SVCS"/>
    <n v="47786.619999999995"/>
    <x v="164"/>
    <m/>
    <m/>
    <x v="2"/>
    <x v="162"/>
    <m/>
    <m/>
    <m/>
    <m/>
    <m/>
    <m/>
    <m/>
    <m/>
    <m/>
    <m/>
    <m/>
    <m/>
    <m/>
    <m/>
    <m/>
    <m/>
    <m/>
    <m/>
    <m/>
    <m/>
    <m/>
    <m/>
    <m/>
    <m/>
    <m/>
    <m/>
  </r>
  <r>
    <s v="53106"/>
    <s v="PROFESSIONAL SERVICES IT"/>
    <n v="21301.090000000004"/>
    <x v="164"/>
    <m/>
    <m/>
    <x v="2"/>
    <x v="162"/>
    <m/>
    <m/>
    <m/>
    <m/>
    <m/>
    <m/>
    <m/>
    <m/>
    <m/>
    <m/>
    <m/>
    <m/>
    <m/>
    <m/>
    <m/>
    <m/>
    <m/>
    <m/>
    <m/>
    <m/>
    <m/>
    <m/>
    <m/>
    <m/>
    <m/>
    <m/>
  </r>
  <r>
    <s v="53108"/>
    <s v="CONSTRUCTION CONTRACTS"/>
    <n v="22148.360000000004"/>
    <x v="164"/>
    <m/>
    <m/>
    <x v="2"/>
    <x v="162"/>
    <m/>
    <m/>
    <m/>
    <m/>
    <m/>
    <m/>
    <m/>
    <m/>
    <m/>
    <m/>
    <m/>
    <m/>
    <m/>
    <m/>
    <m/>
    <m/>
    <m/>
    <m/>
    <m/>
    <m/>
    <m/>
    <m/>
    <m/>
    <m/>
    <m/>
    <m/>
  </r>
  <r>
    <s v="53117"/>
    <s v="TEMPORARY HELP"/>
    <n v="9648"/>
    <x v="164"/>
    <m/>
    <m/>
    <x v="2"/>
    <x v="162"/>
    <m/>
    <m/>
    <m/>
    <m/>
    <m/>
    <m/>
    <m/>
    <m/>
    <m/>
    <m/>
    <m/>
    <m/>
    <m/>
    <m/>
    <m/>
    <m/>
    <m/>
    <m/>
    <m/>
    <m/>
    <m/>
    <m/>
    <m/>
    <m/>
    <m/>
    <m/>
  </r>
  <r>
    <s v="53120"/>
    <s v="MISCELLANEOUS SERVICES"/>
    <n v="26145.380000000005"/>
    <x v="164"/>
    <m/>
    <m/>
    <x v="2"/>
    <x v="162"/>
    <m/>
    <m/>
    <m/>
    <m/>
    <m/>
    <m/>
    <m/>
    <m/>
    <m/>
    <m/>
    <m/>
    <m/>
    <m/>
    <m/>
    <m/>
    <m/>
    <m/>
    <m/>
    <m/>
    <m/>
    <m/>
    <m/>
    <m/>
    <m/>
    <m/>
    <m/>
  </r>
  <r>
    <s v="53180"/>
    <s v="SUBCONTRACT OTHER"/>
    <n v="11852.1"/>
    <x v="164"/>
    <m/>
    <m/>
    <x v="2"/>
    <x v="162"/>
    <m/>
    <m/>
    <m/>
    <m/>
    <m/>
    <m/>
    <m/>
    <m/>
    <m/>
    <m/>
    <m/>
    <m/>
    <m/>
    <m/>
    <m/>
    <m/>
    <m/>
    <m/>
    <m/>
    <m/>
    <m/>
    <m/>
    <m/>
    <m/>
    <m/>
    <m/>
  </r>
  <r>
    <s v="53210"/>
    <s v="SERVICES COMMUNICATIONS"/>
    <n v="69840.28000000001"/>
    <x v="164"/>
    <m/>
    <m/>
    <x v="2"/>
    <x v="162"/>
    <m/>
    <m/>
    <m/>
    <m/>
    <m/>
    <m/>
    <m/>
    <m/>
    <m/>
    <m/>
    <m/>
    <m/>
    <m/>
    <m/>
    <m/>
    <m/>
    <m/>
    <m/>
    <m/>
    <m/>
    <m/>
    <m/>
    <m/>
    <m/>
    <m/>
    <m/>
  </r>
  <r>
    <s v="53211"/>
    <s v="SERVICES COMMUNICATIONS TELEPHONE"/>
    <n v="1116165.6"/>
    <x v="164"/>
    <m/>
    <m/>
    <x v="2"/>
    <x v="162"/>
    <m/>
    <m/>
    <m/>
    <m/>
    <m/>
    <m/>
    <m/>
    <m/>
    <m/>
    <m/>
    <m/>
    <m/>
    <m/>
    <m/>
    <m/>
    <m/>
    <m/>
    <m/>
    <m/>
    <m/>
    <m/>
    <m/>
    <m/>
    <m/>
    <m/>
    <m/>
  </r>
  <r>
    <s v="53212"/>
    <s v="SERVICES COMMUNICATIONS TELECOM ONGOING CHRG"/>
    <n v="190036.80999999947"/>
    <x v="164"/>
    <m/>
    <m/>
    <x v="2"/>
    <x v="162"/>
    <m/>
    <m/>
    <m/>
    <m/>
    <m/>
    <m/>
    <m/>
    <m/>
    <m/>
    <m/>
    <m/>
    <m/>
    <m/>
    <m/>
    <m/>
    <m/>
    <m/>
    <m/>
    <m/>
    <m/>
    <m/>
    <m/>
    <m/>
    <m/>
    <m/>
    <m/>
  </r>
  <r>
    <s v="53213"/>
    <s v="SERVICES COMMUNICATIONS CELL PHONE PAGER SVC"/>
    <n v="84844.61000000006"/>
    <x v="164"/>
    <m/>
    <m/>
    <x v="2"/>
    <x v="162"/>
    <m/>
    <m/>
    <m/>
    <m/>
    <m/>
    <m/>
    <m/>
    <m/>
    <m/>
    <m/>
    <m/>
    <m/>
    <m/>
    <m/>
    <m/>
    <m/>
    <m/>
    <m/>
    <m/>
    <m/>
    <m/>
    <m/>
    <m/>
    <m/>
    <m/>
    <m/>
  </r>
  <r>
    <s v="53220"/>
    <s v="POSTAGE"/>
    <n v="111.78"/>
    <x v="164"/>
    <m/>
    <m/>
    <x v="2"/>
    <x v="162"/>
    <m/>
    <m/>
    <m/>
    <m/>
    <m/>
    <m/>
    <m/>
    <m/>
    <m/>
    <m/>
    <m/>
    <m/>
    <m/>
    <m/>
    <m/>
    <m/>
    <m/>
    <m/>
    <m/>
    <m/>
    <m/>
    <m/>
    <m/>
    <m/>
    <m/>
    <m/>
  </r>
  <r>
    <s v="53310"/>
    <s v="TRAVEL SUBSISTENCE IN STATE"/>
    <n v="1100.82"/>
    <x v="164"/>
    <m/>
    <m/>
    <x v="2"/>
    <x v="162"/>
    <m/>
    <m/>
    <m/>
    <m/>
    <m/>
    <m/>
    <m/>
    <m/>
    <m/>
    <m/>
    <m/>
    <m/>
    <m/>
    <m/>
    <m/>
    <m/>
    <m/>
    <m/>
    <m/>
    <m/>
    <m/>
    <m/>
    <m/>
    <m/>
    <m/>
    <m/>
  </r>
  <r>
    <s v="53311"/>
    <s v="TRAVEL SUBSISTENCE OUT OF STATE"/>
    <n v="11152.31"/>
    <x v="164"/>
    <m/>
    <m/>
    <x v="2"/>
    <x v="162"/>
    <m/>
    <m/>
    <m/>
    <m/>
    <m/>
    <m/>
    <m/>
    <m/>
    <m/>
    <m/>
    <m/>
    <m/>
    <m/>
    <m/>
    <m/>
    <m/>
    <m/>
    <m/>
    <m/>
    <m/>
    <m/>
    <m/>
    <m/>
    <m/>
    <m/>
    <m/>
  </r>
  <r>
    <s v="53320"/>
    <s v="FREIGHT AND DELIVRY SRV"/>
    <n v="92987.73000000001"/>
    <x v="164"/>
    <m/>
    <m/>
    <x v="2"/>
    <x v="162"/>
    <m/>
    <m/>
    <m/>
    <m/>
    <m/>
    <m/>
    <m/>
    <m/>
    <m/>
    <m/>
    <m/>
    <m/>
    <m/>
    <m/>
    <m/>
    <m/>
    <m/>
    <m/>
    <m/>
    <m/>
    <m/>
    <m/>
    <m/>
    <m/>
    <m/>
    <m/>
  </r>
  <r>
    <s v="53330"/>
    <s v="PURCHASED TRANSPORTATION"/>
    <n v="4062.08"/>
    <x v="164"/>
    <m/>
    <m/>
    <x v="2"/>
    <x v="162"/>
    <m/>
    <m/>
    <m/>
    <m/>
    <m/>
    <m/>
    <m/>
    <m/>
    <m/>
    <m/>
    <m/>
    <m/>
    <m/>
    <m/>
    <m/>
    <m/>
    <m/>
    <m/>
    <m/>
    <m/>
    <m/>
    <m/>
    <m/>
    <m/>
    <m/>
    <m/>
  </r>
  <r>
    <s v="53421"/>
    <s v="INSURANCE EMPLOYEE BENEFITS"/>
    <n v="3669.35"/>
    <x v="164"/>
    <m/>
    <m/>
    <x v="2"/>
    <x v="162"/>
    <m/>
    <m/>
    <m/>
    <m/>
    <m/>
    <m/>
    <m/>
    <m/>
    <m/>
    <m/>
    <m/>
    <m/>
    <m/>
    <m/>
    <m/>
    <m/>
    <m/>
    <m/>
    <m/>
    <m/>
    <m/>
    <m/>
    <m/>
    <m/>
    <m/>
    <m/>
  </r>
  <r>
    <s v="53520"/>
    <s v="UTILITIES"/>
    <n v="8013.2"/>
    <x v="164"/>
    <m/>
    <m/>
    <x v="2"/>
    <x v="162"/>
    <m/>
    <m/>
    <m/>
    <m/>
    <m/>
    <m/>
    <m/>
    <m/>
    <m/>
    <m/>
    <m/>
    <m/>
    <m/>
    <m/>
    <m/>
    <m/>
    <m/>
    <m/>
    <m/>
    <m/>
    <m/>
    <m/>
    <m/>
    <m/>
    <m/>
    <m/>
  </r>
  <r>
    <s v="53521"/>
    <s v="UTILITIES ELECTRICITY"/>
    <n v="0"/>
    <x v="164"/>
    <m/>
    <m/>
    <x v="2"/>
    <x v="162"/>
    <m/>
    <m/>
    <m/>
    <m/>
    <m/>
    <m/>
    <m/>
    <m/>
    <m/>
    <m/>
    <m/>
    <m/>
    <m/>
    <m/>
    <m/>
    <m/>
    <m/>
    <m/>
    <m/>
    <m/>
    <m/>
    <m/>
    <m/>
    <m/>
    <m/>
    <m/>
  </r>
  <r>
    <s v="53525"/>
    <s v="UTILITIES NATURAL GAS"/>
    <n v="0"/>
    <x v="164"/>
    <m/>
    <m/>
    <x v="2"/>
    <x v="162"/>
    <m/>
    <m/>
    <m/>
    <m/>
    <m/>
    <m/>
    <m/>
    <m/>
    <m/>
    <m/>
    <m/>
    <m/>
    <m/>
    <m/>
    <m/>
    <m/>
    <m/>
    <m/>
    <m/>
    <m/>
    <m/>
    <m/>
    <m/>
    <m/>
    <m/>
    <m/>
  </r>
  <r>
    <s v="53540"/>
    <s v="DISPOSAL"/>
    <n v="518"/>
    <x v="164"/>
    <m/>
    <m/>
    <x v="2"/>
    <x v="162"/>
    <m/>
    <m/>
    <m/>
    <m/>
    <m/>
    <m/>
    <m/>
    <m/>
    <m/>
    <m/>
    <m/>
    <m/>
    <m/>
    <m/>
    <m/>
    <m/>
    <m/>
    <m/>
    <m/>
    <m/>
    <m/>
    <m/>
    <m/>
    <m/>
    <m/>
    <m/>
  </r>
  <r>
    <s v="53610"/>
    <s v="SERVICES REPAIR MAINTENANCE"/>
    <n v="39673.590000000004"/>
    <x v="164"/>
    <m/>
    <m/>
    <x v="2"/>
    <x v="162"/>
    <m/>
    <m/>
    <m/>
    <m/>
    <m/>
    <m/>
    <m/>
    <m/>
    <m/>
    <m/>
    <m/>
    <m/>
    <m/>
    <m/>
    <m/>
    <m/>
    <m/>
    <m/>
    <m/>
    <m/>
    <m/>
    <m/>
    <m/>
    <m/>
    <m/>
    <m/>
  </r>
  <r>
    <s v="53611"/>
    <s v="SERVICES REPAIR MAINTENANCE IT EQUIP"/>
    <n v="2716801.8800000004"/>
    <x v="164"/>
    <m/>
    <m/>
    <x v="2"/>
    <x v="162"/>
    <m/>
    <m/>
    <m/>
    <m/>
    <m/>
    <m/>
    <m/>
    <m/>
    <m/>
    <m/>
    <m/>
    <m/>
    <m/>
    <m/>
    <m/>
    <m/>
    <m/>
    <m/>
    <m/>
    <m/>
    <m/>
    <m/>
    <m/>
    <m/>
    <m/>
    <m/>
  </r>
  <r>
    <s v="53690"/>
    <s v="REPAIR MAINTENANCE OTHER"/>
    <n v="234.64000000000001"/>
    <x v="164"/>
    <m/>
    <m/>
    <x v="2"/>
    <x v="162"/>
    <m/>
    <m/>
    <m/>
    <m/>
    <m/>
    <m/>
    <m/>
    <m/>
    <m/>
    <m/>
    <m/>
    <m/>
    <m/>
    <m/>
    <m/>
    <m/>
    <m/>
    <m/>
    <m/>
    <m/>
    <m/>
    <m/>
    <m/>
    <m/>
    <m/>
    <m/>
  </r>
  <r>
    <s v="53710"/>
    <s v="RENT LEASE"/>
    <n v="41318.87"/>
    <x v="164"/>
    <m/>
    <m/>
    <x v="2"/>
    <x v="162"/>
    <m/>
    <m/>
    <m/>
    <m/>
    <m/>
    <m/>
    <m/>
    <m/>
    <m/>
    <m/>
    <m/>
    <m/>
    <m/>
    <m/>
    <m/>
    <m/>
    <m/>
    <m/>
    <m/>
    <m/>
    <m/>
    <m/>
    <m/>
    <m/>
    <m/>
    <m/>
  </r>
  <r>
    <s v="53711"/>
    <s v="RENT LEASE EDP EQUIP"/>
    <n v="478.85"/>
    <x v="164"/>
    <m/>
    <m/>
    <x v="2"/>
    <x v="162"/>
    <m/>
    <m/>
    <m/>
    <m/>
    <m/>
    <m/>
    <m/>
    <m/>
    <m/>
    <m/>
    <m/>
    <m/>
    <m/>
    <m/>
    <m/>
    <m/>
    <m/>
    <m/>
    <m/>
    <m/>
    <m/>
    <m/>
    <m/>
    <m/>
    <m/>
    <m/>
  </r>
  <r>
    <s v="53712"/>
    <s v="RENT LEASE COPY MACHINE"/>
    <n v="12161.339999999998"/>
    <x v="164"/>
    <m/>
    <m/>
    <x v="2"/>
    <x v="162"/>
    <m/>
    <m/>
    <m/>
    <m/>
    <m/>
    <m/>
    <m/>
    <m/>
    <m/>
    <m/>
    <m/>
    <m/>
    <m/>
    <m/>
    <m/>
    <m/>
    <m/>
    <m/>
    <m/>
    <m/>
    <m/>
    <m/>
    <m/>
    <m/>
    <m/>
    <m/>
  </r>
  <r>
    <s v="53713"/>
    <s v="RENT LEASE OTHER EQUIP AND MACH"/>
    <n v="21740.97"/>
    <x v="164"/>
    <m/>
    <m/>
    <x v="2"/>
    <x v="162"/>
    <m/>
    <m/>
    <m/>
    <m/>
    <m/>
    <m/>
    <m/>
    <m/>
    <m/>
    <m/>
    <m/>
    <m/>
    <m/>
    <m/>
    <m/>
    <m/>
    <m/>
    <m/>
    <m/>
    <m/>
    <m/>
    <m/>
    <m/>
    <m/>
    <m/>
    <m/>
  </r>
  <r>
    <s v="53801"/>
    <s v="SERVICES LEGAL"/>
    <n v="900.45"/>
    <x v="164"/>
    <m/>
    <m/>
    <x v="2"/>
    <x v="162"/>
    <m/>
    <m/>
    <m/>
    <m/>
    <m/>
    <m/>
    <m/>
    <m/>
    <m/>
    <m/>
    <m/>
    <m/>
    <m/>
    <m/>
    <m/>
    <m/>
    <m/>
    <m/>
    <m/>
    <m/>
    <m/>
    <m/>
    <m/>
    <m/>
    <m/>
    <m/>
  </r>
  <r>
    <s v="53803"/>
    <s v="DUES MEMBERSHIPS"/>
    <n v="18118.95"/>
    <x v="164"/>
    <m/>
    <m/>
    <x v="2"/>
    <x v="162"/>
    <m/>
    <m/>
    <m/>
    <m/>
    <m/>
    <m/>
    <m/>
    <m/>
    <m/>
    <m/>
    <m/>
    <m/>
    <m/>
    <m/>
    <m/>
    <m/>
    <m/>
    <m/>
    <m/>
    <m/>
    <m/>
    <m/>
    <m/>
    <m/>
    <m/>
    <m/>
  </r>
  <r>
    <s v="53808"/>
    <s v="TAXES ASSESSMENTS MISC"/>
    <n v="7657.849999999999"/>
    <x v="164"/>
    <m/>
    <m/>
    <x v="2"/>
    <x v="162"/>
    <m/>
    <m/>
    <m/>
    <m/>
    <m/>
    <m/>
    <m/>
    <m/>
    <m/>
    <m/>
    <m/>
    <m/>
    <m/>
    <m/>
    <m/>
    <m/>
    <m/>
    <m/>
    <m/>
    <m/>
    <m/>
    <m/>
    <m/>
    <m/>
    <m/>
    <m/>
  </r>
  <r>
    <s v="53812"/>
    <s v="LICENSES FEES"/>
    <n v="96952.20999999999"/>
    <x v="164"/>
    <m/>
    <m/>
    <x v="2"/>
    <x v="162"/>
    <m/>
    <m/>
    <m/>
    <m/>
    <m/>
    <m/>
    <m/>
    <m/>
    <m/>
    <m/>
    <m/>
    <m/>
    <m/>
    <m/>
    <m/>
    <m/>
    <m/>
    <m/>
    <m/>
    <m/>
    <m/>
    <m/>
    <m/>
    <m/>
    <m/>
    <m/>
  </r>
  <r>
    <s v="53813"/>
    <s v="LICENSES FEES PERMITS"/>
    <n v="0"/>
    <x v="164"/>
    <m/>
    <m/>
    <x v="2"/>
    <x v="162"/>
    <m/>
    <m/>
    <m/>
    <m/>
    <m/>
    <m/>
    <m/>
    <m/>
    <m/>
    <m/>
    <m/>
    <m/>
    <m/>
    <m/>
    <m/>
    <m/>
    <m/>
    <m/>
    <m/>
    <m/>
    <m/>
    <m/>
    <m/>
    <m/>
    <m/>
    <m/>
  </r>
  <r>
    <s v="53814"/>
    <s v="TRAINING"/>
    <n v="44464.88999999999"/>
    <x v="164"/>
    <m/>
    <m/>
    <x v="2"/>
    <x v="162"/>
    <m/>
    <m/>
    <m/>
    <m/>
    <m/>
    <m/>
    <m/>
    <m/>
    <m/>
    <m/>
    <m/>
    <m/>
    <m/>
    <m/>
    <m/>
    <m/>
    <m/>
    <m/>
    <m/>
    <m/>
    <m/>
    <m/>
    <m/>
    <m/>
    <m/>
    <m/>
  </r>
  <r>
    <s v="53820"/>
    <s v="MEETING REGISTRATIONS"/>
    <n v="5562.999999999999"/>
    <x v="164"/>
    <m/>
    <m/>
    <x v="2"/>
    <x v="162"/>
    <m/>
    <m/>
    <m/>
    <m/>
    <m/>
    <m/>
    <m/>
    <m/>
    <m/>
    <m/>
    <m/>
    <m/>
    <m/>
    <m/>
    <m/>
    <m/>
    <m/>
    <m/>
    <m/>
    <m/>
    <m/>
    <m/>
    <m/>
    <m/>
    <m/>
    <m/>
  </r>
  <r>
    <s v="53890"/>
    <s v="MISC SERVICES CHARGES"/>
    <n v="417371.97000000003"/>
    <x v="164"/>
    <m/>
    <m/>
    <x v="2"/>
    <x v="162"/>
    <m/>
    <m/>
    <m/>
    <m/>
    <m/>
    <m/>
    <m/>
    <m/>
    <m/>
    <m/>
    <m/>
    <m/>
    <m/>
    <m/>
    <m/>
    <m/>
    <m/>
    <m/>
    <m/>
    <m/>
    <m/>
    <m/>
    <m/>
    <m/>
    <m/>
    <m/>
  </r>
  <r>
    <s v="53892"/>
    <s v="TRAINING IT"/>
    <n v="199881.78999999998"/>
    <x v="164"/>
    <m/>
    <m/>
    <x v="2"/>
    <x v="162"/>
    <m/>
    <m/>
    <m/>
    <m/>
    <m/>
    <m/>
    <m/>
    <m/>
    <m/>
    <m/>
    <m/>
    <m/>
    <m/>
    <m/>
    <m/>
    <m/>
    <m/>
    <m/>
    <m/>
    <m/>
    <m/>
    <m/>
    <m/>
    <m/>
    <m/>
    <m/>
  </r>
  <r>
    <s v="55010"/>
    <s v="MOTOR POOL ER R SERVICE"/>
    <n v="32416"/>
    <x v="164"/>
    <m/>
    <m/>
    <x v="2"/>
    <x v="162"/>
    <m/>
    <m/>
    <m/>
    <m/>
    <m/>
    <m/>
    <m/>
    <m/>
    <m/>
    <m/>
    <m/>
    <m/>
    <m/>
    <m/>
    <m/>
    <m/>
    <m/>
    <m/>
    <m/>
    <m/>
    <m/>
    <m/>
    <m/>
    <m/>
    <m/>
    <m/>
  </r>
  <r>
    <s v="55023"/>
    <s v="ITS NEW DEVELOPMENT"/>
    <n v="45710"/>
    <x v="164"/>
    <m/>
    <m/>
    <x v="2"/>
    <x v="162"/>
    <m/>
    <m/>
    <m/>
    <m/>
    <m/>
    <m/>
    <m/>
    <m/>
    <m/>
    <m/>
    <m/>
    <m/>
    <m/>
    <m/>
    <m/>
    <m/>
    <m/>
    <m/>
    <m/>
    <m/>
    <m/>
    <m/>
    <m/>
    <m/>
    <m/>
    <m/>
  </r>
  <r>
    <s v="55025"/>
    <s v="ITS INFRASTRUCTURE EXPEND"/>
    <n v="0"/>
    <x v="164"/>
    <m/>
    <m/>
    <x v="2"/>
    <x v="162"/>
    <m/>
    <m/>
    <m/>
    <m/>
    <m/>
    <m/>
    <m/>
    <m/>
    <m/>
    <m/>
    <m/>
    <m/>
    <m/>
    <m/>
    <m/>
    <m/>
    <m/>
    <m/>
    <m/>
    <m/>
    <m/>
    <m/>
    <m/>
    <m/>
    <m/>
    <m/>
  </r>
  <r>
    <s v="55026"/>
    <s v="GIS OPERATIONS"/>
    <n v="2336"/>
    <x v="164"/>
    <m/>
    <m/>
    <x v="2"/>
    <x v="162"/>
    <m/>
    <m/>
    <m/>
    <m/>
    <m/>
    <m/>
    <m/>
    <m/>
    <m/>
    <m/>
    <m/>
    <m/>
    <m/>
    <m/>
    <m/>
    <m/>
    <m/>
    <m/>
    <m/>
    <m/>
    <m/>
    <m/>
    <m/>
    <m/>
    <m/>
    <m/>
  </r>
  <r>
    <s v="55027"/>
    <s v="TECH SERVICE REBATE"/>
    <n v="-1056"/>
    <x v="164"/>
    <m/>
    <m/>
    <x v="2"/>
    <x v="162"/>
    <m/>
    <m/>
    <m/>
    <m/>
    <m/>
    <m/>
    <m/>
    <m/>
    <m/>
    <m/>
    <m/>
    <m/>
    <m/>
    <m/>
    <m/>
    <m/>
    <m/>
    <m/>
    <m/>
    <m/>
    <m/>
    <m/>
    <m/>
    <m/>
    <m/>
    <m/>
  </r>
  <r>
    <s v="55028"/>
    <s v="INFORMATION RESOURCE MGMT"/>
    <n v="89692"/>
    <x v="164"/>
    <m/>
    <m/>
    <x v="2"/>
    <x v="162"/>
    <m/>
    <m/>
    <m/>
    <m/>
    <m/>
    <m/>
    <m/>
    <m/>
    <m/>
    <m/>
    <m/>
    <m/>
    <m/>
    <m/>
    <m/>
    <m/>
    <m/>
    <m/>
    <m/>
    <m/>
    <m/>
    <m/>
    <m/>
    <m/>
    <m/>
    <m/>
  </r>
  <r>
    <s v="55032"/>
    <s v="TELECOM OVERHEAD"/>
    <n v="93888"/>
    <x v="164"/>
    <m/>
    <m/>
    <x v="2"/>
    <x v="162"/>
    <m/>
    <m/>
    <m/>
    <m/>
    <m/>
    <m/>
    <m/>
    <m/>
    <m/>
    <m/>
    <m/>
    <m/>
    <m/>
    <m/>
    <m/>
    <m/>
    <m/>
    <m/>
    <m/>
    <m/>
    <m/>
    <m/>
    <m/>
    <m/>
    <m/>
    <m/>
  </r>
  <r>
    <s v="55040"/>
    <s v="COUNTY PARKING GARAGE LOT"/>
    <n v="15300"/>
    <x v="164"/>
    <m/>
    <m/>
    <x v="2"/>
    <x v="162"/>
    <m/>
    <m/>
    <m/>
    <m/>
    <m/>
    <m/>
    <m/>
    <m/>
    <m/>
    <m/>
    <m/>
    <m/>
    <m/>
    <m/>
    <m/>
    <m/>
    <m/>
    <m/>
    <m/>
    <m/>
    <m/>
    <m/>
    <m/>
    <m/>
    <m/>
    <m/>
  </r>
  <r>
    <s v="55051"/>
    <s v="GIS CLIENT SERVICES"/>
    <n v="39317.55"/>
    <x v="164"/>
    <m/>
    <m/>
    <x v="2"/>
    <x v="162"/>
    <m/>
    <m/>
    <m/>
    <m/>
    <m/>
    <m/>
    <m/>
    <m/>
    <m/>
    <m/>
    <m/>
    <m/>
    <m/>
    <m/>
    <m/>
    <m/>
    <m/>
    <m/>
    <m/>
    <m/>
    <m/>
    <m/>
    <m/>
    <m/>
    <m/>
    <m/>
  </r>
  <r>
    <s v="55144"/>
    <s v="PROPERTY SERVICES"/>
    <n v="11178.669999999998"/>
    <x v="164"/>
    <m/>
    <m/>
    <x v="2"/>
    <x v="162"/>
    <m/>
    <m/>
    <m/>
    <m/>
    <m/>
    <m/>
    <m/>
    <m/>
    <m/>
    <m/>
    <m/>
    <m/>
    <m/>
    <m/>
    <m/>
    <m/>
    <m/>
    <m/>
    <m/>
    <m/>
    <m/>
    <m/>
    <m/>
    <m/>
    <m/>
    <m/>
  </r>
  <r>
    <s v="55145"/>
    <s v="FACILITIES MANAGEMENT"/>
    <n v="567.21"/>
    <x v="164"/>
    <m/>
    <m/>
    <x v="2"/>
    <x v="162"/>
    <m/>
    <m/>
    <m/>
    <m/>
    <m/>
    <m/>
    <m/>
    <m/>
    <m/>
    <m/>
    <m/>
    <m/>
    <m/>
    <m/>
    <m/>
    <m/>
    <m/>
    <m/>
    <m/>
    <m/>
    <m/>
    <m/>
    <m/>
    <m/>
    <m/>
    <m/>
  </r>
  <r>
    <s v="55150"/>
    <s v="PROSECUTING ATTORNEY"/>
    <n v="18291"/>
    <x v="164"/>
    <m/>
    <m/>
    <x v="2"/>
    <x v="162"/>
    <m/>
    <m/>
    <m/>
    <m/>
    <m/>
    <m/>
    <m/>
    <m/>
    <m/>
    <m/>
    <m/>
    <m/>
    <m/>
    <m/>
    <m/>
    <m/>
    <m/>
    <m/>
    <m/>
    <m/>
    <m/>
    <m/>
    <m/>
    <m/>
    <m/>
    <m/>
  </r>
  <r>
    <s v="55159"/>
    <s v="FMD COPY CENTER"/>
    <n v="366.59"/>
    <x v="164"/>
    <m/>
    <m/>
    <x v="2"/>
    <x v="162"/>
    <m/>
    <m/>
    <m/>
    <m/>
    <m/>
    <m/>
    <m/>
    <m/>
    <m/>
    <m/>
    <m/>
    <m/>
    <m/>
    <m/>
    <m/>
    <m/>
    <m/>
    <m/>
    <m/>
    <m/>
    <m/>
    <m/>
    <m/>
    <m/>
    <m/>
    <m/>
  </r>
  <r>
    <s v="55160"/>
    <s v="CONST FACILITY MGMT"/>
    <n v="1229.34"/>
    <x v="164"/>
    <m/>
    <m/>
    <x v="2"/>
    <x v="162"/>
    <m/>
    <m/>
    <m/>
    <m/>
    <m/>
    <m/>
    <m/>
    <m/>
    <m/>
    <m/>
    <m/>
    <m/>
    <m/>
    <m/>
    <m/>
    <m/>
    <m/>
    <m/>
    <m/>
    <m/>
    <m/>
    <m/>
    <m/>
    <m/>
    <m/>
    <m/>
  </r>
  <r>
    <s v="55201"/>
    <s v="OVERHEAD COST ALLOCATION"/>
    <n v="474006"/>
    <x v="164"/>
    <m/>
    <m/>
    <x v="2"/>
    <x v="162"/>
    <m/>
    <m/>
    <m/>
    <m/>
    <m/>
    <m/>
    <m/>
    <m/>
    <m/>
    <m/>
    <m/>
    <m/>
    <m/>
    <m/>
    <m/>
    <m/>
    <m/>
    <m/>
    <m/>
    <m/>
    <m/>
    <m/>
    <m/>
    <m/>
    <m/>
    <m/>
  </r>
  <r>
    <s v="55207"/>
    <s v="DEVELOPMENTAL DISABIL SIS"/>
    <n v="0"/>
    <x v="164"/>
    <m/>
    <m/>
    <x v="2"/>
    <x v="162"/>
    <m/>
    <m/>
    <m/>
    <m/>
    <m/>
    <m/>
    <m/>
    <m/>
    <m/>
    <m/>
    <m/>
    <m/>
    <m/>
    <m/>
    <m/>
    <m/>
    <m/>
    <m/>
    <m/>
    <m/>
    <m/>
    <m/>
    <m/>
    <m/>
    <m/>
    <m/>
  </r>
  <r>
    <s v="55240"/>
    <s v="LTD GO BOND REDEMP SVC"/>
    <n v="1467.3"/>
    <x v="164"/>
    <m/>
    <m/>
    <x v="2"/>
    <x v="162"/>
    <m/>
    <m/>
    <m/>
    <m/>
    <m/>
    <m/>
    <m/>
    <m/>
    <m/>
    <m/>
    <m/>
    <m/>
    <m/>
    <m/>
    <m/>
    <m/>
    <m/>
    <m/>
    <m/>
    <m/>
    <m/>
    <m/>
    <m/>
    <m/>
    <m/>
    <m/>
  </r>
  <r>
    <s v="55245"/>
    <s v="FINANCIAL MGMT SVCS"/>
    <n v="239708.12"/>
    <x v="164"/>
    <m/>
    <m/>
    <x v="2"/>
    <x v="162"/>
    <m/>
    <m/>
    <m/>
    <m/>
    <m/>
    <m/>
    <m/>
    <m/>
    <m/>
    <m/>
    <m/>
    <m/>
    <m/>
    <m/>
    <m/>
    <m/>
    <m/>
    <m/>
    <m/>
    <m/>
    <m/>
    <m/>
    <m/>
    <m/>
    <m/>
    <m/>
  </r>
  <r>
    <s v="55247"/>
    <s v="KCIT SERVICES"/>
    <n v="0"/>
    <x v="164"/>
    <m/>
    <m/>
    <x v="2"/>
    <x v="162"/>
    <m/>
    <m/>
    <m/>
    <m/>
    <m/>
    <m/>
    <m/>
    <m/>
    <m/>
    <m/>
    <m/>
    <m/>
    <m/>
    <m/>
    <m/>
    <m/>
    <m/>
    <m/>
    <m/>
    <m/>
    <m/>
    <m/>
    <m/>
    <m/>
    <m/>
    <m/>
  </r>
  <r>
    <s v="55249"/>
    <s v="FACILITIES STRATEGIC INITIATIVE FEE"/>
    <n v="11384"/>
    <x v="164"/>
    <m/>
    <m/>
    <x v="2"/>
    <x v="162"/>
    <m/>
    <m/>
    <m/>
    <m/>
    <m/>
    <m/>
    <m/>
    <m/>
    <m/>
    <m/>
    <m/>
    <m/>
    <m/>
    <m/>
    <m/>
    <m/>
    <m/>
    <m/>
    <m/>
    <m/>
    <m/>
    <m/>
    <m/>
    <m/>
    <m/>
    <m/>
  </r>
  <r>
    <s v="55253"/>
    <s v="SYSTEMS SERVICES SVC"/>
    <n v="2101777"/>
    <x v="164"/>
    <m/>
    <m/>
    <x v="2"/>
    <x v="162"/>
    <m/>
    <m/>
    <m/>
    <m/>
    <m/>
    <m/>
    <m/>
    <m/>
    <m/>
    <m/>
    <m/>
    <m/>
    <m/>
    <m/>
    <m/>
    <m/>
    <m/>
    <m/>
    <m/>
    <m/>
    <m/>
    <m/>
    <m/>
    <m/>
    <m/>
    <m/>
  </r>
  <r>
    <s v="55255"/>
    <s v="FINANCIAL MGMT SVCS REBATE"/>
    <n v="-80687.88"/>
    <x v="164"/>
    <m/>
    <m/>
    <x v="2"/>
    <x v="162"/>
    <m/>
    <m/>
    <m/>
    <m/>
    <m/>
    <m/>
    <m/>
    <m/>
    <m/>
    <m/>
    <m/>
    <m/>
    <m/>
    <m/>
    <m/>
    <m/>
    <m/>
    <m/>
    <m/>
    <m/>
    <m/>
    <m/>
    <m/>
    <m/>
    <m/>
    <m/>
  </r>
  <r>
    <s v="55260"/>
    <s v="PRINTING GRAPHIC ARTS SVC"/>
    <n v="0"/>
    <x v="164"/>
    <m/>
    <m/>
    <x v="2"/>
    <x v="162"/>
    <m/>
    <m/>
    <m/>
    <m/>
    <m/>
    <m/>
    <m/>
    <m/>
    <m/>
    <m/>
    <m/>
    <m/>
    <m/>
    <m/>
    <m/>
    <m/>
    <m/>
    <m/>
    <m/>
    <m/>
    <m/>
    <m/>
    <m/>
    <m/>
    <m/>
    <m/>
  </r>
  <r>
    <s v="55331"/>
    <s v="LONG TERM LEASES"/>
    <n v="1259030.7600000002"/>
    <x v="164"/>
    <m/>
    <m/>
    <x v="2"/>
    <x v="162"/>
    <m/>
    <m/>
    <m/>
    <m/>
    <m/>
    <m/>
    <m/>
    <m/>
    <m/>
    <m/>
    <m/>
    <m/>
    <m/>
    <m/>
    <m/>
    <m/>
    <m/>
    <m/>
    <m/>
    <m/>
    <m/>
    <m/>
    <m/>
    <m/>
    <m/>
    <m/>
  </r>
  <r>
    <s v="55342"/>
    <s v="MAJOR MAINT RESERVE"/>
    <n v="188.20000000000002"/>
    <x v="164"/>
    <m/>
    <m/>
    <x v="2"/>
    <x v="162"/>
    <m/>
    <m/>
    <m/>
    <m/>
    <m/>
    <m/>
    <m/>
    <m/>
    <m/>
    <m/>
    <m/>
    <m/>
    <m/>
    <m/>
    <m/>
    <m/>
    <m/>
    <m/>
    <m/>
    <m/>
    <m/>
    <m/>
    <m/>
    <m/>
    <m/>
    <m/>
  </r>
  <r>
    <s v="55345"/>
    <s v="I NET TRANSPORT SERVICES"/>
    <n v="625916"/>
    <x v="164"/>
    <m/>
    <m/>
    <x v="2"/>
    <x v="162"/>
    <m/>
    <m/>
    <m/>
    <m/>
    <m/>
    <m/>
    <m/>
    <m/>
    <m/>
    <m/>
    <m/>
    <m/>
    <m/>
    <m/>
    <m/>
    <m/>
    <m/>
    <m/>
    <m/>
    <m/>
    <m/>
    <m/>
    <m/>
    <m/>
    <m/>
    <m/>
  </r>
  <r>
    <s v="55347"/>
    <s v="BRC SVC CHARGES"/>
    <n v="69703.52"/>
    <x v="164"/>
    <m/>
    <m/>
    <x v="2"/>
    <x v="162"/>
    <m/>
    <m/>
    <m/>
    <m/>
    <m/>
    <m/>
    <m/>
    <m/>
    <m/>
    <m/>
    <m/>
    <m/>
    <m/>
    <m/>
    <m/>
    <m/>
    <m/>
    <m/>
    <m/>
    <m/>
    <m/>
    <m/>
    <m/>
    <m/>
    <m/>
    <m/>
  </r>
  <r>
    <s v="55349"/>
    <s v="BUSINESS RESOURCE DP SVCS"/>
    <n v="0"/>
    <x v="164"/>
    <m/>
    <m/>
    <x v="2"/>
    <x v="162"/>
    <m/>
    <m/>
    <m/>
    <m/>
    <m/>
    <m/>
    <m/>
    <m/>
    <m/>
    <m/>
    <m/>
    <m/>
    <m/>
    <m/>
    <m/>
    <m/>
    <m/>
    <m/>
    <m/>
    <m/>
    <m/>
    <m/>
    <m/>
    <m/>
    <m/>
    <m/>
  </r>
  <r>
    <s v="55350"/>
    <s v="RADIO ACCESS"/>
    <n v="2734.4500000000003"/>
    <x v="164"/>
    <m/>
    <m/>
    <x v="2"/>
    <x v="162"/>
    <m/>
    <m/>
    <m/>
    <m/>
    <m/>
    <m/>
    <m/>
    <m/>
    <m/>
    <m/>
    <m/>
    <m/>
    <m/>
    <m/>
    <m/>
    <m/>
    <m/>
    <m/>
    <m/>
    <m/>
    <m/>
    <m/>
    <m/>
    <m/>
    <m/>
    <m/>
  </r>
  <r>
    <s v="55351"/>
    <s v="RADIO MAINT PROGRAM"/>
    <n v="1095.65"/>
    <x v="164"/>
    <m/>
    <m/>
    <x v="2"/>
    <x v="162"/>
    <m/>
    <m/>
    <m/>
    <m/>
    <m/>
    <m/>
    <m/>
    <m/>
    <m/>
    <m/>
    <m/>
    <m/>
    <m/>
    <m/>
    <m/>
    <m/>
    <m/>
    <m/>
    <m/>
    <m/>
    <m/>
    <m/>
    <m/>
    <m/>
    <m/>
    <m/>
  </r>
  <r>
    <s v="55352"/>
    <s v="RADIO SERVICES GENERAL"/>
    <n v="618.73"/>
    <x v="164"/>
    <m/>
    <m/>
    <x v="2"/>
    <x v="162"/>
    <m/>
    <m/>
    <m/>
    <m/>
    <m/>
    <m/>
    <m/>
    <m/>
    <m/>
    <m/>
    <m/>
    <m/>
    <m/>
    <m/>
    <m/>
    <m/>
    <m/>
    <m/>
    <m/>
    <m/>
    <m/>
    <m/>
    <m/>
    <m/>
    <m/>
    <m/>
  </r>
  <r>
    <s v="55353"/>
    <s v="RADIO EQUIP"/>
    <n v="379.40000000000003"/>
    <x v="164"/>
    <m/>
    <m/>
    <x v="2"/>
    <x v="162"/>
    <m/>
    <m/>
    <m/>
    <m/>
    <m/>
    <m/>
    <m/>
    <m/>
    <m/>
    <m/>
    <m/>
    <m/>
    <m/>
    <m/>
    <m/>
    <m/>
    <m/>
    <m/>
    <m/>
    <m/>
    <m/>
    <m/>
    <m/>
    <m/>
    <m/>
    <m/>
  </r>
  <r>
    <s v="56700"/>
    <s v="MACHINERY EQUIP GT 5K"/>
    <n v="12272.210000000001"/>
    <x v="164"/>
    <m/>
    <m/>
    <x v="2"/>
    <x v="162"/>
    <m/>
    <m/>
    <m/>
    <m/>
    <m/>
    <m/>
    <m/>
    <m/>
    <m/>
    <m/>
    <m/>
    <m/>
    <m/>
    <m/>
    <m/>
    <m/>
    <m/>
    <m/>
    <m/>
    <m/>
    <m/>
    <m/>
    <m/>
    <m/>
    <m/>
    <m/>
  </r>
  <r>
    <s v="56720"/>
    <s v="FURNITURE"/>
    <n v="226.94"/>
    <x v="164"/>
    <m/>
    <m/>
    <x v="2"/>
    <x v="162"/>
    <m/>
    <m/>
    <m/>
    <m/>
    <m/>
    <m/>
    <m/>
    <m/>
    <m/>
    <m/>
    <m/>
    <m/>
    <m/>
    <m/>
    <m/>
    <m/>
    <m/>
    <m/>
    <m/>
    <m/>
    <m/>
    <m/>
    <m/>
    <m/>
    <m/>
    <m/>
  </r>
  <r>
    <s v="56740"/>
    <s v="EDP EQUIPMENT"/>
    <n v="0"/>
    <x v="164"/>
    <m/>
    <m/>
    <x v="2"/>
    <x v="162"/>
    <m/>
    <m/>
    <m/>
    <m/>
    <m/>
    <m/>
    <m/>
    <m/>
    <m/>
    <m/>
    <m/>
    <m/>
    <m/>
    <m/>
    <m/>
    <m/>
    <m/>
    <m/>
    <m/>
    <m/>
    <m/>
    <m/>
    <m/>
    <m/>
    <m/>
    <m/>
  </r>
  <r>
    <s v="56741"/>
    <s v="EDP HARDWARE"/>
    <n v="364999.25000000006"/>
    <x v="164"/>
    <m/>
    <m/>
    <x v="2"/>
    <x v="162"/>
    <m/>
    <m/>
    <m/>
    <m/>
    <m/>
    <m/>
    <m/>
    <m/>
    <m/>
    <m/>
    <m/>
    <m/>
    <m/>
    <m/>
    <m/>
    <m/>
    <m/>
    <m/>
    <m/>
    <m/>
    <m/>
    <m/>
    <m/>
    <m/>
    <m/>
    <m/>
  </r>
  <r>
    <s v="56742"/>
    <s v="EDP SOFTWARE"/>
    <n v="65172.7"/>
    <x v="164"/>
    <m/>
    <m/>
    <x v="2"/>
    <x v="162"/>
    <m/>
    <m/>
    <m/>
    <m/>
    <m/>
    <m/>
    <m/>
    <m/>
    <m/>
    <m/>
    <m/>
    <m/>
    <m/>
    <m/>
    <m/>
    <m/>
    <m/>
    <m/>
    <m/>
    <m/>
    <m/>
    <m/>
    <m/>
    <m/>
    <m/>
    <m/>
  </r>
  <r>
    <s v="56780"/>
    <s v="COMMUNICATIONS EQUIP"/>
    <n v="0"/>
    <x v="164"/>
    <m/>
    <m/>
    <x v="2"/>
    <x v="162"/>
    <m/>
    <m/>
    <m/>
    <m/>
    <m/>
    <m/>
    <m/>
    <m/>
    <m/>
    <m/>
    <m/>
    <m/>
    <m/>
    <m/>
    <m/>
    <m/>
    <m/>
    <m/>
    <m/>
    <m/>
    <m/>
    <m/>
    <m/>
    <m/>
    <m/>
    <m/>
  </r>
  <r>
    <s v="57203"/>
    <s v="INTERFUND INTEREST"/>
    <n v="13.42"/>
    <x v="164"/>
    <m/>
    <m/>
    <x v="2"/>
    <x v="162"/>
    <m/>
    <m/>
    <m/>
    <m/>
    <m/>
    <m/>
    <m/>
    <m/>
    <m/>
    <m/>
    <m/>
    <m/>
    <m/>
    <m/>
    <m/>
    <m/>
    <m/>
    <m/>
    <m/>
    <m/>
    <m/>
    <m/>
    <m/>
    <m/>
    <m/>
    <m/>
  </r>
  <r>
    <s v="58021"/>
    <s v="T T SURFACE WATER MGMT"/>
    <n v="0"/>
    <x v="164"/>
    <m/>
    <m/>
    <x v="2"/>
    <x v="162"/>
    <m/>
    <m/>
    <m/>
    <m/>
    <m/>
    <m/>
    <m/>
    <m/>
    <m/>
    <m/>
    <m/>
    <m/>
    <m/>
    <m/>
    <m/>
    <m/>
    <m/>
    <m/>
    <m/>
    <m/>
    <m/>
    <m/>
    <m/>
    <m/>
    <m/>
    <m/>
  </r>
  <r>
    <s v="58040"/>
    <s v="T T LMTD TAX GO BOND RDM"/>
    <n v="1584127.76"/>
    <x v="164"/>
    <m/>
    <m/>
    <x v="2"/>
    <x v="162"/>
    <m/>
    <m/>
    <m/>
    <m/>
    <m/>
    <m/>
    <m/>
    <m/>
    <m/>
    <m/>
    <m/>
    <m/>
    <m/>
    <m/>
    <m/>
    <m/>
    <m/>
    <m/>
    <m/>
    <m/>
    <m/>
    <m/>
    <m/>
    <m/>
    <m/>
    <m/>
  </r>
  <r>
    <s v="58053"/>
    <s v="T T ITS"/>
    <n v="1612074"/>
    <x v="164"/>
    <m/>
    <m/>
    <x v="2"/>
    <x v="162"/>
    <m/>
    <m/>
    <m/>
    <m/>
    <m/>
    <m/>
    <m/>
    <m/>
    <m/>
    <m/>
    <m/>
    <m/>
    <m/>
    <m/>
    <m/>
    <m/>
    <m/>
    <m/>
    <m/>
    <m/>
    <m/>
    <m/>
    <m/>
    <m/>
    <m/>
    <m/>
  </r>
  <r>
    <s v="58077"/>
    <s v="T T OIRM CIP"/>
    <n v="84857"/>
    <x v="164"/>
    <m/>
    <m/>
    <x v="2"/>
    <x v="162"/>
    <m/>
    <m/>
    <m/>
    <m/>
    <m/>
    <m/>
    <m/>
    <m/>
    <m/>
    <m/>
    <m/>
    <m/>
    <m/>
    <m/>
    <m/>
    <m/>
    <m/>
    <m/>
    <m/>
    <m/>
    <m/>
    <m/>
    <m/>
    <m/>
    <m/>
    <m/>
  </r>
  <r>
    <s v="82100"/>
    <s v="EMPLOYER PAID BENEFITS"/>
    <n v="-32975.84999999984"/>
    <x v="164"/>
    <m/>
    <m/>
    <x v="2"/>
    <x v="162"/>
    <m/>
    <m/>
    <m/>
    <m/>
    <m/>
    <m/>
    <m/>
    <m/>
    <m/>
    <m/>
    <m/>
    <m/>
    <m/>
    <m/>
    <m/>
    <m/>
    <m/>
    <m/>
    <m/>
    <m/>
    <m/>
    <m/>
    <m/>
    <m/>
    <m/>
    <m/>
  </r>
  <r>
    <s v="82200"/>
    <s v="PAID TIME OFF"/>
    <n v="-21880.219999999998"/>
    <x v="164"/>
    <m/>
    <m/>
    <x v="2"/>
    <x v="162"/>
    <m/>
    <m/>
    <m/>
    <m/>
    <m/>
    <m/>
    <m/>
    <m/>
    <m/>
    <m/>
    <m/>
    <m/>
    <m/>
    <m/>
    <m/>
    <m/>
    <m/>
    <m/>
    <m/>
    <m/>
    <m/>
    <m/>
    <m/>
    <m/>
    <m/>
    <m/>
  </r>
  <r>
    <s v="82300"/>
    <s v="INDIRECT COSTS"/>
    <n v="63458.15"/>
    <x v="164"/>
    <m/>
    <m/>
    <x v="2"/>
    <x v="162"/>
    <m/>
    <m/>
    <m/>
    <m/>
    <m/>
    <m/>
    <m/>
    <m/>
    <m/>
    <m/>
    <m/>
    <m/>
    <m/>
    <m/>
    <m/>
    <m/>
    <m/>
    <m/>
    <m/>
    <m/>
    <m/>
    <m/>
    <m/>
    <m/>
    <m/>
    <m/>
  </r>
  <r>
    <s v="82400"/>
    <s v="EXTRA HELP INDUST INS OH"/>
    <n v="0"/>
    <x v="164"/>
    <m/>
    <m/>
    <x v="2"/>
    <x v="162"/>
    <m/>
    <m/>
    <m/>
    <m/>
    <m/>
    <m/>
    <m/>
    <m/>
    <m/>
    <m/>
    <m/>
    <m/>
    <m/>
    <m/>
    <m/>
    <m/>
    <m/>
    <m/>
    <m/>
    <m/>
    <m/>
    <m/>
    <m/>
    <m/>
    <m/>
    <m/>
  </r>
  <r>
    <s v="82500"/>
    <s v="OVERTIME BENEFITS"/>
    <n v="29.88000000000079"/>
    <x v="164"/>
    <m/>
    <m/>
    <x v="2"/>
    <x v="162"/>
    <m/>
    <m/>
    <m/>
    <m/>
    <m/>
    <m/>
    <m/>
    <m/>
    <m/>
    <m/>
    <m/>
    <m/>
    <m/>
    <m/>
    <m/>
    <m/>
    <m/>
    <m/>
    <m/>
    <m/>
    <m/>
    <m/>
    <m/>
    <m/>
    <m/>
    <m/>
  </r>
  <r>
    <s v="82700"/>
    <s v="INDUSTRIAL INSURANCE"/>
    <n v="529.8499999999979"/>
    <x v="164"/>
    <m/>
    <m/>
    <x v="2"/>
    <x v="162"/>
    <m/>
    <m/>
    <m/>
    <m/>
    <m/>
    <m/>
    <m/>
    <m/>
    <m/>
    <m/>
    <m/>
    <m/>
    <m/>
    <m/>
    <m/>
    <m/>
    <m/>
    <m/>
    <m/>
    <m/>
    <m/>
    <m/>
    <m/>
    <m/>
    <m/>
    <m/>
  </r>
  <r>
    <s v="Grand Total"/>
    <m/>
    <n v="57567088.12000004"/>
    <x v="164"/>
    <m/>
    <m/>
    <x v="2"/>
    <x v="162"/>
    <m/>
    <m/>
    <m/>
    <m/>
    <m/>
    <m/>
    <m/>
    <m/>
    <m/>
    <m/>
    <m/>
    <m/>
    <m/>
    <m/>
    <m/>
    <m/>
    <m/>
    <m/>
    <m/>
    <m/>
    <m/>
    <m/>
    <m/>
    <m/>
    <m/>
    <m/>
  </r>
  <r>
    <m/>
    <m/>
    <m/>
    <x v="164"/>
    <m/>
    <m/>
    <x v="2"/>
    <x v="162"/>
    <m/>
    <m/>
    <m/>
    <m/>
    <m/>
    <m/>
    <m/>
    <m/>
    <m/>
    <m/>
    <m/>
    <m/>
    <m/>
    <m/>
    <m/>
    <m/>
    <m/>
    <m/>
    <m/>
    <m/>
    <m/>
    <m/>
    <m/>
    <m/>
    <m/>
    <m/>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0.xml><?xml version="1.0" encoding="utf-8"?>
<pivotTableDefinition xmlns="http://schemas.openxmlformats.org/spreadsheetml/2006/main" name="PivotTable1"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69:C28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x="15"/>
        <item x="16"/>
        <item x="54"/>
        <item x="17"/>
        <item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6">
    <i>
      <x/>
      <x v="11"/>
    </i>
    <i>
      <x v="1"/>
      <x v="25"/>
    </i>
    <i>
      <x v="2"/>
      <x v="4"/>
    </i>
    <i>
      <x v="3"/>
      <x v="24"/>
    </i>
    <i>
      <x v="4"/>
      <x v="62"/>
    </i>
    <i>
      <x v="5"/>
      <x v="61"/>
    </i>
    <i>
      <x v="6"/>
      <x v="94"/>
    </i>
    <i>
      <x v="7"/>
      <x v="28"/>
    </i>
    <i>
      <x v="8"/>
      <x v="20"/>
    </i>
    <i>
      <x v="9"/>
      <x v="49"/>
    </i>
    <i>
      <x v="10"/>
      <x v="43"/>
    </i>
    <i>
      <x v="11"/>
      <x v="44"/>
    </i>
    <i>
      <x v="12"/>
      <x v="46"/>
    </i>
    <i>
      <x v="13"/>
      <x v="45"/>
    </i>
    <i>
      <x v="14"/>
      <x v="47"/>
    </i>
    <i t="grand">
      <x/>
    </i>
  </rowItems>
  <colItems count="1">
    <i/>
  </colItems>
  <pageFields count="1">
    <pageField fld="6" item="1" hier="-1"/>
  </pageFields>
  <dataFields count="1">
    <dataField name="Sum of Actuals" fld="13" baseField="0" baseItem="0" numFmtId="43"/>
  </dataFields>
  <formats count="1">
    <format dxfId="35">
      <pivotArea outline="0" fieldPosition="0" collapsedLevelsAreSubtotals="1"/>
    </format>
  </formats>
  <pivotTableStyleInfo name="PivotStyleLight16" showRowHeaders="1" showColHeaders="1" showRowStripes="0" showColStripes="0" showLastColumn="1"/>
</pivotTableDefinition>
</file>

<file path=xl/pivotTables/pivotTable11.xml><?xml version="1.0" encoding="utf-8"?>
<pivotTableDefinition xmlns="http://schemas.openxmlformats.org/spreadsheetml/2006/main" name="PivotTable4"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32:C428"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95">
    <i>
      <x/>
      <x v="66"/>
    </i>
    <i>
      <x v="21"/>
      <x v="65"/>
    </i>
    <i>
      <x v="22"/>
      <x v="35"/>
    </i>
    <i>
      <x v="23"/>
      <x v="32"/>
    </i>
    <i>
      <x v="24"/>
      <x v="50"/>
    </i>
    <i>
      <x v="25"/>
      <x v="12"/>
    </i>
    <i>
      <x v="26"/>
      <x v="51"/>
    </i>
    <i>
      <x v="27"/>
      <x v="38"/>
    </i>
    <i>
      <x v="28"/>
      <x v="84"/>
    </i>
    <i>
      <x v="29"/>
      <x v="73"/>
    </i>
    <i>
      <x v="30"/>
      <x v="24"/>
    </i>
    <i>
      <x v="31"/>
      <x v="20"/>
    </i>
    <i>
      <x v="32"/>
      <x/>
    </i>
    <i>
      <x v="33"/>
      <x v="34"/>
    </i>
    <i>
      <x v="34"/>
      <x v="45"/>
    </i>
    <i>
      <x v="35"/>
      <x v="40"/>
    </i>
    <i>
      <x v="36"/>
      <x v="26"/>
    </i>
    <i>
      <x v="37"/>
      <x v="85"/>
    </i>
    <i>
      <x v="38"/>
      <x v="92"/>
    </i>
    <i>
      <x v="39"/>
      <x v="93"/>
    </i>
    <i>
      <x v="40"/>
      <x v="88"/>
    </i>
    <i>
      <x v="41"/>
      <x v="86"/>
    </i>
    <i>
      <x v="42"/>
      <x v="94"/>
    </i>
    <i>
      <x v="43"/>
      <x v="87"/>
    </i>
    <i>
      <x v="44"/>
      <x v="89"/>
    </i>
    <i>
      <x v="45"/>
      <x v="91"/>
    </i>
    <i>
      <x v="46"/>
      <x v="90"/>
    </i>
    <i>
      <x v="47"/>
      <x v="95"/>
    </i>
    <i>
      <x v="48"/>
      <x v="41"/>
    </i>
    <i>
      <x v="49"/>
      <x v="37"/>
    </i>
    <i>
      <x v="50"/>
      <x v="83"/>
    </i>
    <i>
      <x v="51"/>
      <x v="7"/>
    </i>
    <i>
      <x v="52"/>
      <x v="54"/>
    </i>
    <i>
      <x v="53"/>
      <x v="6"/>
    </i>
    <i>
      <x v="54"/>
      <x v="46"/>
    </i>
    <i>
      <x v="55"/>
      <x v="43"/>
    </i>
    <i>
      <x v="56"/>
      <x v="77"/>
    </i>
    <i>
      <x v="57"/>
      <x v="80"/>
    </i>
    <i>
      <x v="58"/>
      <x v="79"/>
    </i>
    <i>
      <x v="59"/>
      <x v="78"/>
    </i>
    <i>
      <x v="60"/>
      <x v="52"/>
    </i>
    <i>
      <x v="61"/>
      <x v="105"/>
    </i>
    <i>
      <x v="62"/>
      <x v="106"/>
    </i>
    <i>
      <x v="63"/>
      <x v="22"/>
    </i>
    <i>
      <x v="64"/>
      <x v="57"/>
    </i>
    <i>
      <x v="65"/>
      <x v="108"/>
    </i>
    <i>
      <x v="66"/>
      <x v="109"/>
    </i>
    <i>
      <x v="67"/>
      <x v="10"/>
    </i>
    <i>
      <x v="68"/>
      <x v="81"/>
    </i>
    <i>
      <x v="69"/>
      <x v="82"/>
    </i>
    <i>
      <x v="70"/>
      <x v="69"/>
    </i>
    <i>
      <x v="71"/>
      <x v="67"/>
    </i>
    <i>
      <x v="72"/>
      <x v="68"/>
    </i>
    <i>
      <x v="73"/>
      <x v="11"/>
    </i>
    <i>
      <x v="74"/>
      <x v="100"/>
    </i>
    <i>
      <x v="75"/>
      <x v="33"/>
    </i>
    <i>
      <x v="76"/>
      <x v="103"/>
    </i>
    <i>
      <x v="77"/>
      <x v="42"/>
    </i>
    <i>
      <x v="78"/>
      <x v="104"/>
    </i>
    <i>
      <x v="79"/>
      <x v="44"/>
    </i>
    <i>
      <x v="80"/>
      <x v="29"/>
    </i>
    <i>
      <x v="81"/>
      <x v="30"/>
    </i>
    <i>
      <x v="82"/>
      <x v="101"/>
    </i>
    <i>
      <x v="83"/>
      <x v="25"/>
    </i>
    <i>
      <x v="84"/>
      <x v="102"/>
    </i>
    <i>
      <x v="85"/>
      <x v="8"/>
    </i>
    <i>
      <x v="86"/>
      <x v="74"/>
    </i>
    <i>
      <x v="87"/>
      <x v="55"/>
    </i>
    <i>
      <x v="88"/>
      <x v="56"/>
    </i>
    <i>
      <x v="89"/>
      <x v="21"/>
    </i>
    <i>
      <x v="90"/>
      <x v="49"/>
    </i>
    <i>
      <x v="91"/>
      <x v="18"/>
    </i>
    <i>
      <x v="92"/>
      <x v="16"/>
    </i>
    <i>
      <x v="93"/>
      <x v="96"/>
    </i>
    <i>
      <x v="94"/>
      <x v="19"/>
    </i>
    <i>
      <x v="95"/>
      <x v="53"/>
    </i>
    <i>
      <x v="96"/>
      <x v="75"/>
    </i>
    <i>
      <x v="97"/>
      <x v="36"/>
    </i>
    <i>
      <x v="98"/>
      <x v="23"/>
    </i>
    <i>
      <x v="99"/>
      <x v="1"/>
    </i>
    <i>
      <x v="100"/>
      <x v="2"/>
    </i>
    <i>
      <x v="101"/>
      <x v="110"/>
    </i>
    <i>
      <x v="102"/>
      <x v="5"/>
    </i>
    <i>
      <x v="103"/>
      <x v="58"/>
    </i>
    <i>
      <x v="104"/>
      <x v="97"/>
    </i>
    <i>
      <x v="105"/>
      <x v="98"/>
    </i>
    <i>
      <x v="106"/>
      <x v="99"/>
    </i>
    <i>
      <x v="107"/>
      <x v="9"/>
    </i>
    <i>
      <x v="108"/>
      <x v="4"/>
    </i>
    <i>
      <x v="109"/>
      <x v="39"/>
    </i>
    <i>
      <x v="110"/>
      <x v="76"/>
    </i>
    <i>
      <x v="111"/>
      <x v="14"/>
    </i>
    <i>
      <x v="112"/>
      <x v="64"/>
    </i>
    <i>
      <x v="113"/>
      <x v="13"/>
    </i>
    <i t="grand">
      <x/>
    </i>
  </rowItems>
  <colItems count="1">
    <i/>
  </colItems>
  <pageFields count="1">
    <pageField fld="6" item="0" hier="-1"/>
  </pageFields>
  <dataFields count="1">
    <dataField name="Sum of Actuals" fld="13" baseField="0" baseItem="0" numFmtId="164"/>
  </dataFields>
  <formats count="1">
    <format dxfId="0">
      <pivotArea outline="0" fieldPosition="0" collapsedLevelsAreSubtotals="1"/>
    </format>
  </formats>
  <pivotTableStyleInfo name="PivotStyleLight16" showRowHeaders="1" showColHeaders="1" showRowStripes="0" showColStripes="0" showLastColumn="1"/>
</pivotTableDefinition>
</file>

<file path=xl/pivotTables/pivotTable12.xml><?xml version="1.0" encoding="utf-8"?>
<pivotTableDefinition xmlns="http://schemas.openxmlformats.org/spreadsheetml/2006/main" name="PivotTable3"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04:C32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1">
    <i>
      <x v="1"/>
      <x v="17"/>
    </i>
    <i>
      <x v="2"/>
      <x v="111"/>
    </i>
    <i>
      <x v="3"/>
      <x v="71"/>
    </i>
    <i>
      <x v="4"/>
      <x v="72"/>
    </i>
    <i>
      <x v="5"/>
      <x v="61"/>
    </i>
    <i>
      <x v="6"/>
      <x v="60"/>
    </i>
    <i>
      <x v="7"/>
      <x v="28"/>
    </i>
    <i>
      <x v="8"/>
      <x v="3"/>
    </i>
    <i>
      <x v="9"/>
      <x v="27"/>
    </i>
    <i>
      <x v="10"/>
      <x v="63"/>
    </i>
    <i>
      <x v="11"/>
      <x v="62"/>
    </i>
    <i>
      <x v="12"/>
      <x v="107"/>
    </i>
    <i>
      <x v="13"/>
      <x v="15"/>
    </i>
    <i>
      <x v="14"/>
      <x v="31"/>
    </i>
    <i>
      <x v="15"/>
      <x v="47"/>
    </i>
    <i>
      <x v="16"/>
      <x v="48"/>
    </i>
    <i>
      <x v="17"/>
      <x v="70"/>
    </i>
    <i>
      <x v="18"/>
      <x v="72"/>
    </i>
    <i>
      <x v="19"/>
      <x v="61"/>
    </i>
    <i>
      <x v="20"/>
      <x v="59"/>
    </i>
    <i t="grand">
      <x/>
    </i>
  </rowItems>
  <colItems count="1">
    <i/>
  </colItems>
  <pageFields count="1">
    <pageField fld="6" item="1" hier="-1"/>
  </pageFields>
  <dataFields count="1">
    <dataField name="Sum of Actuals" fld="13" baseField="0" baseItem="0" numFmtId="164"/>
  </dataFields>
  <formats count="33">
    <format dxfId="33">
      <pivotArea outline="0" fieldPosition="0" collapsedLevelsAreSubtotals="1"/>
    </format>
    <format dxfId="32">
      <pivotArea outline="0" fieldPosition="0" collapsedLevelsAreSubtotals="1">
        <references count="2">
          <reference field="3" count="1">
            <x v="5"/>
          </reference>
          <reference field="7" count="1">
            <x v="61"/>
          </reference>
        </references>
      </pivotArea>
    </format>
    <format dxfId="31">
      <pivotArea outline="0" fieldPosition="0" dataOnly="0" labelOnly="1">
        <references count="1">
          <reference field="3" count="1">
            <x v="5"/>
          </reference>
        </references>
      </pivotArea>
    </format>
    <format dxfId="30">
      <pivotArea outline="0" fieldPosition="0" dataOnly="0" labelOnly="1">
        <references count="2">
          <reference field="3" count="1">
            <x v="5"/>
          </reference>
          <reference field="7" count="1">
            <x v="61"/>
          </reference>
        </references>
      </pivotArea>
    </format>
    <format dxfId="29">
      <pivotArea outline="0" fieldPosition="0" collapsedLevelsAreSubtotals="1">
        <references count="2">
          <reference field="3" count="1">
            <x v="19"/>
          </reference>
          <reference field="7" count="1">
            <x v="61"/>
          </reference>
        </references>
      </pivotArea>
    </format>
    <format dxfId="28">
      <pivotArea outline="0" fieldPosition="0" dataOnly="0" labelOnly="1">
        <references count="1">
          <reference field="3" count="1">
            <x v="19"/>
          </reference>
        </references>
      </pivotArea>
    </format>
    <format dxfId="27">
      <pivotArea outline="0" fieldPosition="0" dataOnly="0" labelOnly="1">
        <references count="2">
          <reference field="3" count="1">
            <x v="19"/>
          </reference>
          <reference field="7" count="1">
            <x v="61"/>
          </reference>
        </references>
      </pivotArea>
    </format>
    <format dxfId="26">
      <pivotArea outline="0" fieldPosition="0" collapsedLevelsAreSubtotals="1">
        <references count="2">
          <reference field="3" count="1">
            <x v="20"/>
          </reference>
          <reference field="7" count="1">
            <x v="59"/>
          </reference>
        </references>
      </pivotArea>
    </format>
    <format dxfId="25">
      <pivotArea outline="0" fieldPosition="0" dataOnly="0" labelOnly="1">
        <references count="1">
          <reference field="3" count="1">
            <x v="20"/>
          </reference>
        </references>
      </pivotArea>
    </format>
    <format dxfId="24">
      <pivotArea outline="0" fieldPosition="0" dataOnly="0" labelOnly="1">
        <references count="2">
          <reference field="3" count="1">
            <x v="20"/>
          </reference>
          <reference field="7" count="1">
            <x v="59"/>
          </reference>
        </references>
      </pivotArea>
    </format>
    <format dxfId="23">
      <pivotArea outline="0" fieldPosition="0" collapsedLevelsAreSubtotals="1">
        <references count="2">
          <reference field="3" count="1">
            <x v="6"/>
          </reference>
          <reference field="7" count="1">
            <x v="60"/>
          </reference>
        </references>
      </pivotArea>
    </format>
    <format dxfId="22">
      <pivotArea outline="0" fieldPosition="0" dataOnly="0" labelOnly="1">
        <references count="1">
          <reference field="3" count="1">
            <x v="6"/>
          </reference>
        </references>
      </pivotArea>
    </format>
    <format dxfId="21">
      <pivotArea outline="0" fieldPosition="0" dataOnly="0" labelOnly="1">
        <references count="2">
          <reference field="3" count="1">
            <x v="6"/>
          </reference>
          <reference field="7" count="1">
            <x v="60"/>
          </reference>
        </references>
      </pivotArea>
    </format>
    <format dxfId="20">
      <pivotArea outline="0" fieldPosition="0" collapsedLevelsAreSubtotals="1">
        <references count="2">
          <reference field="3" count="1">
            <x v="3"/>
          </reference>
          <reference field="7" count="1">
            <x v="71"/>
          </reference>
        </references>
      </pivotArea>
    </format>
    <format dxfId="19">
      <pivotArea outline="0" fieldPosition="0" dataOnly="0" labelOnly="1">
        <references count="1">
          <reference field="3" count="1">
            <x v="3"/>
          </reference>
        </references>
      </pivotArea>
    </format>
    <format dxfId="18">
      <pivotArea outline="0" fieldPosition="0" dataOnly="0" labelOnly="1">
        <references count="2">
          <reference field="3" count="1">
            <x v="3"/>
          </reference>
          <reference field="7" count="1">
            <x v="71"/>
          </reference>
        </references>
      </pivotArea>
    </format>
    <format dxfId="17">
      <pivotArea outline="0" fieldPosition="0" collapsedLevelsAreSubtotals="1">
        <references count="2">
          <reference field="3" count="1">
            <x v="17"/>
          </reference>
          <reference field="7" count="1">
            <x v="70"/>
          </reference>
        </references>
      </pivotArea>
    </format>
    <format dxfId="16">
      <pivotArea outline="0" fieldPosition="0" dataOnly="0" labelOnly="1">
        <references count="1">
          <reference field="3" count="1">
            <x v="17"/>
          </reference>
        </references>
      </pivotArea>
    </format>
    <format dxfId="15">
      <pivotArea outline="0" fieldPosition="0" dataOnly="0" labelOnly="1">
        <references count="2">
          <reference field="3" count="1">
            <x v="17"/>
          </reference>
          <reference field="7" count="1">
            <x v="70"/>
          </reference>
        </references>
      </pivotArea>
    </format>
    <format dxfId="14">
      <pivotArea outline="0" fieldPosition="0" collapsedLevelsAreSubtotals="1">
        <references count="2">
          <reference field="3" count="1">
            <x v="4"/>
          </reference>
          <reference field="7" count="1">
            <x v="72"/>
          </reference>
        </references>
      </pivotArea>
    </format>
    <format dxfId="13">
      <pivotArea outline="0" fieldPosition="0" dataOnly="0" labelOnly="1">
        <references count="1">
          <reference field="3" count="1">
            <x v="4"/>
          </reference>
        </references>
      </pivotArea>
    </format>
    <format dxfId="12">
      <pivotArea outline="0" fieldPosition="0" dataOnly="0" labelOnly="1">
        <references count="2">
          <reference field="3" count="1">
            <x v="4"/>
          </reference>
          <reference field="7" count="1">
            <x v="72"/>
          </reference>
        </references>
      </pivotArea>
    </format>
    <format dxfId="11">
      <pivotArea outline="0" fieldPosition="0" collapsedLevelsAreSubtotals="1">
        <references count="2">
          <reference field="3" count="1">
            <x v="18"/>
          </reference>
          <reference field="7" count="1">
            <x v="72"/>
          </reference>
        </references>
      </pivotArea>
    </format>
    <format dxfId="10">
      <pivotArea outline="0" fieldPosition="0" dataOnly="0" labelOnly="1">
        <references count="1">
          <reference field="3" count="1">
            <x v="18"/>
          </reference>
        </references>
      </pivotArea>
    </format>
    <format dxfId="9">
      <pivotArea outline="0" fieldPosition="0" dataOnly="0" labelOnly="1">
        <references count="2">
          <reference field="3" count="1">
            <x v="18"/>
          </reference>
          <reference field="7" count="1">
            <x v="72"/>
          </reference>
        </references>
      </pivotArea>
    </format>
    <format dxfId="8">
      <pivotArea outline="0" fieldPosition="0" collapsedLevelsAreSubtotals="1">
        <references count="2">
          <reference field="3" count="6">
            <x v="7"/>
            <x v="8"/>
            <x v="9"/>
            <x v="10"/>
            <x v="11"/>
            <x v="12"/>
          </reference>
          <reference field="7" count="6">
            <x v="3"/>
            <x v="27"/>
            <x v="28"/>
            <x v="62"/>
            <x v="63"/>
            <x v="107"/>
          </reference>
        </references>
      </pivotArea>
    </format>
    <format dxfId="7">
      <pivotArea outline="0" fieldPosition="0" dataOnly="0" labelOnly="1">
        <references count="1">
          <reference field="3" count="6">
            <x v="7"/>
            <x v="8"/>
            <x v="9"/>
            <x v="10"/>
            <x v="11"/>
            <x v="12"/>
          </reference>
        </references>
      </pivotArea>
    </format>
    <format dxfId="6">
      <pivotArea outline="0" fieldPosition="0" dataOnly="0" labelOnly="1">
        <references count="2">
          <reference field="3" count="1">
            <x v="7"/>
          </reference>
          <reference field="7" count="1">
            <x v="28"/>
          </reference>
        </references>
      </pivotArea>
    </format>
    <format dxfId="5">
      <pivotArea outline="0" fieldPosition="0" dataOnly="0" labelOnly="1">
        <references count="2">
          <reference field="3" count="1">
            <x v="8"/>
          </reference>
          <reference field="7" count="1">
            <x v="3"/>
          </reference>
        </references>
      </pivotArea>
    </format>
    <format dxfId="4">
      <pivotArea outline="0" fieldPosition="0" dataOnly="0" labelOnly="1">
        <references count="2">
          <reference field="3" count="1">
            <x v="9"/>
          </reference>
          <reference field="7" count="1">
            <x v="27"/>
          </reference>
        </references>
      </pivotArea>
    </format>
    <format dxfId="3">
      <pivotArea outline="0" fieldPosition="0" dataOnly="0" labelOnly="1">
        <references count="2">
          <reference field="3" count="1">
            <x v="10"/>
          </reference>
          <reference field="7" count="1">
            <x v="63"/>
          </reference>
        </references>
      </pivotArea>
    </format>
    <format dxfId="2">
      <pivotArea outline="0" fieldPosition="0" dataOnly="0" labelOnly="1">
        <references count="2">
          <reference field="3" count="1">
            <x v="11"/>
          </reference>
          <reference field="7" count="1">
            <x v="62"/>
          </reference>
        </references>
      </pivotArea>
    </format>
    <format dxfId="1">
      <pivotArea outline="0" fieldPosition="0" dataOnly="0" labelOnly="1">
        <references count="2">
          <reference field="3" count="1">
            <x v="12"/>
          </reference>
          <reference field="7" count="1">
            <x v="107"/>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4" cacheId="2"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70:C2200"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6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h="1" x="0"/>
        <item h="1" x="11"/>
        <item h="1" x="12"/>
        <item h="1" x="129"/>
        <item h="1" x="24"/>
        <item h="1" x="158"/>
        <item h="1" x="143"/>
        <item h="1" x="132"/>
        <item h="1" x="110"/>
        <item h="1" x="88"/>
        <item x="54"/>
        <item x="55"/>
        <item x="131"/>
        <item x="150"/>
        <item x="142"/>
        <item x="147"/>
      </items>
    </pivotField>
    <pivotField compact="0" outline="0" showAll="0"/>
    <pivotField compact="0" outline="0" showAll="0"/>
    <pivotField axis="axisPage" compact="0" outline="0" showAll="0">
      <items count="3">
        <item x="0"/>
        <item x="1"/>
        <item t="default"/>
      </items>
    </pivotField>
    <pivotField axis="axisRow" compact="0" outline="0" showAll="0">
      <items count="163">
        <item x="49"/>
        <item x="7"/>
        <item x="123"/>
        <item x="102"/>
        <item x="11"/>
        <item x="133"/>
        <item x="151"/>
        <item x="32"/>
        <item x="31"/>
        <item x="156"/>
        <item x="58"/>
        <item x="86"/>
        <item x="66"/>
        <item x="0"/>
        <item x="143"/>
        <item x="155"/>
        <item x="158"/>
        <item x="111"/>
        <item x="150"/>
        <item x="53"/>
        <item x="37"/>
        <item x="127"/>
        <item x="23"/>
        <item x="46"/>
        <item x="54"/>
        <item x="27"/>
        <item x="88"/>
        <item x="131"/>
        <item x="148"/>
        <item x="74"/>
        <item x="122"/>
        <item x="100"/>
        <item x="101"/>
        <item x="51"/>
        <item x="36"/>
        <item x="71"/>
        <item x="87"/>
        <item x="121"/>
        <item x="93"/>
        <item x="145"/>
        <item x="67"/>
        <item x="56"/>
        <item x="65"/>
        <item x="130"/>
        <item x="6"/>
        <item x="95"/>
        <item x="161"/>
        <item x="124"/>
        <item x="57"/>
        <item x="132"/>
        <item x="35"/>
        <item x="126"/>
        <item x="2"/>
        <item x="157"/>
        <item x="44"/>
        <item x="21"/>
        <item x="75"/>
        <item x="82"/>
        <item x="68"/>
        <item x="81"/>
        <item x="99"/>
        <item x="146"/>
        <item x="136"/>
        <item x="152"/>
        <item x="135"/>
        <item x="3"/>
        <item x="45"/>
        <item x="12"/>
        <item x="29"/>
        <item x="8"/>
        <item x="15"/>
        <item x="42"/>
        <item x="22"/>
        <item x="26"/>
        <item x="28"/>
        <item x="112"/>
        <item x="113"/>
        <item x="116"/>
        <item x="115"/>
        <item x="114"/>
        <item x="117"/>
        <item x="77"/>
        <item x="153"/>
        <item x="16"/>
        <item x="134"/>
        <item x="138"/>
        <item x="139"/>
        <item x="137"/>
        <item x="98"/>
        <item x="63"/>
        <item x="141"/>
        <item x="55"/>
        <item x="39"/>
        <item x="118"/>
        <item x="70"/>
        <item x="76"/>
        <item x="30"/>
        <item x="38"/>
        <item x="41"/>
        <item x="80"/>
        <item x="97"/>
        <item x="61"/>
        <item x="103"/>
        <item x="106"/>
        <item x="104"/>
        <item x="105"/>
        <item x="110"/>
        <item x="1"/>
        <item x="85"/>
        <item x="73"/>
        <item x="69"/>
        <item x="79"/>
        <item x="78"/>
        <item x="5"/>
        <item x="129"/>
        <item x="128"/>
        <item x="24"/>
        <item x="43"/>
        <item x="19"/>
        <item x="84"/>
        <item x="64"/>
        <item x="125"/>
        <item x="72"/>
        <item x="9"/>
        <item x="48"/>
        <item x="4"/>
        <item x="14"/>
        <item x="120"/>
        <item x="18"/>
        <item x="119"/>
        <item x="154"/>
        <item x="92"/>
        <item x="147"/>
        <item x="17"/>
        <item x="40"/>
        <item x="89"/>
        <item x="83"/>
        <item x="144"/>
        <item x="62"/>
        <item x="108"/>
        <item x="107"/>
        <item x="109"/>
        <item x="140"/>
        <item x="33"/>
        <item x="94"/>
        <item x="25"/>
        <item x="13"/>
        <item x="159"/>
        <item x="96"/>
        <item x="160"/>
        <item x="47"/>
        <item x="149"/>
        <item x="34"/>
        <item x="10"/>
        <item x="59"/>
        <item x="60"/>
        <item x="142"/>
        <item x="52"/>
        <item x="20"/>
        <item x="90"/>
        <item x="91"/>
        <item x="50"/>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29">
    <i>
      <x v="26"/>
      <x v="107"/>
    </i>
    <i>
      <x v="27"/>
      <x v="58"/>
    </i>
    <i>
      <x v="28"/>
      <x v="56"/>
    </i>
    <i>
      <x v="29"/>
      <x v="52"/>
    </i>
    <i>
      <x v="30"/>
      <x v="150"/>
    </i>
    <i>
      <x v="31"/>
      <x v="89"/>
    </i>
    <i>
      <x v="32"/>
      <x v="42"/>
    </i>
    <i>
      <x v="33"/>
      <x v="20"/>
    </i>
    <i>
      <x v="34"/>
      <x v="92"/>
    </i>
    <i>
      <x v="35"/>
      <x v="39"/>
    </i>
    <i>
      <x v="36"/>
      <x v="114"/>
    </i>
    <i>
      <x v="37"/>
      <x v="161"/>
    </i>
    <i>
      <x v="38"/>
      <x v="65"/>
    </i>
    <i>
      <x v="39"/>
      <x v="125"/>
    </i>
    <i>
      <x v="40"/>
      <x v="12"/>
    </i>
    <i>
      <x v="41"/>
      <x v="113"/>
    </i>
    <i>
      <x v="42"/>
      <x v="93"/>
    </i>
    <i>
      <x v="43"/>
      <x v="44"/>
    </i>
    <i>
      <x v="44"/>
      <x v="33"/>
    </i>
    <i>
      <x v="45"/>
      <x v="157"/>
    </i>
    <i>
      <x v="46"/>
      <x v="1"/>
    </i>
    <i>
      <x v="47"/>
      <x v="57"/>
    </i>
    <i>
      <x v="48"/>
      <x v="74"/>
    </i>
    <i>
      <x v="49"/>
      <x v="68"/>
    </i>
    <i>
      <x v="50"/>
      <x v="48"/>
    </i>
    <i>
      <x v="51"/>
      <x v="126"/>
    </i>
    <i>
      <x v="52"/>
      <x v="133"/>
    </i>
    <i>
      <x v="53"/>
      <x v="134"/>
    </i>
    <i>
      <x v="54"/>
      <x v="130"/>
    </i>
    <i>
      <x v="55"/>
      <x v="128"/>
    </i>
    <i>
      <x v="56"/>
      <x v="135"/>
    </i>
    <i>
      <x v="57"/>
      <x v="136"/>
    </i>
    <i>
      <x v="58"/>
      <x v="129"/>
    </i>
    <i>
      <x v="59"/>
      <x v="131"/>
    </i>
    <i>
      <x v="60"/>
      <x v="132"/>
    </i>
    <i>
      <x v="61"/>
      <x v="69"/>
    </i>
    <i>
      <x v="62"/>
      <x v="62"/>
    </i>
    <i>
      <x v="63"/>
      <x v="124"/>
    </i>
    <i>
      <x v="64"/>
      <x v="10"/>
    </i>
    <i>
      <x v="65"/>
      <x/>
    </i>
    <i>
      <x v="66"/>
      <x v="98"/>
    </i>
    <i>
      <x v="67"/>
      <x v="96"/>
    </i>
    <i>
      <x v="68"/>
      <x v="8"/>
    </i>
    <i>
      <x v="69"/>
      <x v="81"/>
    </i>
    <i>
      <x v="70"/>
      <x v="97"/>
    </i>
    <i>
      <x v="71"/>
      <x v="7"/>
    </i>
    <i>
      <x v="72"/>
      <x v="151"/>
    </i>
    <i>
      <x v="73"/>
      <x v="71"/>
    </i>
    <i>
      <x v="74"/>
      <x v="127"/>
    </i>
    <i>
      <x v="75"/>
      <x v="117"/>
    </i>
    <i>
      <x v="76"/>
      <x v="120"/>
    </i>
    <i>
      <x v="77"/>
      <x v="119"/>
    </i>
    <i>
      <x v="78"/>
      <x v="118"/>
    </i>
    <i>
      <x v="79"/>
      <x v="94"/>
    </i>
    <i>
      <x v="80"/>
      <x v="154"/>
    </i>
    <i>
      <x v="81"/>
      <x v="155"/>
    </i>
    <i>
      <x v="82"/>
      <x v="35"/>
    </i>
    <i>
      <x v="83"/>
      <x v="101"/>
    </i>
    <i>
      <x v="84"/>
      <x v="46"/>
    </i>
    <i>
      <x v="85"/>
      <x v="158"/>
    </i>
    <i>
      <x v="86"/>
      <x v="159"/>
    </i>
    <i>
      <x v="87"/>
      <x v="160"/>
    </i>
    <i>
      <x v="88"/>
      <x v="18"/>
    </i>
    <i>
      <x v="89"/>
      <x v="122"/>
    </i>
    <i>
      <x v="90"/>
      <x v="123"/>
    </i>
    <i>
      <x v="91"/>
      <x v="112"/>
    </i>
    <i>
      <x v="92"/>
      <x v="108"/>
    </i>
    <i>
      <x v="93"/>
      <x v="110"/>
    </i>
    <i>
      <x v="94"/>
      <x v="109"/>
    </i>
    <i>
      <x v="95"/>
      <x v="111"/>
    </i>
    <i>
      <x v="96"/>
      <x v="121"/>
    </i>
    <i>
      <x v="97"/>
      <x v="19"/>
    </i>
    <i>
      <x v="98"/>
      <x v="143"/>
    </i>
    <i>
      <x v="99"/>
      <x v="54"/>
    </i>
    <i>
      <x v="100"/>
      <x v="55"/>
    </i>
    <i>
      <x v="101"/>
      <x v="152"/>
    </i>
    <i>
      <x v="102"/>
      <x v="66"/>
    </i>
    <i>
      <x v="103"/>
      <x v="70"/>
    </i>
    <i>
      <x v="104"/>
      <x v="153"/>
    </i>
    <i>
      <x v="105"/>
      <x v="72"/>
    </i>
    <i>
      <x v="106"/>
      <x v="50"/>
    </i>
    <i>
      <x v="107"/>
      <x v="49"/>
    </i>
    <i>
      <x v="108"/>
      <x v="38"/>
    </i>
    <i>
      <x v="109"/>
      <x v="144"/>
    </i>
    <i>
      <x v="110"/>
      <x v="45"/>
    </i>
    <i>
      <x v="111"/>
      <x v="148"/>
    </i>
    <i>
      <x v="112"/>
      <x v="11"/>
    </i>
    <i>
      <x v="113"/>
      <x v="37"/>
    </i>
    <i>
      <x v="114"/>
      <x v="99"/>
    </i>
    <i>
      <x v="115"/>
      <x v="29"/>
    </i>
    <i>
      <x v="116"/>
      <x v="100"/>
    </i>
    <i>
      <x v="117"/>
      <x v="34"/>
    </i>
    <i>
      <x v="118"/>
      <x v="6"/>
    </i>
    <i>
      <x v="119"/>
      <x v="88"/>
    </i>
    <i>
      <x v="120"/>
      <x v="15"/>
    </i>
    <i>
      <x v="121"/>
      <x v="60"/>
    </i>
    <i>
      <x v="122"/>
      <x v="31"/>
    </i>
    <i>
      <x v="123"/>
      <x v="51"/>
    </i>
    <i>
      <x v="124"/>
      <x v="30"/>
    </i>
    <i>
      <x v="125"/>
      <x v="138"/>
    </i>
    <i>
      <x v="126"/>
      <x v="32"/>
    </i>
    <i>
      <x v="127"/>
      <x v="95"/>
    </i>
    <i>
      <x v="128"/>
      <x v="59"/>
    </i>
    <i>
      <x v="129"/>
      <x v="63"/>
    </i>
    <i>
      <x v="130"/>
      <x v="40"/>
    </i>
    <i>
      <x v="131"/>
      <x v="2"/>
    </i>
    <i>
      <x v="132"/>
      <x v="3"/>
    </i>
    <i>
      <x v="133"/>
      <x v="102"/>
    </i>
    <i>
      <x v="134"/>
      <x v="104"/>
    </i>
    <i>
      <x v="135"/>
      <x v="105"/>
    </i>
    <i>
      <x v="136"/>
      <x v="103"/>
    </i>
    <i>
      <x v="137"/>
      <x v="61"/>
    </i>
    <i>
      <x v="138"/>
      <x v="36"/>
    </i>
    <i>
      <x v="139"/>
      <x v="21"/>
    </i>
    <i>
      <x v="140"/>
      <x v="22"/>
    </i>
    <i>
      <x v="141"/>
      <x v="23"/>
    </i>
    <i>
      <x v="142"/>
      <x v="5"/>
    </i>
    <i>
      <x v="143"/>
      <x v="47"/>
    </i>
    <i>
      <x v="144"/>
      <x v="142"/>
    </i>
    <i>
      <x v="145"/>
      <x v="140"/>
    </i>
    <i>
      <x v="146"/>
      <x v="139"/>
    </i>
    <i>
      <x v="147"/>
      <x v="141"/>
    </i>
    <i>
      <x v="158"/>
      <x v="24"/>
    </i>
    <i>
      <x v="159"/>
      <x v="91"/>
    </i>
    <i>
      <x v="160"/>
      <x v="43"/>
    </i>
    <i>
      <x v="161"/>
      <x v="28"/>
    </i>
    <i>
      <x v="162"/>
      <x v="90"/>
    </i>
    <i>
      <x v="163"/>
      <x v="44"/>
    </i>
    <i t="grand">
      <x/>
    </i>
  </rowItems>
  <colItems count="1">
    <i/>
  </colItems>
  <pageFields count="1">
    <pageField fld="6" item="0" hier="-1"/>
  </pageFields>
  <dataFields count="1">
    <dataField name="Sum of Actuals" fld="13" baseField="0" baseItem="0" numFmtId="164"/>
  </dataFields>
  <formats count="4">
    <format dxfId="39">
      <pivotArea outline="0" fieldPosition="0" collapsedLevelsAreSubtotals="1"/>
    </format>
    <format dxfId="38">
      <pivotArea outline="0" fieldPosition="0" collapsedLevelsAreSubtotals="1">
        <references count="2">
          <reference field="3" count="1">
            <x v="148"/>
          </reference>
          <reference field="7" count="1">
            <x v="13"/>
          </reference>
        </references>
      </pivotArea>
    </format>
    <format dxfId="37">
      <pivotArea outline="0" fieldPosition="0" dataOnly="0" labelOnly="1">
        <references count="1">
          <reference field="3" count="1">
            <x v="148"/>
          </reference>
        </references>
      </pivotArea>
    </format>
    <format dxfId="36">
      <pivotArea outline="0" fieldPosition="0" dataOnly="0" labelOnly="1">
        <references count="2">
          <reference field="3" count="1">
            <x v="148"/>
          </reference>
          <reference field="7" count="1">
            <x v="13"/>
          </reference>
        </references>
      </pivotArea>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3" cacheId="3"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27:C2055"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7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x="0"/>
        <item x="11"/>
        <item x="12"/>
        <item x="129"/>
        <item x="24"/>
        <item x="158"/>
        <item x="143"/>
        <item x="132"/>
        <item x="110"/>
        <item x="88"/>
        <item x="54"/>
        <item x="55"/>
        <item x="131"/>
        <item x="150"/>
        <item x="142"/>
        <item x="147"/>
        <item x="164"/>
        <item m="1" x="165"/>
        <item m="1" x="167"/>
        <item m="1" x="172"/>
        <item m="1" x="170"/>
        <item m="1" x="173"/>
        <item m="1" x="166"/>
        <item m="1" x="171"/>
        <item m="1" x="168"/>
        <item m="1" x="169"/>
      </items>
    </pivotField>
    <pivotField compact="0" outline="0" showAll="0"/>
    <pivotField compact="0" outline="0" showAll="0"/>
    <pivotField axis="axisPage" compact="0" outline="0" showAll="0">
      <items count="7">
        <item m="1" x="5"/>
        <item x="0"/>
        <item m="1" x="4"/>
        <item m="1" x="3"/>
        <item x="1"/>
        <item x="2"/>
        <item t="default"/>
      </items>
    </pivotField>
    <pivotField axis="axisRow" compact="0" outline="0" showAll="0">
      <items count="231">
        <item m="1" x="181"/>
        <item m="1" x="209"/>
        <item m="1" x="179"/>
        <item m="1" x="186"/>
        <item x="49"/>
        <item m="1" x="211"/>
        <item m="1" x="197"/>
        <item x="7"/>
        <item m="1" x="223"/>
        <item m="1" x="207"/>
        <item m="1" x="227"/>
        <item x="123"/>
        <item m="1" x="228"/>
        <item m="1" x="212"/>
        <item x="102"/>
        <item m="1" x="224"/>
        <item m="1" x="183"/>
        <item m="1" x="190"/>
        <item m="1" x="215"/>
        <item x="11"/>
        <item x="133"/>
        <item m="1" x="221"/>
        <item x="151"/>
        <item x="32"/>
        <item m="1" x="194"/>
        <item x="31"/>
        <item x="156"/>
        <item x="58"/>
        <item x="86"/>
        <item x="66"/>
        <item m="1" x="176"/>
        <item x="0"/>
        <item x="143"/>
        <item x="155"/>
        <item x="158"/>
        <item x="111"/>
        <item x="150"/>
        <item m="1" x="166"/>
        <item m="1" x="219"/>
        <item m="1" x="168"/>
        <item m="1" x="184"/>
        <item m="1" x="172"/>
        <item m="1" x="171"/>
        <item m="1" x="191"/>
        <item m="1" x="206"/>
        <item m="1" x="226"/>
        <item x="53"/>
        <item x="37"/>
        <item x="127"/>
        <item x="23"/>
        <item x="46"/>
        <item x="54"/>
        <item x="27"/>
        <item m="1" x="167"/>
        <item m="1" x="193"/>
        <item m="1" x="213"/>
        <item x="88"/>
        <item x="131"/>
        <item x="148"/>
        <item x="74"/>
        <item x="122"/>
        <item m="1" x="173"/>
        <item x="100"/>
        <item x="101"/>
        <item m="1" x="201"/>
        <item x="51"/>
        <item x="36"/>
        <item x="71"/>
        <item m="1" x="182"/>
        <item m="1" x="216"/>
        <item x="87"/>
        <item m="1" x="225"/>
        <item x="121"/>
        <item x="93"/>
        <item x="145"/>
        <item x="67"/>
        <item x="56"/>
        <item x="65"/>
        <item x="130"/>
        <item x="6"/>
        <item x="95"/>
        <item x="161"/>
        <item m="1" x="208"/>
        <item m="1" x="192"/>
        <item m="1" x="169"/>
        <item m="1" x="202"/>
        <item x="124"/>
        <item x="57"/>
        <item x="132"/>
        <item x="35"/>
        <item x="126"/>
        <item x="2"/>
        <item m="1" x="217"/>
        <item m="1" x="185"/>
        <item x="157"/>
        <item x="44"/>
        <item x="21"/>
        <item x="75"/>
        <item x="82"/>
        <item x="68"/>
        <item x="81"/>
        <item x="99"/>
        <item x="146"/>
        <item x="136"/>
        <item m="1" x="220"/>
        <item m="1" x="222"/>
        <item x="152"/>
        <item x="135"/>
        <item x="3"/>
        <item x="45"/>
        <item x="12"/>
        <item x="29"/>
        <item x="8"/>
        <item x="15"/>
        <item x="42"/>
        <item x="22"/>
        <item m="1" x="165"/>
        <item x="26"/>
        <item x="28"/>
        <item x="112"/>
        <item x="113"/>
        <item x="116"/>
        <item x="115"/>
        <item x="114"/>
        <item x="117"/>
        <item x="77"/>
        <item m="1" x="205"/>
        <item x="153"/>
        <item m="1" x="187"/>
        <item m="1" x="195"/>
        <item x="16"/>
        <item x="134"/>
        <item x="138"/>
        <item x="139"/>
        <item x="137"/>
        <item x="98"/>
        <item x="63"/>
        <item x="141"/>
        <item x="55"/>
        <item x="39"/>
        <item m="1" x="178"/>
        <item x="118"/>
        <item m="1" x="164"/>
        <item x="70"/>
        <item m="1" x="218"/>
        <item x="76"/>
        <item x="30"/>
        <item x="38"/>
        <item x="41"/>
        <item x="80"/>
        <item x="97"/>
        <item x="61"/>
        <item m="1" x="203"/>
        <item x="103"/>
        <item x="106"/>
        <item x="104"/>
        <item x="105"/>
        <item x="110"/>
        <item x="1"/>
        <item x="85"/>
        <item x="73"/>
        <item x="69"/>
        <item x="79"/>
        <item x="78"/>
        <item m="1" x="174"/>
        <item x="5"/>
        <item m="1" x="196"/>
        <item m="1" x="204"/>
        <item x="129"/>
        <item x="128"/>
        <item x="24"/>
        <item m="1" x="210"/>
        <item x="43"/>
        <item x="19"/>
        <item x="84"/>
        <item x="64"/>
        <item x="125"/>
        <item x="72"/>
        <item x="9"/>
        <item m="1" x="229"/>
        <item m="1" x="180"/>
        <item x="48"/>
        <item x="4"/>
        <item m="1" x="200"/>
        <item x="14"/>
        <item m="1" x="170"/>
        <item x="120"/>
        <item x="18"/>
        <item x="119"/>
        <item x="154"/>
        <item x="92"/>
        <item x="147"/>
        <item x="17"/>
        <item x="40"/>
        <item x="89"/>
        <item x="83"/>
        <item x="144"/>
        <item x="62"/>
        <item x="108"/>
        <item x="107"/>
        <item x="109"/>
        <item x="140"/>
        <item x="33"/>
        <item m="1" x="189"/>
        <item x="94"/>
        <item x="25"/>
        <item x="13"/>
        <item x="159"/>
        <item x="96"/>
        <item x="160"/>
        <item x="47"/>
        <item x="149"/>
        <item x="34"/>
        <item x="10"/>
        <item m="1" x="199"/>
        <item x="59"/>
        <item x="60"/>
        <item x="142"/>
        <item x="52"/>
        <item m="1" x="163"/>
        <item m="1" x="177"/>
        <item x="20"/>
        <item x="90"/>
        <item x="91"/>
        <item m="1" x="214"/>
        <item m="1" x="188"/>
        <item m="1" x="198"/>
        <item m="1" x="175"/>
        <item x="50"/>
        <item x="162"/>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7">
    <i>
      <x/>
      <x v="32"/>
    </i>
    <i>
      <x v="1"/>
      <x v="205"/>
    </i>
    <i>
      <x v="2"/>
      <x v="207"/>
    </i>
    <i>
      <x v="3"/>
      <x v="209"/>
    </i>
    <i>
      <x v="4"/>
      <x v="206"/>
    </i>
    <i>
      <x v="5"/>
      <x v="117"/>
    </i>
    <i>
      <x v="6"/>
      <x v="52"/>
    </i>
    <i>
      <x v="7"/>
      <x v="130"/>
    </i>
    <i>
      <x v="8"/>
      <x v="204"/>
    </i>
    <i>
      <x v="9"/>
      <x v="35"/>
    </i>
    <i>
      <x v="10"/>
      <x v="76"/>
    </i>
    <i>
      <x v="11"/>
      <x v="127"/>
    </i>
    <i>
      <x v="12"/>
      <x v="196"/>
    </i>
    <i>
      <x v="13"/>
      <x v="94"/>
    </i>
    <i>
      <x v="14"/>
      <x v="119"/>
    </i>
    <i>
      <x v="15"/>
      <x v="120"/>
    </i>
    <i>
      <x v="16"/>
      <x v="123"/>
    </i>
    <i>
      <x v="17"/>
      <x v="122"/>
    </i>
    <i>
      <x v="18"/>
      <x v="121"/>
    </i>
    <i>
      <x v="19"/>
      <x v="124"/>
    </i>
    <i>
      <x v="20"/>
      <x v="34"/>
    </i>
    <i>
      <x v="21"/>
      <x v="134"/>
    </i>
    <i>
      <x v="22"/>
      <x v="132"/>
    </i>
    <i>
      <x v="23"/>
      <x v="133"/>
    </i>
    <i>
      <x v="24"/>
      <x v="131"/>
    </i>
    <i>
      <x v="25"/>
      <x v="107"/>
    </i>
    <i t="grand">
      <x/>
    </i>
  </rowItems>
  <colItems count="1">
    <i/>
  </colItems>
  <pageFields count="1">
    <pageField fld="6" item="4" hier="-1"/>
  </pageFields>
  <dataFields count="1">
    <dataField name="Sum of Actuals" fld="13" baseField="0" baseItem="0" numFmtId="164"/>
  </dataFields>
  <formats count="21">
    <format dxfId="60">
      <pivotArea outline="0" fieldPosition="0" collapsedLevelsAreSubtotals="1"/>
    </format>
    <format dxfId="59">
      <pivotArea outline="0" fieldPosition="0" collapsedLevelsAreSubtotals="1">
        <references count="2">
          <reference field="3" count="1">
            <x v="1"/>
          </reference>
          <reference field="7" count="1">
            <x v="205"/>
          </reference>
        </references>
      </pivotArea>
    </format>
    <format dxfId="58">
      <pivotArea outline="0" fieldPosition="0" dataOnly="0" labelOnly="1">
        <references count="1">
          <reference field="3" count="1">
            <x v="1"/>
          </reference>
        </references>
      </pivotArea>
    </format>
    <format dxfId="57">
      <pivotArea outline="0" fieldPosition="0" dataOnly="0" labelOnly="1">
        <references count="2">
          <reference field="3" count="1">
            <x v="1"/>
          </reference>
          <reference field="7" count="1">
            <x v="205"/>
          </reference>
        </references>
      </pivotArea>
    </format>
    <format dxfId="56">
      <pivotArea outline="0" fieldPosition="0" collapsedLevelsAreSubtotals="1">
        <references count="2">
          <reference field="3" count="2">
            <x v="10"/>
            <x v="11"/>
          </reference>
          <reference field="7" count="2">
            <x v="76"/>
            <x v="127"/>
          </reference>
        </references>
      </pivotArea>
    </format>
    <format dxfId="55">
      <pivotArea outline="0" fieldPosition="0" dataOnly="0" labelOnly="1">
        <references count="1">
          <reference field="3" count="2">
            <x v="10"/>
            <x v="11"/>
          </reference>
        </references>
      </pivotArea>
    </format>
    <format dxfId="54">
      <pivotArea outline="0" fieldPosition="0" dataOnly="0" labelOnly="1">
        <references count="2">
          <reference field="3" count="1">
            <x v="10"/>
          </reference>
          <reference field="7" count="1">
            <x v="76"/>
          </reference>
        </references>
      </pivotArea>
    </format>
    <format dxfId="53">
      <pivotArea outline="0" fieldPosition="0" dataOnly="0" labelOnly="1">
        <references count="2">
          <reference field="3" count="1">
            <x v="11"/>
          </reference>
          <reference field="7" count="1">
            <x v="127"/>
          </reference>
        </references>
      </pivotArea>
    </format>
    <format dxfId="52">
      <pivotArea outline="0" fieldPosition="0" collapsedLevelsAreSubtotals="1">
        <references count="2">
          <reference field="3" count="5">
            <x v="14"/>
            <x v="15"/>
            <x v="16"/>
            <x v="17"/>
            <x v="18"/>
          </reference>
          <reference field="7" count="5">
            <x v="119"/>
            <x v="120"/>
            <x v="121"/>
            <x v="122"/>
            <x v="123"/>
          </reference>
        </references>
      </pivotArea>
    </format>
    <format dxfId="51">
      <pivotArea outline="0" fieldPosition="0" dataOnly="0" labelOnly="1">
        <references count="1">
          <reference field="3" count="5">
            <x v="14"/>
            <x v="15"/>
            <x v="16"/>
            <x v="17"/>
            <x v="18"/>
          </reference>
        </references>
      </pivotArea>
    </format>
    <format dxfId="50">
      <pivotArea outline="0" fieldPosition="0" dataOnly="0" labelOnly="1">
        <references count="2">
          <reference field="3" count="1">
            <x v="14"/>
          </reference>
          <reference field="7" count="1">
            <x v="119"/>
          </reference>
        </references>
      </pivotArea>
    </format>
    <format dxfId="49">
      <pivotArea outline="0" fieldPosition="0" dataOnly="0" labelOnly="1">
        <references count="2">
          <reference field="3" count="1">
            <x v="15"/>
          </reference>
          <reference field="7" count="1">
            <x v="120"/>
          </reference>
        </references>
      </pivotArea>
    </format>
    <format dxfId="48">
      <pivotArea outline="0" fieldPosition="0" dataOnly="0" labelOnly="1">
        <references count="2">
          <reference field="3" count="1">
            <x v="16"/>
          </reference>
          <reference field="7" count="1">
            <x v="123"/>
          </reference>
        </references>
      </pivotArea>
    </format>
    <format dxfId="47">
      <pivotArea outline="0" fieldPosition="0" dataOnly="0" labelOnly="1">
        <references count="2">
          <reference field="3" count="1">
            <x v="17"/>
          </reference>
          <reference field="7" count="1">
            <x v="122"/>
          </reference>
        </references>
      </pivotArea>
    </format>
    <format dxfId="46">
      <pivotArea outline="0" fieldPosition="0" dataOnly="0" labelOnly="1">
        <references count="2">
          <reference field="3" count="1">
            <x v="18"/>
          </reference>
          <reference field="7" count="1">
            <x v="121"/>
          </reference>
        </references>
      </pivotArea>
    </format>
    <format dxfId="45">
      <pivotArea outline="0" fieldPosition="0" collapsedLevelsAreSubtotals="1">
        <references count="2">
          <reference field="3" count="1">
            <x v="4"/>
          </reference>
          <reference field="7" count="1">
            <x v="206"/>
          </reference>
        </references>
      </pivotArea>
    </format>
    <format dxfId="44">
      <pivotArea outline="0" fieldPosition="0" dataOnly="0" labelOnly="1">
        <references count="1">
          <reference field="3" count="1">
            <x v="4"/>
          </reference>
        </references>
      </pivotArea>
    </format>
    <format dxfId="43">
      <pivotArea outline="0" fieldPosition="0" dataOnly="0" labelOnly="1">
        <references count="2">
          <reference field="3" count="1">
            <x v="4"/>
          </reference>
          <reference field="7" count="1">
            <x v="206"/>
          </reference>
        </references>
      </pivotArea>
    </format>
    <format dxfId="42">
      <pivotArea outline="0" fieldPosition="0" collapsedLevelsAreSubtotals="1">
        <references count="2">
          <reference field="3" count="1">
            <x v="6"/>
          </reference>
          <reference field="7" count="1">
            <x v="52"/>
          </reference>
        </references>
      </pivotArea>
    </format>
    <format dxfId="41">
      <pivotArea outline="0" fieldPosition="0" dataOnly="0" labelOnly="1">
        <references count="1">
          <reference field="3" count="1">
            <x v="6"/>
          </reference>
        </references>
      </pivotArea>
    </format>
    <format dxfId="40">
      <pivotArea outline="0" fieldPosition="0" dataOnly="0" labelOnly="1">
        <references count="2">
          <reference field="3" count="1">
            <x v="6"/>
          </reference>
          <reference field="7" count="1">
            <x v="52"/>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2"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92:C369"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h="1" x="15"/>
        <item h="1" x="16"/>
        <item h="1" x="54"/>
        <item h="1" x="17"/>
        <item h="1"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76">
    <i>
      <x v="15"/>
      <x v="64"/>
    </i>
    <i>
      <x v="16"/>
      <x v="31"/>
    </i>
    <i>
      <x v="17"/>
      <x v="29"/>
    </i>
    <i>
      <x v="18"/>
      <x v="51"/>
    </i>
    <i>
      <x v="19"/>
      <x v="34"/>
    </i>
    <i>
      <x v="20"/>
      <x v="76"/>
    </i>
    <i>
      <x v="21"/>
      <x v="69"/>
    </i>
    <i>
      <x v="22"/>
      <x v="21"/>
    </i>
    <i>
      <x v="23"/>
      <x v="16"/>
    </i>
    <i>
      <x v="24"/>
      <x v="93"/>
    </i>
    <i>
      <x v="25"/>
      <x v="1"/>
    </i>
    <i>
      <x v="26"/>
      <x v="42"/>
    </i>
    <i>
      <x v="27"/>
      <x v="37"/>
    </i>
    <i>
      <x v="28"/>
      <x v="23"/>
    </i>
    <i>
      <x v="29"/>
      <x v="77"/>
    </i>
    <i>
      <x v="30"/>
      <x v="82"/>
    </i>
    <i>
      <x v="31"/>
      <x v="83"/>
    </i>
    <i>
      <x v="32"/>
      <x v="81"/>
    </i>
    <i>
      <x v="33"/>
      <x v="79"/>
    </i>
    <i>
      <x v="34"/>
      <x v="80"/>
    </i>
    <i>
      <x v="35"/>
      <x v="38"/>
    </i>
    <i>
      <x v="36"/>
      <x v="8"/>
    </i>
    <i>
      <x v="37"/>
      <x/>
    </i>
    <i>
      <x v="38"/>
      <x v="57"/>
    </i>
    <i>
      <x v="39"/>
      <x v="55"/>
    </i>
    <i>
      <x v="40"/>
      <x v="7"/>
    </i>
    <i>
      <x v="41"/>
      <x v="48"/>
    </i>
    <i>
      <x v="42"/>
      <x v="56"/>
    </i>
    <i>
      <x v="43"/>
      <x v="40"/>
    </i>
    <i>
      <x v="44"/>
      <x v="78"/>
    </i>
    <i>
      <x v="45"/>
      <x v="72"/>
    </i>
    <i>
      <x v="46"/>
      <x v="74"/>
    </i>
    <i>
      <x v="47"/>
      <x v="73"/>
    </i>
    <i>
      <x v="48"/>
      <x v="53"/>
    </i>
    <i>
      <x v="49"/>
      <x v="91"/>
    </i>
    <i>
      <x v="50"/>
      <x v="92"/>
    </i>
    <i>
      <x v="51"/>
      <x v="18"/>
    </i>
    <i>
      <x v="52"/>
      <x v="60"/>
    </i>
    <i>
      <x v="53"/>
      <x v="75"/>
    </i>
    <i>
      <x v="54"/>
      <x v="68"/>
    </i>
    <i>
      <x v="55"/>
      <x v="65"/>
    </i>
    <i>
      <x v="56"/>
      <x v="67"/>
    </i>
    <i>
      <x v="57"/>
      <x v="66"/>
    </i>
    <i>
      <x v="58"/>
      <x v="9"/>
    </i>
    <i>
      <x v="59"/>
      <x v="86"/>
    </i>
    <i>
      <x v="60"/>
      <x v="30"/>
    </i>
    <i>
      <x v="61"/>
      <x v="89"/>
    </i>
    <i>
      <x v="62"/>
      <x v="35"/>
    </i>
    <i>
      <x v="63"/>
      <x v="39"/>
    </i>
    <i>
      <x v="64"/>
      <x v="90"/>
    </i>
    <i>
      <x v="65"/>
      <x v="41"/>
    </i>
    <i>
      <x v="66"/>
      <x v="26"/>
    </i>
    <i>
      <x v="67"/>
      <x v="27"/>
    </i>
    <i>
      <x v="68"/>
      <x v="87"/>
    </i>
    <i>
      <x v="69"/>
      <x v="88"/>
    </i>
    <i>
      <x v="70"/>
      <x v="58"/>
    </i>
    <i>
      <x v="71"/>
      <x v="12"/>
    </i>
    <i>
      <x v="72"/>
      <x v="59"/>
    </i>
    <i>
      <x v="73"/>
      <x v="17"/>
    </i>
    <i>
      <x v="74"/>
      <x v="6"/>
    </i>
    <i>
      <x v="75"/>
      <x v="50"/>
    </i>
    <i>
      <x v="76"/>
      <x v="14"/>
    </i>
    <i>
      <x v="77"/>
      <x v="13"/>
    </i>
    <i>
      <x v="78"/>
      <x v="22"/>
    </i>
    <i>
      <x v="79"/>
      <x v="84"/>
    </i>
    <i>
      <x v="80"/>
      <x v="15"/>
    </i>
    <i>
      <x v="81"/>
      <x v="54"/>
    </i>
    <i>
      <x v="82"/>
      <x v="32"/>
    </i>
    <i>
      <x v="83"/>
      <x v="33"/>
    </i>
    <i>
      <x v="84"/>
      <x v="2"/>
    </i>
    <i>
      <x v="85"/>
      <x v="3"/>
    </i>
    <i>
      <x v="86"/>
      <x v="19"/>
    </i>
    <i>
      <x v="87"/>
      <x v="85"/>
    </i>
    <i>
      <x v="93"/>
      <x v="10"/>
    </i>
    <i>
      <x v="94"/>
      <x v="52"/>
    </i>
    <i t="grand">
      <x/>
    </i>
  </rowItems>
  <colItems count="1">
    <i/>
  </colItems>
  <pageFields count="1">
    <pageField fld="6" item="0" hier="-1"/>
  </pageFields>
  <dataFields count="1">
    <dataField name="Sum of Actuals" fld="13" baseField="0" baseItem="0" numFmtId="43"/>
  </dataFields>
  <formats count="1">
    <format dxfId="34">
      <pivotArea outline="0" fieldPosition="0" collapsedLevelsAreSubtotals="1"/>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7.xml" /><Relationship Id="rId2" Type="http://schemas.openxmlformats.org/officeDocument/2006/relationships/pivotTable" Target="../pivotTables/pivotTable8.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9.xml" /><Relationship Id="rId2" Type="http://schemas.openxmlformats.org/officeDocument/2006/relationships/pivotTable" Target="../pivotTables/pivotTable10.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11.xml" /><Relationship Id="rId2" Type="http://schemas.openxmlformats.org/officeDocument/2006/relationships/pivotTable" Target="../pivotTables/pivotTable12.xml" /></Relationships>
</file>

<file path=xl/worksheets/sheet1.xml><?xml version="1.0" encoding="utf-8"?>
<worksheet xmlns="http://schemas.openxmlformats.org/spreadsheetml/2006/main" xmlns:r="http://schemas.openxmlformats.org/officeDocument/2006/relationships">
  <sheetPr>
    <pageSetUpPr fitToPage="1"/>
  </sheetPr>
  <dimension ref="A1:X115"/>
  <sheetViews>
    <sheetView tabSelected="1" workbookViewId="0" topLeftCell="A4">
      <selection activeCell="A23" sqref="A23"/>
    </sheetView>
  </sheetViews>
  <sheetFormatPr defaultColWidth="9.140625" defaultRowHeight="15" outlineLevelCol="1"/>
  <cols>
    <col min="1" max="1" width="67.140625" style="1" customWidth="1"/>
    <col min="2" max="2" width="11.8515625" style="1" hidden="1" customWidth="1"/>
    <col min="3" max="3" width="12.00390625" style="1" hidden="1" customWidth="1"/>
    <col min="4" max="4" width="17.28125" style="1" hidden="1" customWidth="1"/>
    <col min="5" max="5" width="18.7109375" style="1" hidden="1" customWidth="1"/>
    <col min="6" max="6" width="12.00390625" style="1" bestFit="1" customWidth="1"/>
    <col min="7" max="7" width="12.421875" style="1" hidden="1" customWidth="1"/>
    <col min="8" max="9" width="14.00390625" style="1" bestFit="1" customWidth="1" outlineLevel="1"/>
    <col min="10" max="11" width="13.57421875" style="1" bestFit="1" customWidth="1" outlineLevel="1"/>
    <col min="12" max="13" width="15.28125" style="1" bestFit="1" customWidth="1"/>
    <col min="14" max="14" width="19.8515625" style="1" hidden="1" customWidth="1"/>
    <col min="15" max="15" width="22.00390625" style="1" hidden="1" customWidth="1"/>
    <col min="16" max="16" width="9.140625" style="1" hidden="1" customWidth="1"/>
    <col min="17" max="17" width="32.8515625" style="1" hidden="1" customWidth="1"/>
    <col min="18" max="19" width="17.57421875" style="1" bestFit="1" customWidth="1"/>
    <col min="20" max="20" width="23.140625" style="1" bestFit="1" customWidth="1"/>
    <col min="21" max="16384" width="9.140625" style="1" customWidth="1"/>
  </cols>
  <sheetData>
    <row r="1" spans="1:24" ht="20">
      <c r="A1" s="236"/>
      <c r="B1" s="237"/>
      <c r="C1" s="237"/>
      <c r="D1" s="237"/>
      <c r="E1" s="237"/>
      <c r="F1" s="237"/>
      <c r="G1" s="237"/>
      <c r="H1" s="237"/>
      <c r="I1" s="237"/>
      <c r="J1" s="237"/>
      <c r="K1" s="237"/>
      <c r="L1" s="238"/>
      <c r="M1" s="239"/>
      <c r="N1" s="239"/>
      <c r="O1" s="239"/>
      <c r="P1" s="239"/>
      <c r="Q1" s="240"/>
      <c r="R1" s="240"/>
      <c r="S1" s="240"/>
      <c r="T1" s="240"/>
      <c r="U1" s="240"/>
      <c r="V1" s="240"/>
      <c r="W1" s="240"/>
      <c r="X1" s="240"/>
    </row>
    <row r="2" spans="1:23" s="241" customFormat="1" ht="19.9" customHeight="1">
      <c r="A2" s="258" t="s">
        <v>1022</v>
      </c>
      <c r="B2" s="258"/>
      <c r="C2" s="258"/>
      <c r="D2" s="258"/>
      <c r="E2" s="258"/>
      <c r="F2" s="258"/>
      <c r="G2" s="258"/>
      <c r="H2" s="258"/>
      <c r="I2" s="258"/>
      <c r="J2" s="258"/>
      <c r="K2" s="258"/>
      <c r="L2" s="258"/>
      <c r="M2" s="258"/>
      <c r="N2" s="258"/>
      <c r="O2" s="258"/>
      <c r="P2" s="258"/>
      <c r="Q2" s="258"/>
      <c r="R2" s="258"/>
      <c r="S2" s="258"/>
      <c r="T2" s="258"/>
      <c r="U2" s="258"/>
      <c r="V2" s="258"/>
      <c r="W2" s="258"/>
    </row>
    <row r="3" spans="1:19" s="241" customFormat="1" ht="19.9" customHeight="1">
      <c r="A3" s="242" t="s">
        <v>1026</v>
      </c>
      <c r="B3" s="243"/>
      <c r="C3" s="243"/>
      <c r="D3" s="243"/>
      <c r="E3" s="243"/>
      <c r="F3" s="243"/>
      <c r="G3" s="243"/>
      <c r="H3" s="243"/>
      <c r="I3" s="243"/>
      <c r="J3" s="243"/>
      <c r="L3" s="244"/>
      <c r="S3" s="243"/>
    </row>
    <row r="4" spans="1:21" s="246" customFormat="1" ht="15.75" customHeight="1">
      <c r="A4" s="242" t="s">
        <v>1027</v>
      </c>
      <c r="B4" s="245"/>
      <c r="C4" s="245"/>
      <c r="D4" s="245"/>
      <c r="E4" s="245"/>
      <c r="F4" s="245"/>
      <c r="G4" s="245"/>
      <c r="H4" s="245"/>
      <c r="I4" s="245"/>
      <c r="J4" s="245"/>
      <c r="L4" s="247"/>
      <c r="M4" s="248"/>
      <c r="N4" s="248"/>
      <c r="O4" s="248"/>
      <c r="P4" s="249"/>
      <c r="Q4" s="249"/>
      <c r="R4" s="249"/>
      <c r="S4" s="250" t="s">
        <v>1023</v>
      </c>
      <c r="T4" s="249"/>
      <c r="U4" s="249"/>
    </row>
    <row r="5" spans="1:21" s="246" customFormat="1" ht="18" customHeight="1">
      <c r="A5" s="242" t="s">
        <v>1024</v>
      </c>
      <c r="B5" s="245"/>
      <c r="C5" s="245"/>
      <c r="D5" s="245"/>
      <c r="E5" s="245"/>
      <c r="F5" s="245"/>
      <c r="G5" s="245"/>
      <c r="H5" s="245"/>
      <c r="I5" s="251"/>
      <c r="J5" s="251"/>
      <c r="L5" s="247"/>
      <c r="M5" s="248"/>
      <c r="N5" s="248"/>
      <c r="O5" s="248"/>
      <c r="P5" s="249"/>
      <c r="Q5" s="249"/>
      <c r="R5" s="249"/>
      <c r="S5" s="250" t="s">
        <v>1025</v>
      </c>
      <c r="T5" s="252">
        <v>41395</v>
      </c>
      <c r="U5" s="249"/>
    </row>
    <row r="6" ht="13" thickBot="1"/>
    <row r="7" ht="15" hidden="1"/>
    <row r="8" spans="1:15" ht="18" hidden="1">
      <c r="A8" s="261" t="s">
        <v>0</v>
      </c>
      <c r="B8" s="261"/>
      <c r="C8" s="261"/>
      <c r="D8" s="261"/>
      <c r="E8" s="261"/>
      <c r="F8" s="261"/>
      <c r="G8" s="261"/>
      <c r="H8" s="261"/>
      <c r="I8" s="261"/>
      <c r="J8" s="261"/>
      <c r="K8" s="261"/>
      <c r="L8" s="261"/>
      <c r="M8" s="261"/>
      <c r="N8" s="261"/>
      <c r="O8" s="261"/>
    </row>
    <row r="9" spans="1:15" ht="18" customHeight="1" hidden="1">
      <c r="A9" s="261" t="s">
        <v>1</v>
      </c>
      <c r="B9" s="261"/>
      <c r="C9" s="261"/>
      <c r="D9" s="261"/>
      <c r="E9" s="261"/>
      <c r="F9" s="261"/>
      <c r="G9" s="261"/>
      <c r="H9" s="261"/>
      <c r="I9" s="261"/>
      <c r="J9" s="261"/>
      <c r="K9" s="261"/>
      <c r="L9" s="261"/>
      <c r="M9" s="261"/>
      <c r="N9" s="261"/>
      <c r="O9" s="261"/>
    </row>
    <row r="10" spans="1:15" ht="13" hidden="1" thickBot="1">
      <c r="A10" s="3"/>
      <c r="B10" s="3"/>
      <c r="C10" s="3"/>
      <c r="D10" s="3"/>
      <c r="E10" s="3"/>
      <c r="F10" s="3"/>
      <c r="G10" s="3"/>
      <c r="H10" s="3"/>
      <c r="I10" s="3"/>
      <c r="J10" s="3"/>
      <c r="K10" s="3"/>
      <c r="L10" s="3"/>
      <c r="M10" s="3"/>
      <c r="N10" s="3"/>
      <c r="O10" s="3"/>
    </row>
    <row r="11" spans="1:20" ht="31">
      <c r="A11" s="4"/>
      <c r="B11" s="5" t="s">
        <v>2</v>
      </c>
      <c r="C11" s="5" t="s">
        <v>3</v>
      </c>
      <c r="D11" s="5" t="s">
        <v>4</v>
      </c>
      <c r="E11" s="5" t="s">
        <v>5</v>
      </c>
      <c r="F11" s="5" t="s">
        <v>1028</v>
      </c>
      <c r="G11" s="198" t="s">
        <v>6</v>
      </c>
      <c r="H11" s="203" t="s">
        <v>1033</v>
      </c>
      <c r="I11" s="204" t="s">
        <v>1034</v>
      </c>
      <c r="J11" s="203" t="s">
        <v>1035</v>
      </c>
      <c r="K11" s="204" t="s">
        <v>1036</v>
      </c>
      <c r="L11" s="203" t="s">
        <v>1037</v>
      </c>
      <c r="M11" s="204" t="s">
        <v>1038</v>
      </c>
      <c r="N11" s="200" t="s">
        <v>7</v>
      </c>
      <c r="O11" s="5" t="s">
        <v>8</v>
      </c>
      <c r="R11" s="220" t="s">
        <v>1019</v>
      </c>
      <c r="S11" s="221" t="s">
        <v>1020</v>
      </c>
      <c r="T11" s="222" t="s">
        <v>1021</v>
      </c>
    </row>
    <row r="12" spans="1:20" ht="15">
      <c r="A12" s="6" t="s">
        <v>9</v>
      </c>
      <c r="B12" s="7">
        <v>5554568</v>
      </c>
      <c r="C12" s="7">
        <v>6580918</v>
      </c>
      <c r="D12" s="7">
        <v>6986693</v>
      </c>
      <c r="E12" s="7">
        <v>2153507.749176299</v>
      </c>
      <c r="F12" s="7">
        <f>D77</f>
        <v>2388150</v>
      </c>
      <c r="G12" s="21">
        <f>F77</f>
        <v>1881493.6399999624</v>
      </c>
      <c r="H12" s="205">
        <v>2272243</v>
      </c>
      <c r="I12" s="206">
        <f>H77</f>
        <v>3668284</v>
      </c>
      <c r="J12" s="205">
        <f>F77</f>
        <v>1881493.6399999624</v>
      </c>
      <c r="K12" s="206">
        <f>J77</f>
        <v>2103909.357119455</v>
      </c>
      <c r="L12" s="205">
        <f>F77</f>
        <v>1881493.6399999624</v>
      </c>
      <c r="M12" s="206">
        <f>L77</f>
        <v>2718142.4871194577</v>
      </c>
      <c r="N12" s="201">
        <f>M77</f>
        <v>1428863.1723194635</v>
      </c>
      <c r="O12" s="7">
        <f>N77</f>
        <v>139598.9474605387</v>
      </c>
      <c r="R12" s="205"/>
      <c r="S12" s="206"/>
      <c r="T12" s="201"/>
    </row>
    <row r="13" spans="1:20" ht="13">
      <c r="A13" s="8" t="s">
        <v>10</v>
      </c>
      <c r="B13" s="9"/>
      <c r="C13" s="9"/>
      <c r="D13" s="9"/>
      <c r="E13" s="9"/>
      <c r="F13" s="9"/>
      <c r="G13" s="199"/>
      <c r="H13" s="207"/>
      <c r="I13" s="208"/>
      <c r="J13" s="209"/>
      <c r="K13" s="208"/>
      <c r="L13" s="209"/>
      <c r="M13" s="208"/>
      <c r="N13" s="217"/>
      <c r="O13" s="10"/>
      <c r="R13" s="209"/>
      <c r="S13" s="208"/>
      <c r="T13" s="10"/>
    </row>
    <row r="14" spans="1:20" ht="15">
      <c r="A14" s="11" t="s">
        <v>59</v>
      </c>
      <c r="B14" s="12"/>
      <c r="C14" s="12"/>
      <c r="D14" s="12"/>
      <c r="E14" s="12"/>
      <c r="F14" s="12"/>
      <c r="G14" s="16"/>
      <c r="H14" s="209">
        <v>62401691</v>
      </c>
      <c r="I14" s="208">
        <f>H14*1.04</f>
        <v>64897758.64</v>
      </c>
      <c r="J14" s="209">
        <f>H14</f>
        <v>62401691</v>
      </c>
      <c r="K14" s="208">
        <f>I14</f>
        <v>64897758.64</v>
      </c>
      <c r="L14" s="209">
        <f>H14</f>
        <v>62401691</v>
      </c>
      <c r="M14" s="208">
        <f>(H14*1.04)</f>
        <v>64897758.64</v>
      </c>
      <c r="N14" s="10">
        <f>M14*1.04</f>
        <v>67493668.98560001</v>
      </c>
      <c r="O14" s="10">
        <f>N14*1.04</f>
        <v>70193415.74502401</v>
      </c>
      <c r="R14" s="209">
        <f>L14-H14</f>
        <v>0</v>
      </c>
      <c r="S14" s="208">
        <f>M14-I14</f>
        <v>0</v>
      </c>
      <c r="T14" s="10"/>
    </row>
    <row r="15" spans="1:20" ht="15">
      <c r="A15" s="11" t="s">
        <v>60</v>
      </c>
      <c r="B15" s="12"/>
      <c r="C15" s="12"/>
      <c r="D15" s="12"/>
      <c r="E15" s="12"/>
      <c r="F15" s="12"/>
      <c r="G15" s="16"/>
      <c r="H15" s="209">
        <v>1407468</v>
      </c>
      <c r="I15" s="208">
        <f aca="true" t="shared" si="0" ref="I15:I18">H15*1.04</f>
        <v>1463766.72</v>
      </c>
      <c r="J15" s="209">
        <f aca="true" t="shared" si="1" ref="J15:J18">H15</f>
        <v>1407468</v>
      </c>
      <c r="K15" s="208">
        <f aca="true" t="shared" si="2" ref="K15:K18">I15</f>
        <v>1463766.72</v>
      </c>
      <c r="L15" s="209">
        <f>H15</f>
        <v>1407468</v>
      </c>
      <c r="M15" s="208">
        <f>(H15*1.04)</f>
        <v>1463766.72</v>
      </c>
      <c r="N15" s="10">
        <f aca="true" t="shared" si="3" ref="N15:O18">(M15*1.04)</f>
        <v>1522317.3888</v>
      </c>
      <c r="O15" s="10">
        <f t="shared" si="3"/>
        <v>1583210.0843520002</v>
      </c>
      <c r="R15" s="209">
        <f aca="true" t="shared" si="4" ref="R15:R39">L15-H15</f>
        <v>0</v>
      </c>
      <c r="S15" s="208">
        <f aca="true" t="shared" si="5" ref="S15:S39">M15-I15</f>
        <v>0</v>
      </c>
      <c r="T15" s="10"/>
    </row>
    <row r="16" spans="1:20" ht="15">
      <c r="A16" s="11" t="s">
        <v>11</v>
      </c>
      <c r="B16" s="12"/>
      <c r="C16" s="12"/>
      <c r="D16" s="12"/>
      <c r="E16" s="12"/>
      <c r="F16" s="12"/>
      <c r="G16" s="16"/>
      <c r="H16" s="209">
        <v>2064048</v>
      </c>
      <c r="I16" s="208">
        <f t="shared" si="0"/>
        <v>2146609.92</v>
      </c>
      <c r="J16" s="209">
        <f t="shared" si="1"/>
        <v>2064048</v>
      </c>
      <c r="K16" s="208">
        <f t="shared" si="2"/>
        <v>2146609.92</v>
      </c>
      <c r="L16" s="209">
        <f>H16</f>
        <v>2064048</v>
      </c>
      <c r="M16" s="208">
        <f>(H16*1.04)</f>
        <v>2146609.92</v>
      </c>
      <c r="N16" s="10">
        <f aca="true" t="shared" si="6" ref="N16:O16">M16*1.04</f>
        <v>2232474.3168</v>
      </c>
      <c r="O16" s="10">
        <f t="shared" si="6"/>
        <v>2321773.289472</v>
      </c>
      <c r="R16" s="209">
        <f t="shared" si="4"/>
        <v>0</v>
      </c>
      <c r="S16" s="208">
        <f t="shared" si="5"/>
        <v>0</v>
      </c>
      <c r="T16" s="10"/>
    </row>
    <row r="17" spans="1:20" ht="15">
      <c r="A17" s="11" t="s">
        <v>61</v>
      </c>
      <c r="B17" s="12"/>
      <c r="C17" s="12"/>
      <c r="D17" s="12"/>
      <c r="E17" s="12"/>
      <c r="F17" s="12"/>
      <c r="G17" s="16"/>
      <c r="H17" s="209">
        <v>490000</v>
      </c>
      <c r="I17" s="208">
        <f>H17</f>
        <v>490000</v>
      </c>
      <c r="J17" s="209">
        <f t="shared" si="1"/>
        <v>490000</v>
      </c>
      <c r="K17" s="208">
        <f t="shared" si="2"/>
        <v>490000</v>
      </c>
      <c r="L17" s="209">
        <f>H17</f>
        <v>490000</v>
      </c>
      <c r="M17" s="208">
        <f>H17</f>
        <v>490000</v>
      </c>
      <c r="N17" s="10">
        <f>M17</f>
        <v>490000</v>
      </c>
      <c r="O17" s="10">
        <f>N17</f>
        <v>490000</v>
      </c>
      <c r="R17" s="209">
        <f t="shared" si="4"/>
        <v>0</v>
      </c>
      <c r="S17" s="208">
        <f t="shared" si="5"/>
        <v>0</v>
      </c>
      <c r="T17" s="10"/>
    </row>
    <row r="18" spans="1:20" ht="15">
      <c r="A18" s="11" t="s">
        <v>62</v>
      </c>
      <c r="B18" s="12"/>
      <c r="C18" s="12"/>
      <c r="D18" s="12"/>
      <c r="E18" s="12"/>
      <c r="F18" s="12"/>
      <c r="G18" s="16"/>
      <c r="H18" s="209">
        <v>-6097194</v>
      </c>
      <c r="I18" s="208">
        <f t="shared" si="0"/>
        <v>-6341081.76</v>
      </c>
      <c r="J18" s="209">
        <f t="shared" si="1"/>
        <v>-6097194</v>
      </c>
      <c r="K18" s="208">
        <f t="shared" si="2"/>
        <v>-6341081.76</v>
      </c>
      <c r="L18" s="209">
        <f>H18</f>
        <v>-6097194</v>
      </c>
      <c r="M18" s="208">
        <f>(H18*1.04)</f>
        <v>-6341081.76</v>
      </c>
      <c r="N18" s="10">
        <f t="shared" si="3"/>
        <v>-6594725.0304</v>
      </c>
      <c r="O18" s="10">
        <f t="shared" si="3"/>
        <v>-6858514.0316159995</v>
      </c>
      <c r="R18" s="209">
        <f t="shared" si="4"/>
        <v>0</v>
      </c>
      <c r="S18" s="208">
        <f t="shared" si="5"/>
        <v>0</v>
      </c>
      <c r="T18" s="10"/>
    </row>
    <row r="19" spans="1:20" ht="15">
      <c r="A19" s="11" t="s">
        <v>12</v>
      </c>
      <c r="B19" s="12">
        <v>21886333</v>
      </c>
      <c r="C19" s="12">
        <v>20172144</v>
      </c>
      <c r="D19" s="12">
        <v>19563132</v>
      </c>
      <c r="E19" s="12">
        <v>18686528.78297851</v>
      </c>
      <c r="F19" s="12">
        <f>-'GL_010 FY12 5531'!C2058-F26-F27-F28-F33</f>
        <v>18960670.8385409</v>
      </c>
      <c r="G19" s="16">
        <f>(F19+F33+F34+F35)*1.04</f>
        <v>52112895.98168254</v>
      </c>
      <c r="H19" s="209"/>
      <c r="I19" s="208"/>
      <c r="J19" s="209"/>
      <c r="K19" s="208"/>
      <c r="L19" s="209"/>
      <c r="M19" s="208"/>
      <c r="N19" s="10"/>
      <c r="O19" s="10"/>
      <c r="R19" s="209">
        <f t="shared" si="4"/>
        <v>0</v>
      </c>
      <c r="S19" s="208">
        <f t="shared" si="5"/>
        <v>0</v>
      </c>
      <c r="T19" s="10"/>
    </row>
    <row r="20" spans="1:20" ht="15">
      <c r="A20" s="11" t="s">
        <v>1049</v>
      </c>
      <c r="B20" s="12"/>
      <c r="C20" s="12"/>
      <c r="D20" s="12"/>
      <c r="E20" s="12"/>
      <c r="F20" s="12"/>
      <c r="G20" s="16"/>
      <c r="H20" s="209"/>
      <c r="I20" s="208"/>
      <c r="J20" s="209"/>
      <c r="K20" s="208"/>
      <c r="L20" s="209">
        <v>200000</v>
      </c>
      <c r="M20" s="208">
        <v>200000</v>
      </c>
      <c r="N20" s="10"/>
      <c r="O20" s="10"/>
      <c r="R20" s="209">
        <f t="shared" si="4"/>
        <v>200000</v>
      </c>
      <c r="S20" s="208">
        <f t="shared" si="5"/>
        <v>200000</v>
      </c>
      <c r="T20" s="254" t="s">
        <v>1050</v>
      </c>
    </row>
    <row r="21" spans="1:20" ht="15">
      <c r="A21" s="11" t="s">
        <v>1004</v>
      </c>
      <c r="B21" s="12">
        <v>964892</v>
      </c>
      <c r="C21" s="12">
        <v>1632377</v>
      </c>
      <c r="D21" s="12">
        <v>1672047</v>
      </c>
      <c r="E21" s="12">
        <v>1584128.0000000002</v>
      </c>
      <c r="F21" s="218"/>
      <c r="G21" s="16">
        <f>-G46</f>
        <v>1691536</v>
      </c>
      <c r="H21" s="209"/>
      <c r="I21" s="208"/>
      <c r="J21" s="209"/>
      <c r="K21" s="208"/>
      <c r="L21" s="209">
        <v>291118.3333333333</v>
      </c>
      <c r="M21" s="208">
        <v>316966.6666666666</v>
      </c>
      <c r="N21" s="10">
        <f>-N56</f>
        <v>1930299.9999999998</v>
      </c>
      <c r="O21" s="10">
        <f>-O56</f>
        <v>2941233.3333333335</v>
      </c>
      <c r="R21" s="209">
        <f t="shared" si="4"/>
        <v>291118.3333333333</v>
      </c>
      <c r="S21" s="208">
        <f t="shared" si="5"/>
        <v>316966.6666666666</v>
      </c>
      <c r="T21" s="254" t="s">
        <v>1050</v>
      </c>
    </row>
    <row r="22" spans="1:20" ht="24.75" customHeight="1">
      <c r="A22" s="11" t="s">
        <v>990</v>
      </c>
      <c r="B22" s="12"/>
      <c r="C22" s="12"/>
      <c r="D22" s="12"/>
      <c r="E22" s="12"/>
      <c r="F22" s="218"/>
      <c r="G22" s="16"/>
      <c r="H22" s="209"/>
      <c r="I22" s="208"/>
      <c r="J22" s="209"/>
      <c r="K22" s="208"/>
      <c r="L22" s="209">
        <v>1760602.3274407932</v>
      </c>
      <c r="M22" s="208">
        <v>2130178.3833855013</v>
      </c>
      <c r="N22" s="10">
        <f>M22*1.04</f>
        <v>2215385.5187209216</v>
      </c>
      <c r="O22" s="10">
        <f>N22*1.04</f>
        <v>2304000.9394697584</v>
      </c>
      <c r="P22" s="259" t="s">
        <v>1003</v>
      </c>
      <c r="Q22" s="260"/>
      <c r="R22" s="209">
        <f t="shared" si="4"/>
        <v>1760602.3274407932</v>
      </c>
      <c r="S22" s="208">
        <f t="shared" si="5"/>
        <v>2130178.3833855013</v>
      </c>
      <c r="T22" s="254" t="s">
        <v>1050</v>
      </c>
    </row>
    <row r="23" spans="1:20" ht="15">
      <c r="A23" s="11" t="s">
        <v>1053</v>
      </c>
      <c r="B23" s="12"/>
      <c r="C23" s="12"/>
      <c r="D23" s="12"/>
      <c r="E23" s="12"/>
      <c r="F23" s="218"/>
      <c r="G23" s="16"/>
      <c r="H23" s="209"/>
      <c r="I23" s="208"/>
      <c r="J23" s="209"/>
      <c r="K23" s="208"/>
      <c r="L23" s="209">
        <v>152500</v>
      </c>
      <c r="M23" s="208">
        <v>155500</v>
      </c>
      <c r="N23" s="10">
        <f>M23*1.04</f>
        <v>161720</v>
      </c>
      <c r="O23" s="10">
        <f>N23*1.04</f>
        <v>168188.80000000002</v>
      </c>
      <c r="R23" s="209">
        <f t="shared" si="4"/>
        <v>152500</v>
      </c>
      <c r="S23" s="208">
        <f t="shared" si="5"/>
        <v>155500</v>
      </c>
      <c r="T23" s="254" t="s">
        <v>1050</v>
      </c>
    </row>
    <row r="24" spans="1:20" ht="15">
      <c r="A24" s="11" t="s">
        <v>992</v>
      </c>
      <c r="B24" s="12"/>
      <c r="C24" s="12"/>
      <c r="D24" s="12"/>
      <c r="E24" s="12"/>
      <c r="F24" s="218"/>
      <c r="G24" s="16"/>
      <c r="H24" s="209"/>
      <c r="I24" s="208"/>
      <c r="J24" s="209"/>
      <c r="K24" s="208"/>
      <c r="L24" s="209"/>
      <c r="M24" s="208"/>
      <c r="N24" s="10">
        <f>'[1]13 - FN '!$G$13</f>
        <v>750000</v>
      </c>
      <c r="O24" s="10">
        <f>'[1]13 - FN '!$H$13</f>
        <v>750000</v>
      </c>
      <c r="R24" s="209">
        <f t="shared" si="4"/>
        <v>0</v>
      </c>
      <c r="S24" s="208">
        <f t="shared" si="5"/>
        <v>0</v>
      </c>
      <c r="T24" s="10"/>
    </row>
    <row r="25" spans="1:20" ht="15" hidden="1">
      <c r="A25" s="11" t="s">
        <v>993</v>
      </c>
      <c r="B25" s="12"/>
      <c r="C25" s="12"/>
      <c r="D25" s="12"/>
      <c r="E25" s="12"/>
      <c r="F25" s="218"/>
      <c r="G25" s="16"/>
      <c r="H25" s="209"/>
      <c r="I25" s="208"/>
      <c r="J25" s="209"/>
      <c r="K25" s="208"/>
      <c r="L25" s="209">
        <v>0</v>
      </c>
      <c r="M25" s="208">
        <v>0</v>
      </c>
      <c r="N25" s="10">
        <f>'[1]15 - FN'!$G$13</f>
        <v>0</v>
      </c>
      <c r="O25" s="10">
        <f>'[1]15 - FN'!$H$13</f>
        <v>0</v>
      </c>
      <c r="R25" s="209">
        <f t="shared" si="4"/>
        <v>0</v>
      </c>
      <c r="S25" s="208">
        <f t="shared" si="5"/>
        <v>0</v>
      </c>
      <c r="T25" s="10"/>
    </row>
    <row r="26" spans="1:20" ht="15">
      <c r="A26" s="11" t="s">
        <v>13</v>
      </c>
      <c r="B26" s="12"/>
      <c r="C26" s="12"/>
      <c r="D26" s="12"/>
      <c r="E26" s="12"/>
      <c r="F26" s="12">
        <v>1584128.0000000002</v>
      </c>
      <c r="G26" s="16"/>
      <c r="H26" s="209"/>
      <c r="I26" s="208"/>
      <c r="J26" s="209"/>
      <c r="K26" s="208"/>
      <c r="L26" s="209"/>
      <c r="M26" s="208"/>
      <c r="N26" s="10"/>
      <c r="O26" s="10"/>
      <c r="R26" s="209">
        <f t="shared" si="4"/>
        <v>0</v>
      </c>
      <c r="S26" s="208">
        <f t="shared" si="5"/>
        <v>0</v>
      </c>
      <c r="T26" s="10"/>
    </row>
    <row r="27" spans="1:20" ht="15">
      <c r="A27" s="11" t="s">
        <v>14</v>
      </c>
      <c r="B27" s="12">
        <v>445894</v>
      </c>
      <c r="C27" s="12">
        <v>453715</v>
      </c>
      <c r="D27" s="12">
        <v>453627</v>
      </c>
      <c r="E27" s="12">
        <v>603319.3487150001</v>
      </c>
      <c r="F27" s="12">
        <f>-'GL_010 FY12 5531'!N345</f>
        <v>603319</v>
      </c>
      <c r="G27" s="16">
        <f>F27*1.04</f>
        <v>627451.76</v>
      </c>
      <c r="H27" s="209"/>
      <c r="I27" s="208"/>
      <c r="J27" s="209"/>
      <c r="K27" s="208"/>
      <c r="L27" s="209"/>
      <c r="M27" s="208"/>
      <c r="N27" s="10"/>
      <c r="O27" s="10"/>
      <c r="R27" s="209">
        <f t="shared" si="4"/>
        <v>0</v>
      </c>
      <c r="S27" s="208">
        <f t="shared" si="5"/>
        <v>0</v>
      </c>
      <c r="T27" s="10"/>
    </row>
    <row r="28" spans="1:20" ht="15">
      <c r="A28" s="11" t="s">
        <v>15</v>
      </c>
      <c r="B28" s="12">
        <v>566135</v>
      </c>
      <c r="C28" s="12">
        <v>541820</v>
      </c>
      <c r="D28" s="12">
        <v>541820</v>
      </c>
      <c r="E28" s="12">
        <v>741553.0814591029</v>
      </c>
      <c r="F28" s="12">
        <v>741553.0814591029</v>
      </c>
      <c r="G28" s="16">
        <f>F28*1.04</f>
        <v>771215.2047174671</v>
      </c>
      <c r="H28" s="209"/>
      <c r="I28" s="208"/>
      <c r="J28" s="209"/>
      <c r="K28" s="208"/>
      <c r="L28" s="209"/>
      <c r="M28" s="208"/>
      <c r="N28" s="10"/>
      <c r="O28" s="10"/>
      <c r="R28" s="209">
        <f t="shared" si="4"/>
        <v>0</v>
      </c>
      <c r="S28" s="208">
        <f t="shared" si="5"/>
        <v>0</v>
      </c>
      <c r="T28" s="10"/>
    </row>
    <row r="29" spans="1:20" ht="15">
      <c r="A29" s="11" t="s">
        <v>16</v>
      </c>
      <c r="B29" s="12">
        <v>-187500</v>
      </c>
      <c r="C29" s="12">
        <v>-437281</v>
      </c>
      <c r="D29" s="12">
        <v>-136598</v>
      </c>
      <c r="E29" s="12">
        <v>-1096921.65428195</v>
      </c>
      <c r="F29" s="12">
        <f>-GETPIVOTDATA("Actuals",'GL_010 FY12 5531'!$A$2027,"Account","34887","Account Description","TECH SERVICE REBATE")</f>
        <v>-1094876</v>
      </c>
      <c r="G29" s="16">
        <v>0</v>
      </c>
      <c r="H29" s="209"/>
      <c r="I29" s="208"/>
      <c r="J29" s="209"/>
      <c r="K29" s="208"/>
      <c r="L29" s="209"/>
      <c r="M29" s="208"/>
      <c r="N29" s="10">
        <f>F81</f>
        <v>-271558.7</v>
      </c>
      <c r="O29" s="10"/>
      <c r="R29" s="209">
        <f t="shared" si="4"/>
        <v>0</v>
      </c>
      <c r="S29" s="208">
        <f t="shared" si="5"/>
        <v>0</v>
      </c>
      <c r="T29" s="10"/>
    </row>
    <row r="30" spans="1:20" ht="15">
      <c r="A30" s="11" t="s">
        <v>17</v>
      </c>
      <c r="B30" s="12"/>
      <c r="C30" s="12">
        <v>-1347195</v>
      </c>
      <c r="D30" s="12">
        <v>-1216765</v>
      </c>
      <c r="E30" s="12"/>
      <c r="F30" s="12"/>
      <c r="G30" s="16"/>
      <c r="H30" s="209"/>
      <c r="I30" s="208"/>
      <c r="J30" s="209"/>
      <c r="K30" s="208"/>
      <c r="L30" s="209"/>
      <c r="M30" s="208"/>
      <c r="N30" s="10"/>
      <c r="O30" s="10"/>
      <c r="R30" s="209">
        <f t="shared" si="4"/>
        <v>0</v>
      </c>
      <c r="S30" s="208">
        <f t="shared" si="5"/>
        <v>0</v>
      </c>
      <c r="T30" s="10"/>
    </row>
    <row r="31" spans="1:20" ht="15">
      <c r="A31" s="11" t="s">
        <v>18</v>
      </c>
      <c r="B31" s="12">
        <v>938866</v>
      </c>
      <c r="C31" s="12">
        <v>1979663</v>
      </c>
      <c r="D31" s="12">
        <v>1484061</v>
      </c>
      <c r="E31" s="12">
        <v>1266520.5677685193</v>
      </c>
      <c r="F31" s="12">
        <f>-GETPIVOTDATA("Actuals",'GL_010 FY12 5531'!$A$2027,"Account","34882","Account Description","NEW DEVELOPMENT")</f>
        <v>1412271.8</v>
      </c>
      <c r="G31" s="16">
        <f>F31*1.04</f>
        <v>1468762.672</v>
      </c>
      <c r="H31" s="209"/>
      <c r="I31" s="208"/>
      <c r="J31" s="209"/>
      <c r="K31" s="208"/>
      <c r="L31" s="209">
        <v>3163567.0907861334</v>
      </c>
      <c r="M31" s="208">
        <v>2906049.1394569436</v>
      </c>
      <c r="N31" s="10">
        <f>'[1]6 - FN'!$G$13</f>
        <v>3156200.4397264</v>
      </c>
      <c r="O31" s="10">
        <f>'[1]6 - FN'!$H$13</f>
        <v>3282448.457315456</v>
      </c>
      <c r="P31" s="133" t="s">
        <v>1002</v>
      </c>
      <c r="R31" s="209">
        <f t="shared" si="4"/>
        <v>3163567.0907861334</v>
      </c>
      <c r="S31" s="208">
        <f t="shared" si="5"/>
        <v>2906049.1394569436</v>
      </c>
      <c r="T31" s="254" t="s">
        <v>1050</v>
      </c>
    </row>
    <row r="32" spans="1:20" ht="15">
      <c r="A32" s="11" t="s">
        <v>773</v>
      </c>
      <c r="B32" s="12"/>
      <c r="C32" s="12"/>
      <c r="D32" s="12"/>
      <c r="E32" s="12"/>
      <c r="F32" s="12">
        <f>'GL_010 FY12 5531'!C2063</f>
        <v>1934449.12</v>
      </c>
      <c r="G32" s="16"/>
      <c r="H32" s="209"/>
      <c r="I32" s="208"/>
      <c r="J32" s="209"/>
      <c r="K32" s="208"/>
      <c r="L32" s="209"/>
      <c r="M32" s="208"/>
      <c r="N32" s="10"/>
      <c r="O32" s="10"/>
      <c r="R32" s="209">
        <f t="shared" si="4"/>
        <v>0</v>
      </c>
      <c r="S32" s="208">
        <f t="shared" si="5"/>
        <v>0</v>
      </c>
      <c r="T32" s="10"/>
    </row>
    <row r="33" spans="1:20" ht="15">
      <c r="A33" s="11" t="s">
        <v>19</v>
      </c>
      <c r="B33" s="12"/>
      <c r="C33" s="12"/>
      <c r="D33" s="12"/>
      <c r="E33" s="12">
        <v>2237207</v>
      </c>
      <c r="F33" s="12">
        <v>2237207</v>
      </c>
      <c r="G33" s="16"/>
      <c r="H33" s="209"/>
      <c r="I33" s="208"/>
      <c r="J33" s="209"/>
      <c r="K33" s="208"/>
      <c r="L33" s="209"/>
      <c r="M33" s="208"/>
      <c r="N33" s="10"/>
      <c r="O33" s="10"/>
      <c r="R33" s="209">
        <f t="shared" si="4"/>
        <v>0</v>
      </c>
      <c r="S33" s="208">
        <f t="shared" si="5"/>
        <v>0</v>
      </c>
      <c r="T33" s="10"/>
    </row>
    <row r="34" spans="1:20" ht="15">
      <c r="A34" s="11" t="s">
        <v>20</v>
      </c>
      <c r="B34" s="12"/>
      <c r="C34" s="12"/>
      <c r="D34" s="12"/>
      <c r="E34" s="12">
        <v>29644914</v>
      </c>
      <c r="F34" s="12">
        <v>26980377.69</v>
      </c>
      <c r="G34" s="16"/>
      <c r="H34" s="209"/>
      <c r="I34" s="208"/>
      <c r="J34" s="209"/>
      <c r="K34" s="208"/>
      <c r="L34" s="209"/>
      <c r="M34" s="208"/>
      <c r="N34" s="10"/>
      <c r="O34" s="10"/>
      <c r="R34" s="209">
        <f t="shared" si="4"/>
        <v>0</v>
      </c>
      <c r="S34" s="208">
        <f t="shared" si="5"/>
        <v>0</v>
      </c>
      <c r="T34" s="10"/>
    </row>
    <row r="35" spans="1:20" ht="15">
      <c r="A35" s="11" t="s">
        <v>21</v>
      </c>
      <c r="B35" s="12"/>
      <c r="C35" s="12"/>
      <c r="D35" s="12"/>
      <c r="E35" s="12">
        <v>1954441</v>
      </c>
      <c r="F35" s="12">
        <f>-GETPIVOTDATA("Actuals",'GL_010 FY12 5531'!$A$2027,"Account","34199","Account Description","TELCOM SERVICES NON KC")-GETPIVOTDATA("Actuals",'GL_010 FY12 5531'!$A$2027,"Account","34811","Account Description","TELECOM SVCS INTERFUND")</f>
        <v>1930298.3</v>
      </c>
      <c r="G35" s="16"/>
      <c r="H35" s="209"/>
      <c r="I35" s="208"/>
      <c r="J35" s="209"/>
      <c r="K35" s="208"/>
      <c r="L35" s="209"/>
      <c r="M35" s="208"/>
      <c r="N35" s="10"/>
      <c r="O35" s="10"/>
      <c r="R35" s="209">
        <f t="shared" si="4"/>
        <v>0</v>
      </c>
      <c r="S35" s="208">
        <f t="shared" si="5"/>
        <v>0</v>
      </c>
      <c r="T35" s="10"/>
    </row>
    <row r="36" spans="1:20" ht="15">
      <c r="A36" s="12" t="s">
        <v>58</v>
      </c>
      <c r="B36" s="12">
        <v>1010645</v>
      </c>
      <c r="C36" s="12">
        <v>1072971.2591762983</v>
      </c>
      <c r="D36" s="12">
        <v>847641</v>
      </c>
      <c r="E36" s="12">
        <v>3914477.0301862876</v>
      </c>
      <c r="F36" s="12">
        <f>('GL_010 FY12 5531'!C2057+'GL_010 FY12 5531'!C2064)*-1</f>
        <v>1075566.52</v>
      </c>
      <c r="G36" s="16">
        <f>F36*1.04</f>
        <v>1118589.1808</v>
      </c>
      <c r="H36" s="209">
        <v>290000</v>
      </c>
      <c r="I36" s="208">
        <f>H36</f>
        <v>290000</v>
      </c>
      <c r="J36" s="209">
        <f>H36</f>
        <v>290000</v>
      </c>
      <c r="K36" s="208">
        <f>I36</f>
        <v>290000</v>
      </c>
      <c r="L36" s="209">
        <v>290000</v>
      </c>
      <c r="M36" s="208">
        <v>290000</v>
      </c>
      <c r="N36" s="10">
        <f>M36-100000</f>
        <v>190000</v>
      </c>
      <c r="O36" s="10">
        <f>N36</f>
        <v>190000</v>
      </c>
      <c r="R36" s="209">
        <f t="shared" si="4"/>
        <v>0</v>
      </c>
      <c r="S36" s="208">
        <f t="shared" si="5"/>
        <v>0</v>
      </c>
      <c r="T36" s="10"/>
    </row>
    <row r="37" spans="1:20" ht="15">
      <c r="A37" s="12" t="s">
        <v>56</v>
      </c>
      <c r="B37" s="12">
        <v>-129675</v>
      </c>
      <c r="C37" s="12">
        <v>0</v>
      </c>
      <c r="D37" s="12">
        <v>0</v>
      </c>
      <c r="E37" s="12">
        <v>0</v>
      </c>
      <c r="F37" s="12">
        <v>0</v>
      </c>
      <c r="G37" s="16">
        <v>0</v>
      </c>
      <c r="H37" s="209">
        <v>915913</v>
      </c>
      <c r="I37" s="208">
        <f>H37</f>
        <v>915913</v>
      </c>
      <c r="J37" s="209">
        <f aca="true" t="shared" si="7" ref="J37">H37</f>
        <v>915913</v>
      </c>
      <c r="K37" s="208">
        <f>I37</f>
        <v>915913</v>
      </c>
      <c r="L37" s="209">
        <v>915913</v>
      </c>
      <c r="M37" s="208">
        <v>915913</v>
      </c>
      <c r="N37" s="10">
        <f aca="true" t="shared" si="8" ref="N37:O37">M37</f>
        <v>915913</v>
      </c>
      <c r="O37" s="10">
        <f t="shared" si="8"/>
        <v>915913</v>
      </c>
      <c r="R37" s="209">
        <f t="shared" si="4"/>
        <v>0</v>
      </c>
      <c r="S37" s="208">
        <f t="shared" si="5"/>
        <v>0</v>
      </c>
      <c r="T37" s="10"/>
    </row>
    <row r="38" spans="1:20" ht="14.5">
      <c r="A38" s="12" t="s">
        <v>1040</v>
      </c>
      <c r="B38" s="12"/>
      <c r="C38" s="12"/>
      <c r="D38" s="12">
        <v>90520</v>
      </c>
      <c r="E38" s="12"/>
      <c r="F38" s="12">
        <f>-GETPIVOTDATA("Actuals",'GL_010 FY12 5531'!$A$2027,"Account","36988","Account Description","DIRECT SUBSIDY BONDSREIMB")</f>
        <v>90519.7</v>
      </c>
      <c r="G38" s="16">
        <f>F38</f>
        <v>90519.7</v>
      </c>
      <c r="H38" s="209"/>
      <c r="I38" s="208"/>
      <c r="J38" s="209"/>
      <c r="K38" s="208"/>
      <c r="L38" s="209"/>
      <c r="M38" s="208"/>
      <c r="N38" s="10"/>
      <c r="O38" s="10"/>
      <c r="R38" s="209">
        <f t="shared" si="4"/>
        <v>0</v>
      </c>
      <c r="S38" s="208">
        <f t="shared" si="5"/>
        <v>0</v>
      </c>
      <c r="T38" s="10"/>
    </row>
    <row r="39" spans="1:20" ht="15">
      <c r="A39" s="12" t="s">
        <v>1005</v>
      </c>
      <c r="B39" s="12">
        <v>0</v>
      </c>
      <c r="C39" s="12">
        <v>0</v>
      </c>
      <c r="D39" s="12">
        <v>0</v>
      </c>
      <c r="E39" s="12">
        <v>0</v>
      </c>
      <c r="F39" s="12">
        <v>0</v>
      </c>
      <c r="G39" s="16">
        <v>0</v>
      </c>
      <c r="H39" s="209">
        <v>0</v>
      </c>
      <c r="I39" s="208"/>
      <c r="J39" s="209"/>
      <c r="K39" s="208"/>
      <c r="L39" s="209">
        <v>32423</v>
      </c>
      <c r="M39" s="208">
        <v>33719.92</v>
      </c>
      <c r="N39" s="10">
        <f>M39*1.04</f>
        <v>35068.7168</v>
      </c>
      <c r="O39" s="10">
        <f>N39*1.04</f>
        <v>36471.465472</v>
      </c>
      <c r="R39" s="209">
        <f t="shared" si="4"/>
        <v>32423</v>
      </c>
      <c r="S39" s="208">
        <f t="shared" si="5"/>
        <v>33719.92</v>
      </c>
      <c r="T39" s="10" t="s">
        <v>1051</v>
      </c>
    </row>
    <row r="40" spans="1:20" ht="15">
      <c r="A40" s="16"/>
      <c r="B40" s="12"/>
      <c r="C40" s="12"/>
      <c r="D40" s="12"/>
      <c r="E40" s="12"/>
      <c r="F40" s="12"/>
      <c r="G40" s="16"/>
      <c r="H40" s="209"/>
      <c r="I40" s="208"/>
      <c r="J40" s="209"/>
      <c r="K40" s="208"/>
      <c r="L40" s="209"/>
      <c r="M40" s="208"/>
      <c r="N40" s="10"/>
      <c r="O40" s="10"/>
      <c r="R40" s="209"/>
      <c r="S40" s="208"/>
      <c r="T40" s="10"/>
    </row>
    <row r="41" spans="1:20" ht="13">
      <c r="A41" s="13" t="s">
        <v>22</v>
      </c>
      <c r="B41" s="14">
        <f>SUM(B13:B39)</f>
        <v>25495590</v>
      </c>
      <c r="C41" s="14">
        <f>SUM(C13:C39)</f>
        <v>24068214.2591763</v>
      </c>
      <c r="D41" s="14">
        <f>SUM(D13:D39)</f>
        <v>23299485</v>
      </c>
      <c r="E41" s="14">
        <v>59536167.15682546</v>
      </c>
      <c r="F41" s="14">
        <f aca="true" t="shared" si="9" ref="F41:O41">SUM(F13:F39)</f>
        <v>56455485.050000004</v>
      </c>
      <c r="G41" s="19">
        <f t="shared" si="9"/>
        <v>57880970.4992</v>
      </c>
      <c r="H41" s="187">
        <f t="shared" si="9"/>
        <v>61471926</v>
      </c>
      <c r="I41" s="188">
        <f t="shared" si="9"/>
        <v>63862966.52</v>
      </c>
      <c r="J41" s="187">
        <f t="shared" si="9"/>
        <v>61471926</v>
      </c>
      <c r="K41" s="188">
        <f t="shared" si="9"/>
        <v>63862966.52</v>
      </c>
      <c r="L41" s="187">
        <f>SUM(L13:L39)</f>
        <v>67072136.75156026</v>
      </c>
      <c r="M41" s="188">
        <f>SUM(M13:M39)</f>
        <v>69605380.62950912</v>
      </c>
      <c r="N41" s="179">
        <f t="shared" si="9"/>
        <v>74226764.63604732</v>
      </c>
      <c r="O41" s="14">
        <f t="shared" si="9"/>
        <v>78318141.08282255</v>
      </c>
      <c r="R41" s="187">
        <f>SUM(R13:R39)</f>
        <v>5600210.75156026</v>
      </c>
      <c r="S41" s="188">
        <f>SUM(S13:S39)</f>
        <v>5742414.109509111</v>
      </c>
      <c r="T41" s="179"/>
    </row>
    <row r="42" spans="1:20" ht="15" customHeight="1">
      <c r="A42" s="29" t="s">
        <v>63</v>
      </c>
      <c r="B42" s="28"/>
      <c r="C42" s="28"/>
      <c r="D42" s="28"/>
      <c r="E42" s="28"/>
      <c r="F42" s="28"/>
      <c r="G42" s="174"/>
      <c r="H42" s="210"/>
      <c r="I42" s="211">
        <f>I41+H41</f>
        <v>125334892.52000001</v>
      </c>
      <c r="J42" s="210"/>
      <c r="K42" s="211">
        <f>K41+J41</f>
        <v>125334892.52000001</v>
      </c>
      <c r="L42" s="210"/>
      <c r="M42" s="211">
        <f>M41+L41</f>
        <v>136677517.3810694</v>
      </c>
      <c r="N42" s="256">
        <f>SUM(N41:O41)</f>
        <v>152544905.71886986</v>
      </c>
      <c r="O42" s="257"/>
      <c r="R42" s="227"/>
      <c r="S42" s="211">
        <f>M42-I42</f>
        <v>11342624.861069381</v>
      </c>
      <c r="T42" s="223"/>
    </row>
    <row r="43" spans="1:20" ht="13">
      <c r="A43" s="8" t="s">
        <v>23</v>
      </c>
      <c r="B43" s="12"/>
      <c r="C43" s="12"/>
      <c r="D43" s="12"/>
      <c r="E43" s="15"/>
      <c r="F43" s="12"/>
      <c r="G43" s="16"/>
      <c r="H43" s="209"/>
      <c r="I43" s="208"/>
      <c r="J43" s="209"/>
      <c r="K43" s="208"/>
      <c r="L43" s="209"/>
      <c r="M43" s="208"/>
      <c r="N43" s="10"/>
      <c r="O43" s="10"/>
      <c r="R43" s="209"/>
      <c r="S43" s="208"/>
      <c r="T43" s="10"/>
    </row>
    <row r="44" spans="1:20" ht="15">
      <c r="A44" s="12" t="s">
        <v>24</v>
      </c>
      <c r="B44" s="12">
        <v>-24397413</v>
      </c>
      <c r="C44" s="12">
        <v>-24133966</v>
      </c>
      <c r="D44" s="12">
        <v>-22858201</v>
      </c>
      <c r="E44" s="16">
        <v>-56687151</v>
      </c>
      <c r="F44" s="12">
        <f>-GETPIVOTDATA("Actuals",'GL_010 FY12 5531'!$A$2070)-F46-F47-F50-F52</f>
        <v>-53765939.65000004</v>
      </c>
      <c r="G44" s="16">
        <f>-'[2]Sheet3'!C671-G46-G47-G52</f>
        <v>-58258976.458725266</v>
      </c>
      <c r="H44" s="209">
        <f>(-'[3]Exec Proposed_Exp'!$C$7)-H46-H51-H52</f>
        <v>-60452278.28288051</v>
      </c>
      <c r="I44" s="208">
        <f>-65945435-I46-I51-I52-I53</f>
        <v>-63643256.29</v>
      </c>
      <c r="J44" s="209">
        <f>H44</f>
        <v>-60452278.28288051</v>
      </c>
      <c r="K44" s="208">
        <f>I44</f>
        <v>-63643256.29</v>
      </c>
      <c r="L44" s="209">
        <f>H44</f>
        <v>-60452278.28288051</v>
      </c>
      <c r="M44" s="208">
        <f>-65945435-M46-M51-M52-M53</f>
        <v>-63643256.29</v>
      </c>
      <c r="N44" s="10">
        <f>M44*1.03</f>
        <v>-65552553.9787</v>
      </c>
      <c r="O44" s="10">
        <f>N44*1.03</f>
        <v>-67519130.598061</v>
      </c>
      <c r="Q44" s="27"/>
      <c r="R44" s="209">
        <f aca="true" t="shared" si="10" ref="R44:S63">L44-H44</f>
        <v>0</v>
      </c>
      <c r="S44" s="208">
        <f t="shared" si="10"/>
        <v>0</v>
      </c>
      <c r="T44" s="10"/>
    </row>
    <row r="45" spans="1:20" ht="15" hidden="1">
      <c r="A45" s="12" t="s">
        <v>25</v>
      </c>
      <c r="B45" s="12"/>
      <c r="C45" s="12"/>
      <c r="D45" s="12"/>
      <c r="E45" s="16"/>
      <c r="F45" s="12"/>
      <c r="G45" s="16"/>
      <c r="H45" s="209"/>
      <c r="I45" s="208"/>
      <c r="J45" s="209"/>
      <c r="K45" s="208"/>
      <c r="L45" s="209"/>
      <c r="M45" s="208"/>
      <c r="N45" s="10"/>
      <c r="O45" s="10"/>
      <c r="R45" s="209">
        <f t="shared" si="10"/>
        <v>0</v>
      </c>
      <c r="S45" s="208">
        <f t="shared" si="10"/>
        <v>0</v>
      </c>
      <c r="T45" s="10"/>
    </row>
    <row r="46" spans="1:20" ht="15">
      <c r="A46" s="12" t="s">
        <v>26</v>
      </c>
      <c r="B46" s="12"/>
      <c r="C46" s="12">
        <v>-1632377</v>
      </c>
      <c r="D46" s="12">
        <v>-1581528</v>
      </c>
      <c r="E46" s="16">
        <v>-1584128</v>
      </c>
      <c r="F46" s="12">
        <f>-GETPIVOTDATA("Actuals",'GL_010 FY12 5531'!$A$2070,"Account","58040","Account Description","T T LMTD TAX GO BOND RDM")</f>
        <v>-1584127.76</v>
      </c>
      <c r="G46" s="16">
        <f>-'[2]Sheet3'!C664</f>
        <v>-1691536</v>
      </c>
      <c r="H46" s="209">
        <f>-'[4]Tech Serv'!$D$98-H51</f>
        <v>-1781319</v>
      </c>
      <c r="I46" s="208">
        <f>H46</f>
        <v>-1781319</v>
      </c>
      <c r="J46" s="209">
        <f>H46</f>
        <v>-1781319</v>
      </c>
      <c r="K46" s="208">
        <f>I46</f>
        <v>-1781319</v>
      </c>
      <c r="L46" s="209">
        <f>H46</f>
        <v>-1781319</v>
      </c>
      <c r="M46" s="208">
        <f>H46</f>
        <v>-1781319</v>
      </c>
      <c r="N46" s="10">
        <f>H46</f>
        <v>-1781319</v>
      </c>
      <c r="O46" s="10">
        <f>N46</f>
        <v>-1781319</v>
      </c>
      <c r="R46" s="209">
        <f t="shared" si="10"/>
        <v>0</v>
      </c>
      <c r="S46" s="208">
        <f t="shared" si="10"/>
        <v>0</v>
      </c>
      <c r="T46" s="10"/>
    </row>
    <row r="47" spans="1:20" ht="15">
      <c r="A47" s="12" t="s">
        <v>27</v>
      </c>
      <c r="B47" s="12">
        <v>-566135</v>
      </c>
      <c r="C47" s="12">
        <v>-541820</v>
      </c>
      <c r="D47" s="12">
        <v>-1038045</v>
      </c>
      <c r="E47" s="16">
        <v>-741553.0814591029</v>
      </c>
      <c r="F47" s="12">
        <f>-GETPIVOTDATA("Actuals",'GL_010 FY12 5531'!$A$2070,"Account","58053","Account Description","T T ITS")-F50</f>
        <v>-776803</v>
      </c>
      <c r="G47" s="16">
        <f>-'[2]Sheet3'!C665</f>
        <v>-1532244</v>
      </c>
      <c r="H47" s="209"/>
      <c r="I47" s="208"/>
      <c r="J47" s="209"/>
      <c r="K47" s="208"/>
      <c r="L47" s="209"/>
      <c r="M47" s="208"/>
      <c r="N47" s="10"/>
      <c r="O47" s="10"/>
      <c r="R47" s="209">
        <f t="shared" si="10"/>
        <v>0</v>
      </c>
      <c r="S47" s="208">
        <f t="shared" si="10"/>
        <v>0</v>
      </c>
      <c r="T47" s="10"/>
    </row>
    <row r="48" spans="1:20" ht="15">
      <c r="A48" s="12" t="s">
        <v>28</v>
      </c>
      <c r="B48" s="12">
        <v>0</v>
      </c>
      <c r="C48" s="12">
        <v>0</v>
      </c>
      <c r="D48" s="12"/>
      <c r="E48" s="16"/>
      <c r="F48" s="12"/>
      <c r="G48" s="16"/>
      <c r="H48" s="209"/>
      <c r="I48" s="208"/>
      <c r="J48" s="209"/>
      <c r="K48" s="208"/>
      <c r="L48" s="209"/>
      <c r="M48" s="208"/>
      <c r="N48" s="10"/>
      <c r="O48" s="10"/>
      <c r="R48" s="209">
        <f t="shared" si="10"/>
        <v>0</v>
      </c>
      <c r="S48" s="208">
        <f t="shared" si="10"/>
        <v>0</v>
      </c>
      <c r="T48" s="10"/>
    </row>
    <row r="49" spans="1:20" ht="15">
      <c r="A49" s="12" t="s">
        <v>29</v>
      </c>
      <c r="B49" s="12"/>
      <c r="C49" s="12"/>
      <c r="D49" s="12"/>
      <c r="E49" s="16"/>
      <c r="F49" s="12"/>
      <c r="G49" s="16"/>
      <c r="H49" s="209"/>
      <c r="I49" s="208"/>
      <c r="J49" s="209"/>
      <c r="K49" s="208"/>
      <c r="L49" s="209"/>
      <c r="M49" s="208"/>
      <c r="N49" s="10"/>
      <c r="O49" s="10"/>
      <c r="R49" s="209">
        <f t="shared" si="10"/>
        <v>0</v>
      </c>
      <c r="S49" s="208">
        <f t="shared" si="10"/>
        <v>0</v>
      </c>
      <c r="T49" s="10"/>
    </row>
    <row r="50" spans="1:20" ht="15">
      <c r="A50" s="12" t="s">
        <v>30</v>
      </c>
      <c r="B50" s="17"/>
      <c r="C50" s="17"/>
      <c r="D50" s="17"/>
      <c r="E50" s="16">
        <v>-835271</v>
      </c>
      <c r="F50" s="12">
        <v>-835271</v>
      </c>
      <c r="G50" s="16"/>
      <c r="H50" s="209"/>
      <c r="I50" s="208"/>
      <c r="J50" s="209"/>
      <c r="K50" s="208"/>
      <c r="L50" s="209"/>
      <c r="M50" s="208"/>
      <c r="N50" s="10"/>
      <c r="O50" s="10"/>
      <c r="R50" s="209">
        <f t="shared" si="10"/>
        <v>0</v>
      </c>
      <c r="S50" s="208">
        <f t="shared" si="10"/>
        <v>0</v>
      </c>
      <c r="T50" s="10"/>
    </row>
    <row r="51" spans="1:20" ht="15">
      <c r="A51" s="12" t="s">
        <v>55</v>
      </c>
      <c r="B51" s="12"/>
      <c r="C51" s="12"/>
      <c r="D51" s="12"/>
      <c r="E51" s="16"/>
      <c r="F51" s="12"/>
      <c r="G51" s="16"/>
      <c r="H51" s="209">
        <f>-H37</f>
        <v>-915913</v>
      </c>
      <c r="I51" s="208">
        <f>H51</f>
        <v>-915913</v>
      </c>
      <c r="J51" s="209">
        <f aca="true" t="shared" si="11" ref="J51:J52">H51</f>
        <v>-915913</v>
      </c>
      <c r="K51" s="208">
        <f aca="true" t="shared" si="12" ref="K51:K52">I51</f>
        <v>-915913</v>
      </c>
      <c r="L51" s="209">
        <v>-915913</v>
      </c>
      <c r="M51" s="208">
        <v>-915913</v>
      </c>
      <c r="N51" s="10">
        <f aca="true" t="shared" si="13" ref="N51:O51">M51</f>
        <v>-915913</v>
      </c>
      <c r="O51" s="10">
        <f t="shared" si="13"/>
        <v>-915913</v>
      </c>
      <c r="R51" s="209">
        <f t="shared" si="10"/>
        <v>0</v>
      </c>
      <c r="S51" s="208">
        <f t="shared" si="10"/>
        <v>0</v>
      </c>
      <c r="T51" s="10"/>
    </row>
    <row r="52" spans="1:20" ht="15">
      <c r="A52" s="12" t="s">
        <v>31</v>
      </c>
      <c r="B52" s="12"/>
      <c r="C52" s="12"/>
      <c r="D52" s="12"/>
      <c r="E52" s="16">
        <v>-651114</v>
      </c>
      <c r="F52" s="12">
        <v>-604946.71</v>
      </c>
      <c r="G52" s="16">
        <f>F52</f>
        <v>-604946.71</v>
      </c>
      <c r="H52" s="209">
        <f>F52</f>
        <v>-604946.71</v>
      </c>
      <c r="I52" s="208">
        <f>H52</f>
        <v>-604946.71</v>
      </c>
      <c r="J52" s="209">
        <f t="shared" si="11"/>
        <v>-604946.71</v>
      </c>
      <c r="K52" s="208">
        <f t="shared" si="12"/>
        <v>-604946.71</v>
      </c>
      <c r="L52" s="209">
        <v>-604946.71</v>
      </c>
      <c r="M52" s="208">
        <v>-604946.71</v>
      </c>
      <c r="N52" s="10">
        <f>M52</f>
        <v>-604946.71</v>
      </c>
      <c r="O52" s="10">
        <f>N52</f>
        <v>-604946.71</v>
      </c>
      <c r="R52" s="209">
        <f t="shared" si="10"/>
        <v>0</v>
      </c>
      <c r="S52" s="208">
        <f t="shared" si="10"/>
        <v>0</v>
      </c>
      <c r="T52" s="10"/>
    </row>
    <row r="53" spans="1:20" ht="15">
      <c r="A53" s="12" t="s">
        <v>32</v>
      </c>
      <c r="B53" s="12"/>
      <c r="C53" s="12"/>
      <c r="D53" s="12"/>
      <c r="E53" s="16"/>
      <c r="F53" s="12"/>
      <c r="G53" s="16"/>
      <c r="H53" s="209"/>
      <c r="I53" s="208">
        <v>1000000</v>
      </c>
      <c r="J53" s="209"/>
      <c r="K53" s="208">
        <f>I53</f>
        <v>1000000</v>
      </c>
      <c r="L53" s="209"/>
      <c r="M53" s="208">
        <v>1000000</v>
      </c>
      <c r="N53" s="10"/>
      <c r="O53" s="10"/>
      <c r="R53" s="209">
        <f t="shared" si="10"/>
        <v>0</v>
      </c>
      <c r="S53" s="208">
        <f t="shared" si="10"/>
        <v>0</v>
      </c>
      <c r="T53" s="10"/>
    </row>
    <row r="54" spans="1:20" ht="15">
      <c r="A54" s="12" t="s">
        <v>994</v>
      </c>
      <c r="B54" s="12"/>
      <c r="C54" s="12"/>
      <c r="D54" s="12"/>
      <c r="E54" s="16"/>
      <c r="F54" s="12"/>
      <c r="G54" s="16"/>
      <c r="H54" s="209"/>
      <c r="I54" s="208"/>
      <c r="J54" s="209"/>
      <c r="K54" s="208"/>
      <c r="L54" s="209"/>
      <c r="M54" s="208"/>
      <c r="N54" s="10">
        <f>M54</f>
        <v>0</v>
      </c>
      <c r="O54" s="12">
        <f>N54</f>
        <v>0</v>
      </c>
      <c r="R54" s="209">
        <f t="shared" si="10"/>
        <v>0</v>
      </c>
      <c r="S54" s="214">
        <f t="shared" si="10"/>
        <v>0</v>
      </c>
      <c r="T54" s="10"/>
    </row>
    <row r="55" spans="1:20" ht="15" hidden="1">
      <c r="A55" s="16" t="s">
        <v>995</v>
      </c>
      <c r="B55" s="12"/>
      <c r="C55" s="12"/>
      <c r="D55" s="12"/>
      <c r="E55" s="16"/>
      <c r="F55" s="12"/>
      <c r="G55" s="16"/>
      <c r="H55" s="209"/>
      <c r="I55" s="208"/>
      <c r="J55" s="209"/>
      <c r="K55" s="208"/>
      <c r="L55" s="209"/>
      <c r="M55" s="208"/>
      <c r="N55" s="10"/>
      <c r="O55" s="10"/>
      <c r="R55" s="209">
        <f t="shared" si="10"/>
        <v>0</v>
      </c>
      <c r="S55" s="208">
        <f t="shared" si="10"/>
        <v>0</v>
      </c>
      <c r="T55" s="10"/>
    </row>
    <row r="56" spans="1:20" ht="25">
      <c r="A56" s="219" t="s">
        <v>1000</v>
      </c>
      <c r="B56" s="12"/>
      <c r="C56" s="12"/>
      <c r="D56" s="12"/>
      <c r="E56" s="16"/>
      <c r="F56" s="12"/>
      <c r="G56" s="16"/>
      <c r="H56" s="209"/>
      <c r="I56" s="208"/>
      <c r="J56" s="209"/>
      <c r="K56" s="208"/>
      <c r="L56" s="209">
        <v>-491118.3333333333</v>
      </c>
      <c r="M56" s="208">
        <v>-516966.6666666666</v>
      </c>
      <c r="N56" s="10">
        <v>-1930299.9999999998</v>
      </c>
      <c r="O56" s="12">
        <v>-2941233.3333333335</v>
      </c>
      <c r="R56" s="209">
        <f t="shared" si="10"/>
        <v>-491118.3333333333</v>
      </c>
      <c r="S56" s="214">
        <f t="shared" si="10"/>
        <v>-516966.6666666666</v>
      </c>
      <c r="T56" s="254" t="s">
        <v>1050</v>
      </c>
    </row>
    <row r="57" spans="1:20" ht="15">
      <c r="A57" s="16" t="s">
        <v>996</v>
      </c>
      <c r="B57" s="12"/>
      <c r="C57" s="12"/>
      <c r="D57" s="12"/>
      <c r="E57" s="16"/>
      <c r="F57" s="12"/>
      <c r="G57" s="16"/>
      <c r="H57" s="209"/>
      <c r="I57" s="208"/>
      <c r="J57" s="209"/>
      <c r="K57" s="208"/>
      <c r="L57" s="209">
        <v>-152500</v>
      </c>
      <c r="M57" s="208">
        <v>-155500</v>
      </c>
      <c r="N57" s="10">
        <f>M57*1.03</f>
        <v>-160165</v>
      </c>
      <c r="O57" s="10">
        <f>N57*1.03</f>
        <v>-164969.95</v>
      </c>
      <c r="Q57" s="131"/>
      <c r="R57" s="209">
        <f t="shared" si="10"/>
        <v>-152500</v>
      </c>
      <c r="S57" s="208">
        <f t="shared" si="10"/>
        <v>-155500</v>
      </c>
      <c r="T57" s="254" t="s">
        <v>1050</v>
      </c>
    </row>
    <row r="58" spans="1:20" ht="15">
      <c r="A58" s="16" t="s">
        <v>997</v>
      </c>
      <c r="B58" s="12"/>
      <c r="C58" s="12"/>
      <c r="D58" s="12"/>
      <c r="E58" s="16"/>
      <c r="F58" s="12"/>
      <c r="G58" s="16"/>
      <c r="H58" s="209"/>
      <c r="I58" s="208"/>
      <c r="J58" s="209"/>
      <c r="K58" s="208"/>
      <c r="L58" s="209">
        <v>-332189.87</v>
      </c>
      <c r="M58" s="208">
        <v>-345477.4648</v>
      </c>
      <c r="N58" s="10">
        <f>M58*1.03</f>
        <v>-355841.788744</v>
      </c>
      <c r="O58" s="10">
        <f>N58*1.03</f>
        <v>-366517.04240632005</v>
      </c>
      <c r="R58" s="209">
        <f t="shared" si="10"/>
        <v>-332189.87</v>
      </c>
      <c r="S58" s="208">
        <f t="shared" si="10"/>
        <v>-345477.4648</v>
      </c>
      <c r="T58" s="254" t="s">
        <v>1050</v>
      </c>
    </row>
    <row r="59" spans="1:20" ht="15">
      <c r="A59" s="16" t="s">
        <v>998</v>
      </c>
      <c r="B59" s="12"/>
      <c r="C59" s="12"/>
      <c r="D59" s="12"/>
      <c r="E59" s="16"/>
      <c r="F59" s="12"/>
      <c r="G59" s="16"/>
      <c r="H59" s="209"/>
      <c r="I59" s="208"/>
      <c r="J59" s="209"/>
      <c r="K59" s="208"/>
      <c r="L59" s="209">
        <v>-3163567.0907861334</v>
      </c>
      <c r="M59" s="208">
        <v>-2906049.139456943</v>
      </c>
      <c r="N59" s="10">
        <f>-'[1]6 - FN'!$G$21</f>
        <v>-3125852.358575185</v>
      </c>
      <c r="O59" s="10">
        <f>-'[1]6 - FN'!$H$21</f>
        <v>-3219627.9293324403</v>
      </c>
      <c r="R59" s="209">
        <f t="shared" si="10"/>
        <v>-3163567.0907861334</v>
      </c>
      <c r="S59" s="208">
        <f t="shared" si="10"/>
        <v>-2906049.139456943</v>
      </c>
      <c r="T59" s="254" t="s">
        <v>1050</v>
      </c>
    </row>
    <row r="60" spans="1:20" ht="15">
      <c r="A60" s="16" t="s">
        <v>999</v>
      </c>
      <c r="B60" s="12"/>
      <c r="C60" s="12"/>
      <c r="D60" s="12"/>
      <c r="E60" s="16"/>
      <c r="F60" s="12"/>
      <c r="G60" s="16"/>
      <c r="H60" s="209"/>
      <c r="I60" s="208"/>
      <c r="J60" s="209"/>
      <c r="K60" s="208"/>
      <c r="L60" s="209">
        <v>0</v>
      </c>
      <c r="M60" s="208">
        <v>0</v>
      </c>
      <c r="N60" s="10">
        <f>M60*1.03</f>
        <v>0</v>
      </c>
      <c r="O60" s="10">
        <f>N60*1.03</f>
        <v>0</v>
      </c>
      <c r="R60" s="209">
        <f t="shared" si="10"/>
        <v>0</v>
      </c>
      <c r="S60" s="208">
        <f t="shared" si="10"/>
        <v>0</v>
      </c>
      <c r="T60" s="10"/>
    </row>
    <row r="61" spans="1:20" ht="15">
      <c r="A61" s="16" t="s">
        <v>1018</v>
      </c>
      <c r="B61" s="12"/>
      <c r="C61" s="12"/>
      <c r="D61" s="12"/>
      <c r="E61" s="16"/>
      <c r="F61" s="12"/>
      <c r="G61" s="16"/>
      <c r="H61" s="209"/>
      <c r="I61" s="208"/>
      <c r="J61" s="209"/>
      <c r="K61" s="208"/>
      <c r="L61" s="209">
        <v>-1760602.3274407932</v>
      </c>
      <c r="M61" s="208">
        <v>-2130178.3833855013</v>
      </c>
      <c r="N61" s="10">
        <f>M61*1.03</f>
        <v>-2194083.7348870663</v>
      </c>
      <c r="O61" s="10">
        <f>N61*1.03</f>
        <v>-2259906.246933678</v>
      </c>
      <c r="P61" s="133" t="s">
        <v>1001</v>
      </c>
      <c r="R61" s="209">
        <f t="shared" si="10"/>
        <v>-1760602.3274407932</v>
      </c>
      <c r="S61" s="208">
        <f t="shared" si="10"/>
        <v>-2130178.3833855013</v>
      </c>
      <c r="T61" s="254" t="s">
        <v>1050</v>
      </c>
    </row>
    <row r="62" spans="1:20" ht="15">
      <c r="A62" s="16"/>
      <c r="B62" s="12"/>
      <c r="C62" s="12"/>
      <c r="D62" s="12"/>
      <c r="E62" s="16"/>
      <c r="F62" s="12"/>
      <c r="G62" s="16"/>
      <c r="H62" s="209"/>
      <c r="I62" s="208"/>
      <c r="J62" s="209"/>
      <c r="K62" s="208"/>
      <c r="L62" s="209"/>
      <c r="M62" s="208"/>
      <c r="N62" s="10"/>
      <c r="O62" s="10"/>
      <c r="R62" s="209">
        <f t="shared" si="10"/>
        <v>0</v>
      </c>
      <c r="S62" s="208">
        <f t="shared" si="10"/>
        <v>0</v>
      </c>
      <c r="T62" s="10"/>
    </row>
    <row r="63" spans="1:20" ht="15">
      <c r="A63" s="18"/>
      <c r="B63" s="12"/>
      <c r="C63" s="12"/>
      <c r="D63" s="12"/>
      <c r="E63" s="16"/>
      <c r="F63" s="12"/>
      <c r="G63" s="16"/>
      <c r="H63" s="209"/>
      <c r="I63" s="208"/>
      <c r="J63" s="209"/>
      <c r="K63" s="208"/>
      <c r="L63" s="209"/>
      <c r="M63" s="208"/>
      <c r="N63" s="10"/>
      <c r="O63" s="10"/>
      <c r="R63" s="209">
        <f t="shared" si="10"/>
        <v>0</v>
      </c>
      <c r="S63" s="208">
        <f t="shared" si="10"/>
        <v>0</v>
      </c>
      <c r="T63" s="10"/>
    </row>
    <row r="64" spans="1:20" ht="13">
      <c r="A64" s="13" t="s">
        <v>33</v>
      </c>
      <c r="B64" s="14">
        <f>SUM(B43:B52)</f>
        <v>-24963548</v>
      </c>
      <c r="C64" s="14">
        <f>SUM(C43:C52)</f>
        <v>-26308163</v>
      </c>
      <c r="D64" s="14">
        <f>SUM(D43:D52)</f>
        <v>-25477774</v>
      </c>
      <c r="E64" s="19">
        <v>-60499217.081459105</v>
      </c>
      <c r="F64" s="14">
        <f>SUM(F43:F52)</f>
        <v>-57567088.12000004</v>
      </c>
      <c r="G64" s="19">
        <f>SUM(G43:G52)</f>
        <v>-62087703.16872527</v>
      </c>
      <c r="H64" s="187">
        <f>SUM(H43:H63)</f>
        <v>-63754456.99288051</v>
      </c>
      <c r="I64" s="188">
        <f aca="true" t="shared" si="14" ref="I64:J64">SUM(I43:I63)</f>
        <v>-65945435</v>
      </c>
      <c r="J64" s="187">
        <f t="shared" si="14"/>
        <v>-63754456.99288051</v>
      </c>
      <c r="K64" s="188">
        <f>SUM(K43:K63)</f>
        <v>-65945435</v>
      </c>
      <c r="L64" s="187">
        <f>SUM(L43:L63)</f>
        <v>-69654434.61444077</v>
      </c>
      <c r="M64" s="188">
        <f>SUM(M43:M63)</f>
        <v>-71999606.65430911</v>
      </c>
      <c r="N64" s="179">
        <f>SUM(N43:N63)</f>
        <v>-76620975.57090624</v>
      </c>
      <c r="O64" s="14">
        <f>SUM(O43:O63)</f>
        <v>-79773563.81006676</v>
      </c>
      <c r="R64" s="187">
        <f>SUM(R43:R63)</f>
        <v>-5899977.62156026</v>
      </c>
      <c r="S64" s="188">
        <f>SUM(S43:S63)</f>
        <v>-6054171.654309111</v>
      </c>
      <c r="T64" s="179"/>
    </row>
    <row r="65" spans="1:20" ht="15" customHeight="1">
      <c r="A65" s="30" t="s">
        <v>64</v>
      </c>
      <c r="B65" s="19"/>
      <c r="C65" s="14"/>
      <c r="D65" s="14"/>
      <c r="E65" s="19"/>
      <c r="F65" s="14"/>
      <c r="G65" s="19"/>
      <c r="H65" s="189"/>
      <c r="I65" s="190">
        <f>I64+H64</f>
        <v>-129699891.99288051</v>
      </c>
      <c r="J65" s="189"/>
      <c r="K65" s="190">
        <f>K64+J64</f>
        <v>-129699891.99288051</v>
      </c>
      <c r="L65" s="189"/>
      <c r="M65" s="190">
        <f>M64+L64</f>
        <v>-141654041.2687499</v>
      </c>
      <c r="N65" s="256">
        <f>SUM(N64:O64)</f>
        <v>-156394539.38097298</v>
      </c>
      <c r="O65" s="257"/>
      <c r="R65" s="227"/>
      <c r="S65" s="190">
        <f>S64+R64</f>
        <v>-11954149.27586937</v>
      </c>
      <c r="T65" s="223"/>
    </row>
    <row r="66" spans="1:20" ht="15">
      <c r="A66" s="20" t="s">
        <v>34</v>
      </c>
      <c r="B66" s="21"/>
      <c r="C66" s="7">
        <v>362009</v>
      </c>
      <c r="D66" s="7"/>
      <c r="E66" s="21">
        <v>405633.555</v>
      </c>
      <c r="F66" s="7"/>
      <c r="G66" s="21">
        <f>-(G44+G34)*0.015</f>
        <v>873884.646880879</v>
      </c>
      <c r="H66" s="205">
        <v>500000</v>
      </c>
      <c r="I66" s="206">
        <v>500000</v>
      </c>
      <c r="J66" s="205">
        <v>500000</v>
      </c>
      <c r="K66" s="206">
        <v>500000</v>
      </c>
      <c r="L66" s="205">
        <v>500000</v>
      </c>
      <c r="M66" s="206">
        <f>H66</f>
        <v>500000</v>
      </c>
      <c r="N66" s="201">
        <f>M66</f>
        <v>500000</v>
      </c>
      <c r="O66" s="7">
        <f>N66</f>
        <v>500000</v>
      </c>
      <c r="R66" s="228"/>
      <c r="S66" s="229"/>
      <c r="T66" s="223"/>
    </row>
    <row r="67" spans="1:20" ht="15">
      <c r="A67" s="11" t="s">
        <v>35</v>
      </c>
      <c r="B67" s="9"/>
      <c r="C67" s="9"/>
      <c r="D67" s="9"/>
      <c r="E67" s="9"/>
      <c r="F67" s="9"/>
      <c r="G67" s="199"/>
      <c r="H67" s="207"/>
      <c r="I67" s="208"/>
      <c r="J67" s="209"/>
      <c r="K67" s="208"/>
      <c r="L67" s="209"/>
      <c r="M67" s="208"/>
      <c r="N67" s="217"/>
      <c r="O67" s="10"/>
      <c r="R67" s="230"/>
      <c r="S67" s="231"/>
      <c r="T67" s="224"/>
    </row>
    <row r="68" spans="1:20" ht="15">
      <c r="A68" s="11" t="s">
        <v>1052</v>
      </c>
      <c r="B68" s="12"/>
      <c r="C68" s="12"/>
      <c r="D68" s="12"/>
      <c r="E68" s="12"/>
      <c r="F68" s="12"/>
      <c r="G68" s="16"/>
      <c r="H68" s="209">
        <v>800000</v>
      </c>
      <c r="I68" s="208"/>
      <c r="J68" s="209">
        <f>H68</f>
        <v>800000</v>
      </c>
      <c r="K68" s="208">
        <f>I68</f>
        <v>0</v>
      </c>
      <c r="L68" s="209">
        <f>H68</f>
        <v>800000</v>
      </c>
      <c r="M68" s="208"/>
      <c r="N68" s="10"/>
      <c r="O68" s="10"/>
      <c r="R68" s="209">
        <f aca="true" t="shared" si="15" ref="R68:S74">L68-H68</f>
        <v>0</v>
      </c>
      <c r="S68" s="208">
        <f t="shared" si="15"/>
        <v>0</v>
      </c>
      <c r="T68" s="225"/>
    </row>
    <row r="69" spans="1:20" ht="25">
      <c r="A69" s="11" t="s">
        <v>36</v>
      </c>
      <c r="B69" s="12">
        <v>0</v>
      </c>
      <c r="C69" s="12">
        <v>0</v>
      </c>
      <c r="D69" s="12">
        <v>0</v>
      </c>
      <c r="E69" s="12">
        <v>792064</v>
      </c>
      <c r="F69" s="12"/>
      <c r="G69" s="16"/>
      <c r="H69" s="209"/>
      <c r="I69" s="208"/>
      <c r="J69" s="209"/>
      <c r="K69" s="208"/>
      <c r="L69" s="209">
        <v>914000</v>
      </c>
      <c r="M69" s="208"/>
      <c r="N69" s="10"/>
      <c r="O69" s="10"/>
      <c r="R69" s="209">
        <f t="shared" si="15"/>
        <v>914000</v>
      </c>
      <c r="S69" s="208">
        <f t="shared" si="15"/>
        <v>0</v>
      </c>
      <c r="T69" s="253" t="s">
        <v>1029</v>
      </c>
    </row>
    <row r="70" spans="1:20" ht="15" hidden="1">
      <c r="A70" s="11" t="s">
        <v>37</v>
      </c>
      <c r="B70" s="12"/>
      <c r="C70" s="12"/>
      <c r="D70" s="12">
        <v>-2420254</v>
      </c>
      <c r="E70" s="12"/>
      <c r="F70" s="12"/>
      <c r="G70" s="16"/>
      <c r="H70" s="209"/>
      <c r="I70" s="208"/>
      <c r="J70" s="209"/>
      <c r="K70" s="208"/>
      <c r="L70" s="209"/>
      <c r="M70" s="208"/>
      <c r="N70" s="10"/>
      <c r="O70" s="10"/>
      <c r="R70" s="209">
        <f t="shared" si="15"/>
        <v>0</v>
      </c>
      <c r="S70" s="208">
        <f t="shared" si="15"/>
        <v>0</v>
      </c>
      <c r="T70" s="225"/>
    </row>
    <row r="71" spans="1:20" ht="14.5">
      <c r="A71" s="11" t="s">
        <v>1048</v>
      </c>
      <c r="B71" s="12"/>
      <c r="C71" s="12"/>
      <c r="D71" s="12"/>
      <c r="E71" s="12"/>
      <c r="F71" s="12"/>
      <c r="G71" s="16"/>
      <c r="H71" s="209">
        <v>600000</v>
      </c>
      <c r="I71" s="208"/>
      <c r="J71" s="209">
        <f>H71</f>
        <v>600000</v>
      </c>
      <c r="K71" s="208">
        <f>I71</f>
        <v>0</v>
      </c>
      <c r="L71" s="209">
        <f>H71</f>
        <v>600000</v>
      </c>
      <c r="M71" s="208"/>
      <c r="N71" s="10"/>
      <c r="O71" s="10"/>
      <c r="R71" s="209">
        <f t="shared" si="15"/>
        <v>0</v>
      </c>
      <c r="S71" s="208">
        <f t="shared" si="15"/>
        <v>0</v>
      </c>
      <c r="T71" s="225"/>
    </row>
    <row r="72" spans="1:20" ht="15" hidden="1">
      <c r="A72" s="11" t="s">
        <v>38</v>
      </c>
      <c r="B72" s="12"/>
      <c r="C72" s="12"/>
      <c r="D72" s="12"/>
      <c r="E72" s="12">
        <v>456000</v>
      </c>
      <c r="F72" s="12"/>
      <c r="G72" s="16"/>
      <c r="H72" s="209"/>
      <c r="I72" s="208"/>
      <c r="J72" s="209"/>
      <c r="K72" s="208"/>
      <c r="L72" s="209"/>
      <c r="M72" s="208"/>
      <c r="N72" s="10"/>
      <c r="O72" s="10"/>
      <c r="R72" s="209">
        <f t="shared" si="15"/>
        <v>0</v>
      </c>
      <c r="S72" s="208">
        <f t="shared" si="15"/>
        <v>0</v>
      </c>
      <c r="T72" s="225"/>
    </row>
    <row r="73" spans="1:20" ht="15">
      <c r="A73" s="11" t="s">
        <v>65</v>
      </c>
      <c r="B73" s="12"/>
      <c r="C73" s="12"/>
      <c r="D73" s="12"/>
      <c r="E73" s="12"/>
      <c r="F73" s="12"/>
      <c r="G73" s="16"/>
      <c r="H73" s="209"/>
      <c r="I73" s="208"/>
      <c r="J73" s="209">
        <f>H73</f>
        <v>0</v>
      </c>
      <c r="K73" s="208">
        <f>I73</f>
        <v>0</v>
      </c>
      <c r="L73" s="209"/>
      <c r="M73" s="208"/>
      <c r="N73" s="10">
        <f>M73</f>
        <v>0</v>
      </c>
      <c r="O73" s="10">
        <f>N73</f>
        <v>0</v>
      </c>
      <c r="R73" s="209">
        <f t="shared" si="15"/>
        <v>0</v>
      </c>
      <c r="S73" s="208">
        <f t="shared" si="15"/>
        <v>0</v>
      </c>
      <c r="T73" s="225"/>
    </row>
    <row r="74" spans="1:20" ht="15">
      <c r="A74" s="11" t="s">
        <v>39</v>
      </c>
      <c r="B74" s="12"/>
      <c r="C74" s="12"/>
      <c r="D74" s="12"/>
      <c r="E74" s="12">
        <v>651114</v>
      </c>
      <c r="F74" s="12">
        <f>-F52</f>
        <v>604946.71</v>
      </c>
      <c r="G74" s="16">
        <f>F74</f>
        <v>604946.71</v>
      </c>
      <c r="H74" s="209">
        <f>-H52</f>
        <v>604946.71</v>
      </c>
      <c r="I74" s="208">
        <f>H74</f>
        <v>604946.71</v>
      </c>
      <c r="J74" s="209">
        <f>H74</f>
        <v>604946.71</v>
      </c>
      <c r="K74" s="208">
        <f>I74</f>
        <v>604946.71</v>
      </c>
      <c r="L74" s="209">
        <f>H74</f>
        <v>604946.71</v>
      </c>
      <c r="M74" s="208">
        <f>-M52</f>
        <v>604946.71</v>
      </c>
      <c r="N74" s="10">
        <f>-N52</f>
        <v>604946.71</v>
      </c>
      <c r="O74" s="10"/>
      <c r="R74" s="209">
        <f t="shared" si="15"/>
        <v>0</v>
      </c>
      <c r="S74" s="208">
        <f t="shared" si="15"/>
        <v>0</v>
      </c>
      <c r="T74" s="225"/>
    </row>
    <row r="75" spans="1:20" ht="15">
      <c r="A75" s="6" t="s">
        <v>40</v>
      </c>
      <c r="B75" s="22">
        <f>SUM(B67:B74)</f>
        <v>0</v>
      </c>
      <c r="C75" s="22">
        <f>SUM(C67:C74)</f>
        <v>0</v>
      </c>
      <c r="D75" s="22">
        <f>SUM(D67:D74)</f>
        <v>-2420254</v>
      </c>
      <c r="E75" s="22">
        <v>1899178</v>
      </c>
      <c r="F75" s="22">
        <f aca="true" t="shared" si="16" ref="F75:O75">SUM(F67:F74)</f>
        <v>604946.71</v>
      </c>
      <c r="G75" s="47">
        <f t="shared" si="16"/>
        <v>604946.71</v>
      </c>
      <c r="H75" s="212">
        <f>SUM(H67:H74)</f>
        <v>2004946.71</v>
      </c>
      <c r="I75" s="213">
        <f aca="true" t="shared" si="17" ref="I75:K75">SUM(I67:I74)</f>
        <v>604946.71</v>
      </c>
      <c r="J75" s="212">
        <f t="shared" si="17"/>
        <v>2004946.71</v>
      </c>
      <c r="K75" s="213">
        <f t="shared" si="17"/>
        <v>604946.71</v>
      </c>
      <c r="L75" s="212">
        <f t="shared" si="16"/>
        <v>2918946.71</v>
      </c>
      <c r="M75" s="213">
        <f t="shared" si="16"/>
        <v>604946.71</v>
      </c>
      <c r="N75" s="202">
        <f t="shared" si="16"/>
        <v>604946.71</v>
      </c>
      <c r="O75" s="22">
        <f t="shared" si="16"/>
        <v>0</v>
      </c>
      <c r="R75" s="212">
        <f aca="true" t="shared" si="18" ref="R75:S75">SUM(R67:R74)</f>
        <v>914000</v>
      </c>
      <c r="S75" s="213">
        <f t="shared" si="18"/>
        <v>0</v>
      </c>
      <c r="T75" s="226"/>
    </row>
    <row r="76" spans="1:20" ht="15" customHeight="1">
      <c r="A76" s="30" t="s">
        <v>1013</v>
      </c>
      <c r="B76" s="19"/>
      <c r="C76" s="14"/>
      <c r="D76" s="14"/>
      <c r="E76" s="19"/>
      <c r="F76" s="14"/>
      <c r="G76" s="19"/>
      <c r="H76" s="189"/>
      <c r="I76" s="190">
        <f>I75+H75</f>
        <v>2609893.42</v>
      </c>
      <c r="J76" s="189"/>
      <c r="K76" s="190">
        <f>K75+J75</f>
        <v>2609893.42</v>
      </c>
      <c r="L76" s="189"/>
      <c r="M76" s="190">
        <f>M75+L75</f>
        <v>3523893.42</v>
      </c>
      <c r="N76" s="256">
        <f>SUM(N75:O75)</f>
        <v>604946.71</v>
      </c>
      <c r="O76" s="257"/>
      <c r="R76" s="227"/>
      <c r="S76" s="190">
        <f>S75+R75</f>
        <v>914000</v>
      </c>
      <c r="T76" s="223"/>
    </row>
    <row r="77" spans="1:20" ht="15">
      <c r="A77" s="20" t="s">
        <v>41</v>
      </c>
      <c r="B77" s="7">
        <f>B12+B41+B64+B66+B75</f>
        <v>6086610</v>
      </c>
      <c r="C77" s="7">
        <f>C12+C41+C64+C66+C75</f>
        <v>4702978.259176299</v>
      </c>
      <c r="D77" s="7">
        <f>D12+D41+D64+D66+D75</f>
        <v>2388150</v>
      </c>
      <c r="E77" s="7">
        <v>3495269.3795426562</v>
      </c>
      <c r="F77" s="7">
        <f aca="true" t="shared" si="19" ref="F77:O77">F12+F41+F64+F66+F75</f>
        <v>1881493.6399999624</v>
      </c>
      <c r="G77" s="21">
        <f t="shared" si="19"/>
        <v>-846407.6726444233</v>
      </c>
      <c r="H77" s="205">
        <v>3668284</v>
      </c>
      <c r="I77" s="206">
        <v>2212083</v>
      </c>
      <c r="J77" s="205">
        <f t="shared" si="19"/>
        <v>2103909.357119455</v>
      </c>
      <c r="K77" s="206">
        <f t="shared" si="19"/>
        <v>1126387.5871194592</v>
      </c>
      <c r="L77" s="205">
        <f t="shared" si="19"/>
        <v>2718142.4871194577</v>
      </c>
      <c r="M77" s="206">
        <f t="shared" si="19"/>
        <v>1428863.1723194635</v>
      </c>
      <c r="N77" s="201">
        <f t="shared" si="19"/>
        <v>139598.9474605387</v>
      </c>
      <c r="O77" s="7">
        <f t="shared" si="19"/>
        <v>-815823.779783681</v>
      </c>
      <c r="R77" s="205">
        <f aca="true" t="shared" si="20" ref="R77:S77">R12+R41+R64+R66+R75</f>
        <v>614233.1299999999</v>
      </c>
      <c r="S77" s="206">
        <f t="shared" si="20"/>
        <v>-311757.54479999933</v>
      </c>
      <c r="T77" s="223"/>
    </row>
    <row r="78" spans="1:20" ht="15">
      <c r="A78" s="11" t="s">
        <v>42</v>
      </c>
      <c r="B78" s="9"/>
      <c r="C78" s="9"/>
      <c r="D78" s="9"/>
      <c r="E78" s="9"/>
      <c r="F78" s="9"/>
      <c r="G78" s="199"/>
      <c r="H78" s="207"/>
      <c r="I78" s="208"/>
      <c r="J78" s="209"/>
      <c r="K78" s="208"/>
      <c r="L78" s="209"/>
      <c r="M78" s="208"/>
      <c r="N78" s="217"/>
      <c r="O78" s="10"/>
      <c r="R78" s="230"/>
      <c r="S78" s="231"/>
      <c r="T78" s="224"/>
    </row>
    <row r="79" spans="1:20" ht="14.5" hidden="1">
      <c r="A79" s="11" t="s">
        <v>43</v>
      </c>
      <c r="B79" s="12">
        <f>-146000-2012373</f>
        <v>-2158373</v>
      </c>
      <c r="C79" s="12">
        <v>-2407721</v>
      </c>
      <c r="D79" s="12">
        <f>D94-D87-D86-D85-D80-D77-D81</f>
        <v>-642777.78</v>
      </c>
      <c r="E79" s="12">
        <v>-2158373</v>
      </c>
      <c r="F79" s="12"/>
      <c r="G79" s="16">
        <f>G94-G87-G86-G85-G80-G77</f>
        <v>3509038.767706181</v>
      </c>
      <c r="H79" s="209"/>
      <c r="I79" s="214"/>
      <c r="J79" s="209"/>
      <c r="K79" s="214"/>
      <c r="L79" s="209"/>
      <c r="M79" s="214"/>
      <c r="N79" s="10"/>
      <c r="O79" s="12"/>
      <c r="R79" s="232"/>
      <c r="S79" s="233"/>
      <c r="T79" s="225"/>
    </row>
    <row r="80" spans="1:20" ht="14.5">
      <c r="A80" s="11" t="s">
        <v>1046</v>
      </c>
      <c r="B80" s="12">
        <v>-1015455</v>
      </c>
      <c r="C80" s="12">
        <v>-1015455</v>
      </c>
      <c r="D80" s="12">
        <v>-800000</v>
      </c>
      <c r="E80" s="12">
        <v>-800000</v>
      </c>
      <c r="F80" s="12">
        <v>-800000</v>
      </c>
      <c r="G80" s="16">
        <f>D80</f>
        <v>-800000</v>
      </c>
      <c r="H80" s="209">
        <v>-800000</v>
      </c>
      <c r="I80" s="214">
        <f>H80</f>
        <v>-800000</v>
      </c>
      <c r="J80" s="209">
        <f aca="true" t="shared" si="21" ref="J80:K82">H80</f>
        <v>-800000</v>
      </c>
      <c r="K80" s="208">
        <f t="shared" si="21"/>
        <v>-800000</v>
      </c>
      <c r="L80" s="209">
        <f>H80</f>
        <v>-800000</v>
      </c>
      <c r="M80" s="214">
        <f>H80</f>
        <v>-800000</v>
      </c>
      <c r="N80" s="10">
        <f aca="true" t="shared" si="22" ref="N80:O80">M80</f>
        <v>-800000</v>
      </c>
      <c r="O80" s="12">
        <f t="shared" si="22"/>
        <v>-800000</v>
      </c>
      <c r="R80" s="209">
        <f aca="true" t="shared" si="23" ref="R80:S82">L80-H80</f>
        <v>0</v>
      </c>
      <c r="S80" s="208">
        <f t="shared" si="23"/>
        <v>0</v>
      </c>
      <c r="T80" s="225"/>
    </row>
    <row r="81" spans="1:20" ht="15">
      <c r="A81" s="11" t="s">
        <v>44</v>
      </c>
      <c r="B81" s="12">
        <v>-964892</v>
      </c>
      <c r="C81" s="12"/>
      <c r="D81" s="12">
        <v>-181039</v>
      </c>
      <c r="E81" s="12"/>
      <c r="F81" s="12">
        <f>D81-F38</f>
        <v>-271558.7</v>
      </c>
      <c r="G81" s="16"/>
      <c r="H81" s="209"/>
      <c r="I81" s="208"/>
      <c r="J81" s="209">
        <f t="shared" si="21"/>
        <v>0</v>
      </c>
      <c r="K81" s="208">
        <f t="shared" si="21"/>
        <v>0</v>
      </c>
      <c r="L81" s="209"/>
      <c r="M81" s="208"/>
      <c r="N81" s="10"/>
      <c r="O81" s="10"/>
      <c r="R81" s="209">
        <f t="shared" si="23"/>
        <v>0</v>
      </c>
      <c r="S81" s="208">
        <f t="shared" si="23"/>
        <v>0</v>
      </c>
      <c r="T81" s="225"/>
    </row>
    <row r="82" spans="1:20" ht="15">
      <c r="A82" s="11" t="s">
        <v>57</v>
      </c>
      <c r="B82" s="12">
        <v>-1618229</v>
      </c>
      <c r="C82" s="12">
        <v>-490558</v>
      </c>
      <c r="D82" s="12"/>
      <c r="E82" s="12"/>
      <c r="F82" s="12">
        <f>-F72</f>
        <v>0</v>
      </c>
      <c r="G82" s="16"/>
      <c r="H82" s="209">
        <f>-456000+50000</f>
        <v>-406000</v>
      </c>
      <c r="I82" s="214">
        <f>H82+91200</f>
        <v>-314800</v>
      </c>
      <c r="J82" s="209">
        <f t="shared" si="21"/>
        <v>-406000</v>
      </c>
      <c r="K82" s="208">
        <f t="shared" si="21"/>
        <v>-314800</v>
      </c>
      <c r="L82" s="209">
        <f>H82</f>
        <v>-406000</v>
      </c>
      <c r="M82" s="214">
        <f>K82</f>
        <v>-314800</v>
      </c>
      <c r="N82" s="10">
        <f>M82+91200</f>
        <v>-223600</v>
      </c>
      <c r="O82" s="12">
        <f>N82+91200</f>
        <v>-132400</v>
      </c>
      <c r="R82" s="209">
        <f t="shared" si="23"/>
        <v>0</v>
      </c>
      <c r="S82" s="208">
        <f t="shared" si="23"/>
        <v>0</v>
      </c>
      <c r="T82" s="225"/>
    </row>
    <row r="83" spans="1:20" ht="15">
      <c r="A83" s="11" t="s">
        <v>966</v>
      </c>
      <c r="B83" s="12"/>
      <c r="C83" s="12"/>
      <c r="D83" s="12"/>
      <c r="E83" s="12"/>
      <c r="F83" s="12">
        <v>-200000</v>
      </c>
      <c r="G83" s="16"/>
      <c r="H83" s="209"/>
      <c r="I83" s="208"/>
      <c r="J83" s="209"/>
      <c r="K83" s="208"/>
      <c r="L83" s="209"/>
      <c r="M83" s="208"/>
      <c r="N83" s="10"/>
      <c r="O83" s="10"/>
      <c r="R83" s="232"/>
      <c r="S83" s="233"/>
      <c r="T83" s="225"/>
    </row>
    <row r="84" spans="1:20" ht="15">
      <c r="A84" s="11" t="s">
        <v>45</v>
      </c>
      <c r="B84" s="12">
        <v>-346143</v>
      </c>
      <c r="C84" s="12">
        <v>0</v>
      </c>
      <c r="D84" s="12"/>
      <c r="E84" s="12"/>
      <c r="F84" s="12"/>
      <c r="G84" s="16"/>
      <c r="H84" s="209"/>
      <c r="I84" s="208"/>
      <c r="J84" s="209"/>
      <c r="K84" s="208"/>
      <c r="L84" s="209"/>
      <c r="M84" s="208"/>
      <c r="N84" s="10"/>
      <c r="O84" s="10"/>
      <c r="R84" s="232"/>
      <c r="S84" s="233"/>
      <c r="T84" s="225"/>
    </row>
    <row r="85" spans="1:20" ht="15">
      <c r="A85" s="11" t="s">
        <v>46</v>
      </c>
      <c r="B85" s="12"/>
      <c r="C85" s="12"/>
      <c r="D85" s="12"/>
      <c r="E85" s="12"/>
      <c r="F85" s="12"/>
      <c r="G85" s="16"/>
      <c r="H85" s="209"/>
      <c r="I85" s="208"/>
      <c r="J85" s="209"/>
      <c r="K85" s="208"/>
      <c r="L85" s="209"/>
      <c r="M85" s="208"/>
      <c r="N85" s="10"/>
      <c r="O85" s="10"/>
      <c r="R85" s="232"/>
      <c r="S85" s="233"/>
      <c r="T85" s="225"/>
    </row>
    <row r="86" spans="1:20" ht="15">
      <c r="A86" s="11" t="s">
        <v>47</v>
      </c>
      <c r="B86" s="12"/>
      <c r="C86" s="12"/>
      <c r="D86" s="12"/>
      <c r="E86" s="12">
        <v>835271</v>
      </c>
      <c r="F86" s="12"/>
      <c r="G86" s="16">
        <f>F86</f>
        <v>0</v>
      </c>
      <c r="H86" s="209"/>
      <c r="I86" s="208"/>
      <c r="J86" s="209"/>
      <c r="K86" s="208"/>
      <c r="L86" s="209"/>
      <c r="M86" s="208"/>
      <c r="N86" s="10"/>
      <c r="O86" s="10"/>
      <c r="R86" s="232"/>
      <c r="S86" s="233"/>
      <c r="T86" s="225"/>
    </row>
    <row r="87" spans="1:20" ht="15">
      <c r="A87" s="11" t="s">
        <v>48</v>
      </c>
      <c r="B87" s="12"/>
      <c r="C87" s="12"/>
      <c r="D87" s="12"/>
      <c r="E87" s="12">
        <v>-2423250.8733608276</v>
      </c>
      <c r="F87" s="12"/>
      <c r="G87" s="16"/>
      <c r="H87" s="209"/>
      <c r="I87" s="208"/>
      <c r="J87" s="209"/>
      <c r="K87" s="208"/>
      <c r="L87" s="209"/>
      <c r="M87" s="208"/>
      <c r="N87" s="10"/>
      <c r="O87" s="10"/>
      <c r="R87" s="232"/>
      <c r="S87" s="233"/>
      <c r="T87" s="225"/>
    </row>
    <row r="88" spans="1:20" ht="14.5">
      <c r="A88" s="11" t="s">
        <v>1042</v>
      </c>
      <c r="B88" s="12"/>
      <c r="C88" s="12"/>
      <c r="D88" s="12"/>
      <c r="E88" s="12"/>
      <c r="F88" s="12"/>
      <c r="G88" s="16"/>
      <c r="H88" s="209">
        <v>-381160</v>
      </c>
      <c r="I88" s="208">
        <v>-135074</v>
      </c>
      <c r="J88" s="209">
        <f>H88</f>
        <v>-381160</v>
      </c>
      <c r="K88" s="208">
        <f>K92-K89-K81-K80-K77-K82-K83</f>
        <v>-11587.587119459175</v>
      </c>
      <c r="L88" s="209">
        <f>L92-L89-L81-L80-L77-L82-L83</f>
        <v>-1347789.6844920947</v>
      </c>
      <c r="M88" s="209">
        <f>M92-M89-M81-M80-M77-M82-M83</f>
        <v>14642.432935262565</v>
      </c>
      <c r="N88" s="10">
        <f aca="true" t="shared" si="24" ref="N88">N92-N89-N81-N80-N77-N82-N83</f>
        <v>1377059.4604215503</v>
      </c>
      <c r="O88" s="10">
        <f>O92-O89-O81-O80-O77-O82-O83</f>
        <v>2405634.990293133</v>
      </c>
      <c r="R88" s="209">
        <f aca="true" t="shared" si="25" ref="R88:S89">L88-H88</f>
        <v>-966629.6844920947</v>
      </c>
      <c r="S88" s="208">
        <f t="shared" si="25"/>
        <v>149716.43293526256</v>
      </c>
      <c r="T88" s="225"/>
    </row>
    <row r="89" spans="1:20" ht="14.5">
      <c r="A89" s="11" t="s">
        <v>1044</v>
      </c>
      <c r="B89" s="12"/>
      <c r="C89" s="12"/>
      <c r="D89" s="12"/>
      <c r="E89" s="12"/>
      <c r="F89" s="12"/>
      <c r="G89" s="16"/>
      <c r="H89" s="209">
        <f>-'[5]Sheet1'!$N$55</f>
        <v>-164352.802627363</v>
      </c>
      <c r="I89" s="208">
        <f>H89*2</f>
        <v>-328705.605254726</v>
      </c>
      <c r="J89" s="209">
        <f>H89</f>
        <v>-164352.802627363</v>
      </c>
      <c r="K89" s="208"/>
      <c r="L89" s="209">
        <f>H89</f>
        <v>-164352.802627363</v>
      </c>
      <c r="M89" s="209">
        <f>I89</f>
        <v>-328705.605254726</v>
      </c>
      <c r="N89" s="10">
        <f>M89+H89</f>
        <v>-493058.407882089</v>
      </c>
      <c r="O89" s="10">
        <f>N89+H89</f>
        <v>-657411.210509452</v>
      </c>
      <c r="R89" s="209">
        <f t="shared" si="25"/>
        <v>0</v>
      </c>
      <c r="S89" s="208">
        <f t="shared" si="25"/>
        <v>0</v>
      </c>
      <c r="T89" s="225"/>
    </row>
    <row r="90" spans="1:20" ht="15">
      <c r="A90" s="23"/>
      <c r="B90" s="12"/>
      <c r="C90" s="12"/>
      <c r="D90" s="12"/>
      <c r="E90" s="12"/>
      <c r="F90" s="12"/>
      <c r="G90" s="16"/>
      <c r="H90" s="209"/>
      <c r="I90" s="214"/>
      <c r="J90" s="209"/>
      <c r="K90" s="214"/>
      <c r="L90" s="209"/>
      <c r="M90" s="214"/>
      <c r="N90" s="10"/>
      <c r="O90" s="12"/>
      <c r="R90" s="232"/>
      <c r="S90" s="233"/>
      <c r="T90" s="225"/>
    </row>
    <row r="91" spans="1:20" ht="15">
      <c r="A91" s="6" t="s">
        <v>49</v>
      </c>
      <c r="B91" s="22">
        <f>SUM(B78:B87)</f>
        <v>-6103092</v>
      </c>
      <c r="C91" s="22">
        <f>SUM(C78:C87)</f>
        <v>-3913734</v>
      </c>
      <c r="D91" s="22">
        <f>SUM(D78:D87)</f>
        <v>-1623816.78</v>
      </c>
      <c r="E91" s="22">
        <v>-2777212.8733608276</v>
      </c>
      <c r="F91" s="22">
        <f aca="true" t="shared" si="26" ref="F91:G91">SUM(F78:F87)</f>
        <v>-1271558.7</v>
      </c>
      <c r="G91" s="47">
        <f t="shared" si="26"/>
        <v>2709038.767706181</v>
      </c>
      <c r="H91" s="212">
        <f>SUM(H80:H90)</f>
        <v>-1751512.802627363</v>
      </c>
      <c r="I91" s="213">
        <f aca="true" t="shared" si="27" ref="I91:K91">SUM(I80:I90)</f>
        <v>-1578579.605254726</v>
      </c>
      <c r="J91" s="212">
        <f t="shared" si="27"/>
        <v>-1751512.802627363</v>
      </c>
      <c r="K91" s="213">
        <f t="shared" si="27"/>
        <v>-1126387.5871194592</v>
      </c>
      <c r="L91" s="212">
        <f>SUM(L80:L90)</f>
        <v>-2718142.4871194577</v>
      </c>
      <c r="M91" s="213">
        <f aca="true" t="shared" si="28" ref="M91:O91">SUM(M80:M90)</f>
        <v>-1428863.1723194635</v>
      </c>
      <c r="N91" s="202">
        <f t="shared" si="28"/>
        <v>-139598.9474605387</v>
      </c>
      <c r="O91" s="22">
        <f t="shared" si="28"/>
        <v>815823.779783681</v>
      </c>
      <c r="R91" s="212">
        <f>SUM(R80:R90)</f>
        <v>-966629.6844920947</v>
      </c>
      <c r="S91" s="213">
        <f aca="true" t="shared" si="29" ref="S91">SUM(S80:S90)</f>
        <v>149716.43293526256</v>
      </c>
      <c r="T91" s="226"/>
    </row>
    <row r="92" spans="1:20" ht="13" thickBot="1">
      <c r="A92" s="20" t="s">
        <v>50</v>
      </c>
      <c r="B92" s="7">
        <f>B77+B91</f>
        <v>-16482</v>
      </c>
      <c r="C92" s="7">
        <f>C77+C91</f>
        <v>789244.259176299</v>
      </c>
      <c r="D92" s="7">
        <f>D77+D91</f>
        <v>764333.22</v>
      </c>
      <c r="E92" s="7">
        <v>718056.5061818287</v>
      </c>
      <c r="F92" s="7">
        <f aca="true" t="shared" si="30" ref="F92:G92">F77+F91</f>
        <v>609934.9399999625</v>
      </c>
      <c r="G92" s="21">
        <f t="shared" si="30"/>
        <v>1862631.0950617576</v>
      </c>
      <c r="H92" s="215">
        <f>H77+H91</f>
        <v>1916771.197372637</v>
      </c>
      <c r="I92" s="216">
        <v>633503</v>
      </c>
      <c r="J92" s="215">
        <f>J77+J91</f>
        <v>352396.554492092</v>
      </c>
      <c r="K92" s="216"/>
      <c r="L92" s="215"/>
      <c r="M92" s="216"/>
      <c r="N92" s="201"/>
      <c r="O92" s="7"/>
      <c r="R92" s="234"/>
      <c r="S92" s="235"/>
      <c r="T92" s="223"/>
    </row>
    <row r="93" spans="1:15" ht="15">
      <c r="A93" s="11"/>
      <c r="B93" s="15"/>
      <c r="C93" s="15"/>
      <c r="D93" s="15"/>
      <c r="E93" s="15"/>
      <c r="F93" s="15"/>
      <c r="G93" s="15"/>
      <c r="H93" s="15"/>
      <c r="I93" s="15"/>
      <c r="J93" s="15"/>
      <c r="K93" s="15"/>
      <c r="L93" s="15"/>
      <c r="M93" s="10"/>
      <c r="N93" s="15"/>
      <c r="O93" s="10"/>
    </row>
    <row r="94" spans="1:15" ht="14.5" hidden="1">
      <c r="A94" s="4" t="s">
        <v>51</v>
      </c>
      <c r="B94" s="7">
        <f>B64*-0.03</f>
        <v>748906.44</v>
      </c>
      <c r="C94" s="7">
        <f>C64*-0.03</f>
        <v>789244.89</v>
      </c>
      <c r="D94" s="7">
        <f>D64*-0.03</f>
        <v>764333.22</v>
      </c>
      <c r="E94" s="7">
        <v>1814976.512443773</v>
      </c>
      <c r="F94" s="7">
        <f aca="true" t="shared" si="31" ref="F94:G94">-3%*F64</f>
        <v>1727012.6436000012</v>
      </c>
      <c r="G94" s="7">
        <f t="shared" si="31"/>
        <v>1862631.0950617578</v>
      </c>
      <c r="H94" s="7"/>
      <c r="I94" s="7"/>
      <c r="J94" s="7"/>
      <c r="K94" s="7"/>
      <c r="L94" s="7"/>
      <c r="M94" s="7"/>
      <c r="N94" s="7"/>
      <c r="O94" s="7"/>
    </row>
    <row r="95" spans="1:15" ht="15" hidden="1">
      <c r="A95" s="3"/>
      <c r="B95" s="3"/>
      <c r="C95" s="3"/>
      <c r="D95" s="3"/>
      <c r="E95" s="3"/>
      <c r="F95" s="3"/>
      <c r="G95" s="3"/>
      <c r="H95" s="26"/>
      <c r="I95" s="26"/>
      <c r="J95" s="26"/>
      <c r="K95" s="26"/>
      <c r="L95" s="3"/>
      <c r="M95" s="3"/>
      <c r="N95" s="3"/>
      <c r="O95" s="3"/>
    </row>
    <row r="96" spans="1:15" ht="13">
      <c r="A96" s="2" t="s">
        <v>52</v>
      </c>
      <c r="B96" s="3"/>
      <c r="C96" s="3"/>
      <c r="D96" s="3"/>
      <c r="E96" s="24"/>
      <c r="F96" s="24"/>
      <c r="G96" s="3"/>
      <c r="H96" s="3"/>
      <c r="I96" s="3"/>
      <c r="J96" s="3"/>
      <c r="K96" s="3"/>
      <c r="L96" s="3"/>
      <c r="M96" s="3"/>
      <c r="N96" s="3"/>
      <c r="O96" s="3"/>
    </row>
    <row r="97" spans="1:17" s="42" customFormat="1" ht="13.5">
      <c r="A97" s="70" t="s">
        <v>862</v>
      </c>
      <c r="B97" s="45"/>
      <c r="C97" s="45"/>
      <c r="D97" s="45"/>
      <c r="E97" s="45"/>
      <c r="F97" s="45"/>
      <c r="G97" s="45"/>
      <c r="H97" s="45"/>
      <c r="I97" s="45"/>
      <c r="J97" s="45"/>
      <c r="K97" s="45"/>
      <c r="L97" s="45"/>
      <c r="M97" s="45"/>
      <c r="N97" s="45"/>
      <c r="O97" s="45"/>
      <c r="P97" s="45"/>
      <c r="Q97" s="45"/>
    </row>
    <row r="98" spans="1:17" s="42" customFormat="1" ht="13.5">
      <c r="A98" s="70" t="s">
        <v>1030</v>
      </c>
      <c r="B98" s="45"/>
      <c r="C98" s="45"/>
      <c r="D98" s="45"/>
      <c r="E98" s="45"/>
      <c r="F98" s="45"/>
      <c r="G98" s="45"/>
      <c r="H98" s="45"/>
      <c r="I98" s="45"/>
      <c r="J98" s="45"/>
      <c r="K98" s="45"/>
      <c r="L98" s="45"/>
      <c r="M98" s="45"/>
      <c r="N98" s="45"/>
      <c r="O98" s="45"/>
      <c r="P98" s="45"/>
      <c r="Q98" s="45"/>
    </row>
    <row r="99" spans="1:17" s="42" customFormat="1" ht="13.5">
      <c r="A99" s="70" t="s">
        <v>1031</v>
      </c>
      <c r="B99" s="45"/>
      <c r="C99" s="45"/>
      <c r="D99" s="45"/>
      <c r="E99" s="45"/>
      <c r="F99" s="45"/>
      <c r="G99" s="45"/>
      <c r="H99" s="45"/>
      <c r="I99" s="45"/>
      <c r="J99" s="45"/>
      <c r="K99" s="45"/>
      <c r="L99" s="45"/>
      <c r="M99" s="45"/>
      <c r="N99" s="45"/>
      <c r="O99" s="45"/>
      <c r="P99" s="45"/>
      <c r="Q99" s="45"/>
    </row>
    <row r="100" s="42" customFormat="1" ht="14.5">
      <c r="A100" s="42" t="s">
        <v>1032</v>
      </c>
    </row>
    <row r="101" spans="1:15" ht="14.5" hidden="1">
      <c r="A101" s="25" t="s">
        <v>1017</v>
      </c>
      <c r="B101" s="3"/>
      <c r="C101" s="3"/>
      <c r="D101" s="3"/>
      <c r="E101" s="3"/>
      <c r="F101" s="3"/>
      <c r="G101" s="3"/>
      <c r="H101" s="3"/>
      <c r="I101" s="3"/>
      <c r="J101" s="3"/>
      <c r="K101" s="3"/>
      <c r="L101" s="3"/>
      <c r="M101" s="3"/>
      <c r="N101" s="3"/>
      <c r="O101" s="3"/>
    </row>
    <row r="102" spans="1:15" ht="17.25" customHeight="1">
      <c r="A102" s="255" t="s">
        <v>1039</v>
      </c>
      <c r="B102" s="255"/>
      <c r="C102" s="255"/>
      <c r="D102" s="255"/>
      <c r="E102" s="255"/>
      <c r="F102" s="255"/>
      <c r="G102" s="255"/>
      <c r="H102" s="255"/>
      <c r="I102" s="255"/>
      <c r="J102" s="255"/>
      <c r="K102" s="255"/>
      <c r="L102" s="255"/>
      <c r="M102" s="255"/>
      <c r="N102" s="255"/>
      <c r="O102" s="255"/>
    </row>
    <row r="103" spans="1:15" ht="14.5" hidden="1">
      <c r="A103" s="25" t="s">
        <v>53</v>
      </c>
      <c r="B103" s="3"/>
      <c r="C103" s="3"/>
      <c r="D103" s="3"/>
      <c r="E103" s="3"/>
      <c r="F103" s="3"/>
      <c r="G103" s="3"/>
      <c r="H103" s="3"/>
      <c r="I103" s="3"/>
      <c r="J103" s="3"/>
      <c r="K103" s="3"/>
      <c r="L103" s="3"/>
      <c r="M103" s="3"/>
      <c r="N103" s="3"/>
      <c r="O103" s="3"/>
    </row>
    <row r="104" ht="14.5" hidden="1">
      <c r="A104" s="3" t="s">
        <v>54</v>
      </c>
    </row>
    <row r="105" spans="1:15" ht="15" customHeight="1">
      <c r="A105" s="255" t="s">
        <v>1041</v>
      </c>
      <c r="B105" s="255"/>
      <c r="C105" s="255"/>
      <c r="D105" s="255"/>
      <c r="E105" s="255"/>
      <c r="F105" s="255"/>
      <c r="G105" s="255"/>
      <c r="H105" s="255"/>
      <c r="I105" s="255"/>
      <c r="J105" s="255"/>
      <c r="K105" s="255"/>
      <c r="L105" s="255"/>
      <c r="M105" s="255"/>
      <c r="N105" s="255"/>
      <c r="O105" s="255"/>
    </row>
    <row r="106" spans="1:15" ht="15" customHeight="1">
      <c r="A106" s="255" t="s">
        <v>1043</v>
      </c>
      <c r="B106" s="255"/>
      <c r="C106" s="255"/>
      <c r="D106" s="255"/>
      <c r="E106" s="255"/>
      <c r="F106" s="255"/>
      <c r="G106" s="255"/>
      <c r="H106" s="255"/>
      <c r="I106" s="255"/>
      <c r="J106" s="255"/>
      <c r="K106" s="255"/>
      <c r="L106" s="255"/>
      <c r="M106" s="255"/>
      <c r="N106" s="255"/>
      <c r="O106" s="255"/>
    </row>
    <row r="107" ht="14.5">
      <c r="A107" s="25" t="s">
        <v>1045</v>
      </c>
    </row>
    <row r="108" spans="1:15" ht="14.25" customHeight="1">
      <c r="A108" s="255" t="s">
        <v>1047</v>
      </c>
      <c r="B108" s="255"/>
      <c r="C108" s="255"/>
      <c r="D108" s="255"/>
      <c r="E108" s="255"/>
      <c r="F108" s="255"/>
      <c r="G108" s="255"/>
      <c r="H108" s="255"/>
      <c r="I108" s="255"/>
      <c r="J108" s="255"/>
      <c r="K108" s="255"/>
      <c r="L108" s="255"/>
      <c r="M108" s="255"/>
      <c r="N108" s="255"/>
      <c r="O108" s="255"/>
    </row>
    <row r="109" ht="15">
      <c r="A109" s="127"/>
    </row>
    <row r="113" ht="15">
      <c r="L113" s="132"/>
    </row>
    <row r="115" ht="15">
      <c r="L115" s="132"/>
    </row>
  </sheetData>
  <mergeCells count="11">
    <mergeCell ref="A2:W2"/>
    <mergeCell ref="P22:Q22"/>
    <mergeCell ref="A102:O102"/>
    <mergeCell ref="A8:O8"/>
    <mergeCell ref="A9:O9"/>
    <mergeCell ref="A108:O108"/>
    <mergeCell ref="A105:O105"/>
    <mergeCell ref="A106:O106"/>
    <mergeCell ref="N42:O42"/>
    <mergeCell ref="N65:O65"/>
    <mergeCell ref="N76:O76"/>
  </mergeCells>
  <printOptions horizontalCentered="1"/>
  <pageMargins left="0.45" right="0.45" top="0.5" bottom="0.5" header="0.05" footer="0.05"/>
  <pageSetup fitToHeight="1" fitToWidth="1" horizontalDpi="600" verticalDpi="600" orientation="landscape" scale="42" r:id="rId1"/>
</worksheet>
</file>

<file path=xl/worksheets/sheet2.xml><?xml version="1.0" encoding="utf-8"?>
<worksheet xmlns="http://schemas.openxmlformats.org/spreadsheetml/2006/main" xmlns:r="http://schemas.openxmlformats.org/officeDocument/2006/relationships">
  <sheetPr>
    <pageSetUpPr fitToPage="1"/>
  </sheetPr>
  <dimension ref="A1:T55"/>
  <sheetViews>
    <sheetView workbookViewId="0" topLeftCell="A4">
      <selection activeCell="N36" sqref="N36"/>
    </sheetView>
  </sheetViews>
  <sheetFormatPr defaultColWidth="9.140625" defaultRowHeight="15"/>
  <cols>
    <col min="1" max="1" width="45.28125" style="42" customWidth="1"/>
    <col min="2" max="2" width="12.421875" style="42" hidden="1" customWidth="1"/>
    <col min="3" max="3" width="11.140625" style="42" hidden="1" customWidth="1"/>
    <col min="4" max="4" width="14.140625" style="42" hidden="1" customWidth="1"/>
    <col min="5" max="5" width="12.28125" style="42" hidden="1" customWidth="1"/>
    <col min="6" max="6" width="16.28125" style="42" customWidth="1"/>
    <col min="7" max="7" width="20.140625" style="42" hidden="1" customWidth="1"/>
    <col min="8" max="11" width="16.140625" style="42" customWidth="1"/>
    <col min="12" max="12" width="15.00390625" style="42" customWidth="1"/>
    <col min="13" max="13" width="15.7109375" style="42" customWidth="1"/>
    <col min="14" max="15" width="14.00390625" style="42" customWidth="1"/>
    <col min="16" max="16" width="24.8515625" style="42" customWidth="1"/>
    <col min="17" max="17" width="9.140625" style="42" hidden="1" customWidth="1"/>
    <col min="18" max="18" width="40.421875" style="42" hidden="1" customWidth="1"/>
    <col min="19" max="20" width="12.28125" style="42" hidden="1" customWidth="1"/>
    <col min="21" max="21" width="32.8515625" style="42" customWidth="1"/>
    <col min="22" max="262" width="9.140625" style="42" customWidth="1"/>
    <col min="263" max="263" width="37.8515625" style="42" customWidth="1"/>
    <col min="264" max="269" width="16.8515625" style="42" customWidth="1"/>
    <col min="270" max="270" width="9.140625" style="42" customWidth="1"/>
    <col min="271" max="271" width="13.57421875" style="42" bestFit="1" customWidth="1"/>
    <col min="272" max="272" width="24.8515625" style="42" customWidth="1"/>
    <col min="273" max="276" width="9.140625" style="42" customWidth="1"/>
    <col min="277" max="277" width="32.8515625" style="42" customWidth="1"/>
    <col min="278" max="518" width="9.140625" style="42" customWidth="1"/>
    <col min="519" max="519" width="37.8515625" style="42" customWidth="1"/>
    <col min="520" max="525" width="16.8515625" style="42" customWidth="1"/>
    <col min="526" max="526" width="9.140625" style="42" customWidth="1"/>
    <col min="527" max="527" width="13.57421875" style="42" bestFit="1" customWidth="1"/>
    <col min="528" max="528" width="24.8515625" style="42" customWidth="1"/>
    <col min="529" max="532" width="9.140625" style="42" customWidth="1"/>
    <col min="533" max="533" width="32.8515625" style="42" customWidth="1"/>
    <col min="534" max="774" width="9.140625" style="42" customWidth="1"/>
    <col min="775" max="775" width="37.8515625" style="42" customWidth="1"/>
    <col min="776" max="781" width="16.8515625" style="42" customWidth="1"/>
    <col min="782" max="782" width="9.140625" style="42" customWidth="1"/>
    <col min="783" max="783" width="13.57421875" style="42" bestFit="1" customWidth="1"/>
    <col min="784" max="784" width="24.8515625" style="42" customWidth="1"/>
    <col min="785" max="788" width="9.140625" style="42" customWidth="1"/>
    <col min="789" max="789" width="32.8515625" style="42" customWidth="1"/>
    <col min="790" max="1030" width="9.140625" style="42" customWidth="1"/>
    <col min="1031" max="1031" width="37.8515625" style="42" customWidth="1"/>
    <col min="1032" max="1037" width="16.8515625" style="42" customWidth="1"/>
    <col min="1038" max="1038" width="9.140625" style="42" customWidth="1"/>
    <col min="1039" max="1039" width="13.57421875" style="42" bestFit="1" customWidth="1"/>
    <col min="1040" max="1040" width="24.8515625" style="42" customWidth="1"/>
    <col min="1041" max="1044" width="9.140625" style="42" customWidth="1"/>
    <col min="1045" max="1045" width="32.8515625" style="42" customWidth="1"/>
    <col min="1046" max="1286" width="9.140625" style="42" customWidth="1"/>
    <col min="1287" max="1287" width="37.8515625" style="42" customWidth="1"/>
    <col min="1288" max="1293" width="16.8515625" style="42" customWidth="1"/>
    <col min="1294" max="1294" width="9.140625" style="42" customWidth="1"/>
    <col min="1295" max="1295" width="13.57421875" style="42" bestFit="1" customWidth="1"/>
    <col min="1296" max="1296" width="24.8515625" style="42" customWidth="1"/>
    <col min="1297" max="1300" width="9.140625" style="42" customWidth="1"/>
    <col min="1301" max="1301" width="32.8515625" style="42" customWidth="1"/>
    <col min="1302" max="1542" width="9.140625" style="42" customWidth="1"/>
    <col min="1543" max="1543" width="37.8515625" style="42" customWidth="1"/>
    <col min="1544" max="1549" width="16.8515625" style="42" customWidth="1"/>
    <col min="1550" max="1550" width="9.140625" style="42" customWidth="1"/>
    <col min="1551" max="1551" width="13.57421875" style="42" bestFit="1" customWidth="1"/>
    <col min="1552" max="1552" width="24.8515625" style="42" customWidth="1"/>
    <col min="1553" max="1556" width="9.140625" style="42" customWidth="1"/>
    <col min="1557" max="1557" width="32.8515625" style="42" customWidth="1"/>
    <col min="1558" max="1798" width="9.140625" style="42" customWidth="1"/>
    <col min="1799" max="1799" width="37.8515625" style="42" customWidth="1"/>
    <col min="1800" max="1805" width="16.8515625" style="42" customWidth="1"/>
    <col min="1806" max="1806" width="9.140625" style="42" customWidth="1"/>
    <col min="1807" max="1807" width="13.57421875" style="42" bestFit="1" customWidth="1"/>
    <col min="1808" max="1808" width="24.8515625" style="42" customWidth="1"/>
    <col min="1809" max="1812" width="9.140625" style="42" customWidth="1"/>
    <col min="1813" max="1813" width="32.8515625" style="42" customWidth="1"/>
    <col min="1814" max="2054" width="9.140625" style="42" customWidth="1"/>
    <col min="2055" max="2055" width="37.8515625" style="42" customWidth="1"/>
    <col min="2056" max="2061" width="16.8515625" style="42" customWidth="1"/>
    <col min="2062" max="2062" width="9.140625" style="42" customWidth="1"/>
    <col min="2063" max="2063" width="13.57421875" style="42" bestFit="1" customWidth="1"/>
    <col min="2064" max="2064" width="24.8515625" style="42" customWidth="1"/>
    <col min="2065" max="2068" width="9.140625" style="42" customWidth="1"/>
    <col min="2069" max="2069" width="32.8515625" style="42" customWidth="1"/>
    <col min="2070" max="2310" width="9.140625" style="42" customWidth="1"/>
    <col min="2311" max="2311" width="37.8515625" style="42" customWidth="1"/>
    <col min="2312" max="2317" width="16.8515625" style="42" customWidth="1"/>
    <col min="2318" max="2318" width="9.140625" style="42" customWidth="1"/>
    <col min="2319" max="2319" width="13.57421875" style="42" bestFit="1" customWidth="1"/>
    <col min="2320" max="2320" width="24.8515625" style="42" customWidth="1"/>
    <col min="2321" max="2324" width="9.140625" style="42" customWidth="1"/>
    <col min="2325" max="2325" width="32.8515625" style="42" customWidth="1"/>
    <col min="2326" max="2566" width="9.140625" style="42" customWidth="1"/>
    <col min="2567" max="2567" width="37.8515625" style="42" customWidth="1"/>
    <col min="2568" max="2573" width="16.8515625" style="42" customWidth="1"/>
    <col min="2574" max="2574" width="9.140625" style="42" customWidth="1"/>
    <col min="2575" max="2575" width="13.57421875" style="42" bestFit="1" customWidth="1"/>
    <col min="2576" max="2576" width="24.8515625" style="42" customWidth="1"/>
    <col min="2577" max="2580" width="9.140625" style="42" customWidth="1"/>
    <col min="2581" max="2581" width="32.8515625" style="42" customWidth="1"/>
    <col min="2582" max="2822" width="9.140625" style="42" customWidth="1"/>
    <col min="2823" max="2823" width="37.8515625" style="42" customWidth="1"/>
    <col min="2824" max="2829" width="16.8515625" style="42" customWidth="1"/>
    <col min="2830" max="2830" width="9.140625" style="42" customWidth="1"/>
    <col min="2831" max="2831" width="13.57421875" style="42" bestFit="1" customWidth="1"/>
    <col min="2832" max="2832" width="24.8515625" style="42" customWidth="1"/>
    <col min="2833" max="2836" width="9.140625" style="42" customWidth="1"/>
    <col min="2837" max="2837" width="32.8515625" style="42" customWidth="1"/>
    <col min="2838" max="3078" width="9.140625" style="42" customWidth="1"/>
    <col min="3079" max="3079" width="37.8515625" style="42" customWidth="1"/>
    <col min="3080" max="3085" width="16.8515625" style="42" customWidth="1"/>
    <col min="3086" max="3086" width="9.140625" style="42" customWidth="1"/>
    <col min="3087" max="3087" width="13.57421875" style="42" bestFit="1" customWidth="1"/>
    <col min="3088" max="3088" width="24.8515625" style="42" customWidth="1"/>
    <col min="3089" max="3092" width="9.140625" style="42" customWidth="1"/>
    <col min="3093" max="3093" width="32.8515625" style="42" customWidth="1"/>
    <col min="3094" max="3334" width="9.140625" style="42" customWidth="1"/>
    <col min="3335" max="3335" width="37.8515625" style="42" customWidth="1"/>
    <col min="3336" max="3341" width="16.8515625" style="42" customWidth="1"/>
    <col min="3342" max="3342" width="9.140625" style="42" customWidth="1"/>
    <col min="3343" max="3343" width="13.57421875" style="42" bestFit="1" customWidth="1"/>
    <col min="3344" max="3344" width="24.8515625" style="42" customWidth="1"/>
    <col min="3345" max="3348" width="9.140625" style="42" customWidth="1"/>
    <col min="3349" max="3349" width="32.8515625" style="42" customWidth="1"/>
    <col min="3350" max="3590" width="9.140625" style="42" customWidth="1"/>
    <col min="3591" max="3591" width="37.8515625" style="42" customWidth="1"/>
    <col min="3592" max="3597" width="16.8515625" style="42" customWidth="1"/>
    <col min="3598" max="3598" width="9.140625" style="42" customWidth="1"/>
    <col min="3599" max="3599" width="13.57421875" style="42" bestFit="1" customWidth="1"/>
    <col min="3600" max="3600" width="24.8515625" style="42" customWidth="1"/>
    <col min="3601" max="3604" width="9.140625" style="42" customWidth="1"/>
    <col min="3605" max="3605" width="32.8515625" style="42" customWidth="1"/>
    <col min="3606" max="3846" width="9.140625" style="42" customWidth="1"/>
    <col min="3847" max="3847" width="37.8515625" style="42" customWidth="1"/>
    <col min="3848" max="3853" width="16.8515625" style="42" customWidth="1"/>
    <col min="3854" max="3854" width="9.140625" style="42" customWidth="1"/>
    <col min="3855" max="3855" width="13.57421875" style="42" bestFit="1" customWidth="1"/>
    <col min="3856" max="3856" width="24.8515625" style="42" customWidth="1"/>
    <col min="3857" max="3860" width="9.140625" style="42" customWidth="1"/>
    <col min="3861" max="3861" width="32.8515625" style="42" customWidth="1"/>
    <col min="3862" max="4102" width="9.140625" style="42" customWidth="1"/>
    <col min="4103" max="4103" width="37.8515625" style="42" customWidth="1"/>
    <col min="4104" max="4109" width="16.8515625" style="42" customWidth="1"/>
    <col min="4110" max="4110" width="9.140625" style="42" customWidth="1"/>
    <col min="4111" max="4111" width="13.57421875" style="42" bestFit="1" customWidth="1"/>
    <col min="4112" max="4112" width="24.8515625" style="42" customWidth="1"/>
    <col min="4113" max="4116" width="9.140625" style="42" customWidth="1"/>
    <col min="4117" max="4117" width="32.8515625" style="42" customWidth="1"/>
    <col min="4118" max="4358" width="9.140625" style="42" customWidth="1"/>
    <col min="4359" max="4359" width="37.8515625" style="42" customWidth="1"/>
    <col min="4360" max="4365" width="16.8515625" style="42" customWidth="1"/>
    <col min="4366" max="4366" width="9.140625" style="42" customWidth="1"/>
    <col min="4367" max="4367" width="13.57421875" style="42" bestFit="1" customWidth="1"/>
    <col min="4368" max="4368" width="24.8515625" style="42" customWidth="1"/>
    <col min="4369" max="4372" width="9.140625" style="42" customWidth="1"/>
    <col min="4373" max="4373" width="32.8515625" style="42" customWidth="1"/>
    <col min="4374" max="4614" width="9.140625" style="42" customWidth="1"/>
    <col min="4615" max="4615" width="37.8515625" style="42" customWidth="1"/>
    <col min="4616" max="4621" width="16.8515625" style="42" customWidth="1"/>
    <col min="4622" max="4622" width="9.140625" style="42" customWidth="1"/>
    <col min="4623" max="4623" width="13.57421875" style="42" bestFit="1" customWidth="1"/>
    <col min="4624" max="4624" width="24.8515625" style="42" customWidth="1"/>
    <col min="4625" max="4628" width="9.140625" style="42" customWidth="1"/>
    <col min="4629" max="4629" width="32.8515625" style="42" customWidth="1"/>
    <col min="4630" max="4870" width="9.140625" style="42" customWidth="1"/>
    <col min="4871" max="4871" width="37.8515625" style="42" customWidth="1"/>
    <col min="4872" max="4877" width="16.8515625" style="42" customWidth="1"/>
    <col min="4878" max="4878" width="9.140625" style="42" customWidth="1"/>
    <col min="4879" max="4879" width="13.57421875" style="42" bestFit="1" customWidth="1"/>
    <col min="4880" max="4880" width="24.8515625" style="42" customWidth="1"/>
    <col min="4881" max="4884" width="9.140625" style="42" customWidth="1"/>
    <col min="4885" max="4885" width="32.8515625" style="42" customWidth="1"/>
    <col min="4886" max="5126" width="9.140625" style="42" customWidth="1"/>
    <col min="5127" max="5127" width="37.8515625" style="42" customWidth="1"/>
    <col min="5128" max="5133" width="16.8515625" style="42" customWidth="1"/>
    <col min="5134" max="5134" width="9.140625" style="42" customWidth="1"/>
    <col min="5135" max="5135" width="13.57421875" style="42" bestFit="1" customWidth="1"/>
    <col min="5136" max="5136" width="24.8515625" style="42" customWidth="1"/>
    <col min="5137" max="5140" width="9.140625" style="42" customWidth="1"/>
    <col min="5141" max="5141" width="32.8515625" style="42" customWidth="1"/>
    <col min="5142" max="5382" width="9.140625" style="42" customWidth="1"/>
    <col min="5383" max="5383" width="37.8515625" style="42" customWidth="1"/>
    <col min="5384" max="5389" width="16.8515625" style="42" customWidth="1"/>
    <col min="5390" max="5390" width="9.140625" style="42" customWidth="1"/>
    <col min="5391" max="5391" width="13.57421875" style="42" bestFit="1" customWidth="1"/>
    <col min="5392" max="5392" width="24.8515625" style="42" customWidth="1"/>
    <col min="5393" max="5396" width="9.140625" style="42" customWidth="1"/>
    <col min="5397" max="5397" width="32.8515625" style="42" customWidth="1"/>
    <col min="5398" max="5638" width="9.140625" style="42" customWidth="1"/>
    <col min="5639" max="5639" width="37.8515625" style="42" customWidth="1"/>
    <col min="5640" max="5645" width="16.8515625" style="42" customWidth="1"/>
    <col min="5646" max="5646" width="9.140625" style="42" customWidth="1"/>
    <col min="5647" max="5647" width="13.57421875" style="42" bestFit="1" customWidth="1"/>
    <col min="5648" max="5648" width="24.8515625" style="42" customWidth="1"/>
    <col min="5649" max="5652" width="9.140625" style="42" customWidth="1"/>
    <col min="5653" max="5653" width="32.8515625" style="42" customWidth="1"/>
    <col min="5654" max="5894" width="9.140625" style="42" customWidth="1"/>
    <col min="5895" max="5895" width="37.8515625" style="42" customWidth="1"/>
    <col min="5896" max="5901" width="16.8515625" style="42" customWidth="1"/>
    <col min="5902" max="5902" width="9.140625" style="42" customWidth="1"/>
    <col min="5903" max="5903" width="13.57421875" style="42" bestFit="1" customWidth="1"/>
    <col min="5904" max="5904" width="24.8515625" style="42" customWidth="1"/>
    <col min="5905" max="5908" width="9.140625" style="42" customWidth="1"/>
    <col min="5909" max="5909" width="32.8515625" style="42" customWidth="1"/>
    <col min="5910" max="6150" width="9.140625" style="42" customWidth="1"/>
    <col min="6151" max="6151" width="37.8515625" style="42" customWidth="1"/>
    <col min="6152" max="6157" width="16.8515625" style="42" customWidth="1"/>
    <col min="6158" max="6158" width="9.140625" style="42" customWidth="1"/>
    <col min="6159" max="6159" width="13.57421875" style="42" bestFit="1" customWidth="1"/>
    <col min="6160" max="6160" width="24.8515625" style="42" customWidth="1"/>
    <col min="6161" max="6164" width="9.140625" style="42" customWidth="1"/>
    <col min="6165" max="6165" width="32.8515625" style="42" customWidth="1"/>
    <col min="6166" max="6406" width="9.140625" style="42" customWidth="1"/>
    <col min="6407" max="6407" width="37.8515625" style="42" customWidth="1"/>
    <col min="6408" max="6413" width="16.8515625" style="42" customWidth="1"/>
    <col min="6414" max="6414" width="9.140625" style="42" customWidth="1"/>
    <col min="6415" max="6415" width="13.57421875" style="42" bestFit="1" customWidth="1"/>
    <col min="6416" max="6416" width="24.8515625" style="42" customWidth="1"/>
    <col min="6417" max="6420" width="9.140625" style="42" customWidth="1"/>
    <col min="6421" max="6421" width="32.8515625" style="42" customWidth="1"/>
    <col min="6422" max="6662" width="9.140625" style="42" customWidth="1"/>
    <col min="6663" max="6663" width="37.8515625" style="42" customWidth="1"/>
    <col min="6664" max="6669" width="16.8515625" style="42" customWidth="1"/>
    <col min="6670" max="6670" width="9.140625" style="42" customWidth="1"/>
    <col min="6671" max="6671" width="13.57421875" style="42" bestFit="1" customWidth="1"/>
    <col min="6672" max="6672" width="24.8515625" style="42" customWidth="1"/>
    <col min="6673" max="6676" width="9.140625" style="42" customWidth="1"/>
    <col min="6677" max="6677" width="32.8515625" style="42" customWidth="1"/>
    <col min="6678" max="6918" width="9.140625" style="42" customWidth="1"/>
    <col min="6919" max="6919" width="37.8515625" style="42" customWidth="1"/>
    <col min="6920" max="6925" width="16.8515625" style="42" customWidth="1"/>
    <col min="6926" max="6926" width="9.140625" style="42" customWidth="1"/>
    <col min="6927" max="6927" width="13.57421875" style="42" bestFit="1" customWidth="1"/>
    <col min="6928" max="6928" width="24.8515625" style="42" customWidth="1"/>
    <col min="6929" max="6932" width="9.140625" style="42" customWidth="1"/>
    <col min="6933" max="6933" width="32.8515625" style="42" customWidth="1"/>
    <col min="6934" max="7174" width="9.140625" style="42" customWidth="1"/>
    <col min="7175" max="7175" width="37.8515625" style="42" customWidth="1"/>
    <col min="7176" max="7181" width="16.8515625" style="42" customWidth="1"/>
    <col min="7182" max="7182" width="9.140625" style="42" customWidth="1"/>
    <col min="7183" max="7183" width="13.57421875" style="42" bestFit="1" customWidth="1"/>
    <col min="7184" max="7184" width="24.8515625" style="42" customWidth="1"/>
    <col min="7185" max="7188" width="9.140625" style="42" customWidth="1"/>
    <col min="7189" max="7189" width="32.8515625" style="42" customWidth="1"/>
    <col min="7190" max="7430" width="9.140625" style="42" customWidth="1"/>
    <col min="7431" max="7431" width="37.8515625" style="42" customWidth="1"/>
    <col min="7432" max="7437" width="16.8515625" style="42" customWidth="1"/>
    <col min="7438" max="7438" width="9.140625" style="42" customWidth="1"/>
    <col min="7439" max="7439" width="13.57421875" style="42" bestFit="1" customWidth="1"/>
    <col min="7440" max="7440" width="24.8515625" style="42" customWidth="1"/>
    <col min="7441" max="7444" width="9.140625" style="42" customWidth="1"/>
    <col min="7445" max="7445" width="32.8515625" style="42" customWidth="1"/>
    <col min="7446" max="7686" width="9.140625" style="42" customWidth="1"/>
    <col min="7687" max="7687" width="37.8515625" style="42" customWidth="1"/>
    <col min="7688" max="7693" width="16.8515625" style="42" customWidth="1"/>
    <col min="7694" max="7694" width="9.140625" style="42" customWidth="1"/>
    <col min="7695" max="7695" width="13.57421875" style="42" bestFit="1" customWidth="1"/>
    <col min="7696" max="7696" width="24.8515625" style="42" customWidth="1"/>
    <col min="7697" max="7700" width="9.140625" style="42" customWidth="1"/>
    <col min="7701" max="7701" width="32.8515625" style="42" customWidth="1"/>
    <col min="7702" max="7942" width="9.140625" style="42" customWidth="1"/>
    <col min="7943" max="7943" width="37.8515625" style="42" customWidth="1"/>
    <col min="7944" max="7949" width="16.8515625" style="42" customWidth="1"/>
    <col min="7950" max="7950" width="9.140625" style="42" customWidth="1"/>
    <col min="7951" max="7951" width="13.57421875" style="42" bestFit="1" customWidth="1"/>
    <col min="7952" max="7952" width="24.8515625" style="42" customWidth="1"/>
    <col min="7953" max="7956" width="9.140625" style="42" customWidth="1"/>
    <col min="7957" max="7957" width="32.8515625" style="42" customWidth="1"/>
    <col min="7958" max="8198" width="9.140625" style="42" customWidth="1"/>
    <col min="8199" max="8199" width="37.8515625" style="42" customWidth="1"/>
    <col min="8200" max="8205" width="16.8515625" style="42" customWidth="1"/>
    <col min="8206" max="8206" width="9.140625" style="42" customWidth="1"/>
    <col min="8207" max="8207" width="13.57421875" style="42" bestFit="1" customWidth="1"/>
    <col min="8208" max="8208" width="24.8515625" style="42" customWidth="1"/>
    <col min="8209" max="8212" width="9.140625" style="42" customWidth="1"/>
    <col min="8213" max="8213" width="32.8515625" style="42" customWidth="1"/>
    <col min="8214" max="8454" width="9.140625" style="42" customWidth="1"/>
    <col min="8455" max="8455" width="37.8515625" style="42" customWidth="1"/>
    <col min="8456" max="8461" width="16.8515625" style="42" customWidth="1"/>
    <col min="8462" max="8462" width="9.140625" style="42" customWidth="1"/>
    <col min="8463" max="8463" width="13.57421875" style="42" bestFit="1" customWidth="1"/>
    <col min="8464" max="8464" width="24.8515625" style="42" customWidth="1"/>
    <col min="8465" max="8468" width="9.140625" style="42" customWidth="1"/>
    <col min="8469" max="8469" width="32.8515625" style="42" customWidth="1"/>
    <col min="8470" max="8710" width="9.140625" style="42" customWidth="1"/>
    <col min="8711" max="8711" width="37.8515625" style="42" customWidth="1"/>
    <col min="8712" max="8717" width="16.8515625" style="42" customWidth="1"/>
    <col min="8718" max="8718" width="9.140625" style="42" customWidth="1"/>
    <col min="8719" max="8719" width="13.57421875" style="42" bestFit="1" customWidth="1"/>
    <col min="8720" max="8720" width="24.8515625" style="42" customWidth="1"/>
    <col min="8721" max="8724" width="9.140625" style="42" customWidth="1"/>
    <col min="8725" max="8725" width="32.8515625" style="42" customWidth="1"/>
    <col min="8726" max="8966" width="9.140625" style="42" customWidth="1"/>
    <col min="8967" max="8967" width="37.8515625" style="42" customWidth="1"/>
    <col min="8968" max="8973" width="16.8515625" style="42" customWidth="1"/>
    <col min="8974" max="8974" width="9.140625" style="42" customWidth="1"/>
    <col min="8975" max="8975" width="13.57421875" style="42" bestFit="1" customWidth="1"/>
    <col min="8976" max="8976" width="24.8515625" style="42" customWidth="1"/>
    <col min="8977" max="8980" width="9.140625" style="42" customWidth="1"/>
    <col min="8981" max="8981" width="32.8515625" style="42" customWidth="1"/>
    <col min="8982" max="9222" width="9.140625" style="42" customWidth="1"/>
    <col min="9223" max="9223" width="37.8515625" style="42" customWidth="1"/>
    <col min="9224" max="9229" width="16.8515625" style="42" customWidth="1"/>
    <col min="9230" max="9230" width="9.140625" style="42" customWidth="1"/>
    <col min="9231" max="9231" width="13.57421875" style="42" bestFit="1" customWidth="1"/>
    <col min="9232" max="9232" width="24.8515625" style="42" customWidth="1"/>
    <col min="9233" max="9236" width="9.140625" style="42" customWidth="1"/>
    <col min="9237" max="9237" width="32.8515625" style="42" customWidth="1"/>
    <col min="9238" max="9478" width="9.140625" style="42" customWidth="1"/>
    <col min="9479" max="9479" width="37.8515625" style="42" customWidth="1"/>
    <col min="9480" max="9485" width="16.8515625" style="42" customWidth="1"/>
    <col min="9486" max="9486" width="9.140625" style="42" customWidth="1"/>
    <col min="9487" max="9487" width="13.57421875" style="42" bestFit="1" customWidth="1"/>
    <col min="9488" max="9488" width="24.8515625" style="42" customWidth="1"/>
    <col min="9489" max="9492" width="9.140625" style="42" customWidth="1"/>
    <col min="9493" max="9493" width="32.8515625" style="42" customWidth="1"/>
    <col min="9494" max="9734" width="9.140625" style="42" customWidth="1"/>
    <col min="9735" max="9735" width="37.8515625" style="42" customWidth="1"/>
    <col min="9736" max="9741" width="16.8515625" style="42" customWidth="1"/>
    <col min="9742" max="9742" width="9.140625" style="42" customWidth="1"/>
    <col min="9743" max="9743" width="13.57421875" style="42" bestFit="1" customWidth="1"/>
    <col min="9744" max="9744" width="24.8515625" style="42" customWidth="1"/>
    <col min="9745" max="9748" width="9.140625" style="42" customWidth="1"/>
    <col min="9749" max="9749" width="32.8515625" style="42" customWidth="1"/>
    <col min="9750" max="9990" width="9.140625" style="42" customWidth="1"/>
    <col min="9991" max="9991" width="37.8515625" style="42" customWidth="1"/>
    <col min="9992" max="9997" width="16.8515625" style="42" customWidth="1"/>
    <col min="9998" max="9998" width="9.140625" style="42" customWidth="1"/>
    <col min="9999" max="9999" width="13.57421875" style="42" bestFit="1" customWidth="1"/>
    <col min="10000" max="10000" width="24.8515625" style="42" customWidth="1"/>
    <col min="10001" max="10004" width="9.140625" style="42" customWidth="1"/>
    <col min="10005" max="10005" width="32.8515625" style="42" customWidth="1"/>
    <col min="10006" max="10246" width="9.140625" style="42" customWidth="1"/>
    <col min="10247" max="10247" width="37.8515625" style="42" customWidth="1"/>
    <col min="10248" max="10253" width="16.8515625" style="42" customWidth="1"/>
    <col min="10254" max="10254" width="9.140625" style="42" customWidth="1"/>
    <col min="10255" max="10255" width="13.57421875" style="42" bestFit="1" customWidth="1"/>
    <col min="10256" max="10256" width="24.8515625" style="42" customWidth="1"/>
    <col min="10257" max="10260" width="9.140625" style="42" customWidth="1"/>
    <col min="10261" max="10261" width="32.8515625" style="42" customWidth="1"/>
    <col min="10262" max="10502" width="9.140625" style="42" customWidth="1"/>
    <col min="10503" max="10503" width="37.8515625" style="42" customWidth="1"/>
    <col min="10504" max="10509" width="16.8515625" style="42" customWidth="1"/>
    <col min="10510" max="10510" width="9.140625" style="42" customWidth="1"/>
    <col min="10511" max="10511" width="13.57421875" style="42" bestFit="1" customWidth="1"/>
    <col min="10512" max="10512" width="24.8515625" style="42" customWidth="1"/>
    <col min="10513" max="10516" width="9.140625" style="42" customWidth="1"/>
    <col min="10517" max="10517" width="32.8515625" style="42" customWidth="1"/>
    <col min="10518" max="10758" width="9.140625" style="42" customWidth="1"/>
    <col min="10759" max="10759" width="37.8515625" style="42" customWidth="1"/>
    <col min="10760" max="10765" width="16.8515625" style="42" customWidth="1"/>
    <col min="10766" max="10766" width="9.140625" style="42" customWidth="1"/>
    <col min="10767" max="10767" width="13.57421875" style="42" bestFit="1" customWidth="1"/>
    <col min="10768" max="10768" width="24.8515625" style="42" customWidth="1"/>
    <col min="10769" max="10772" width="9.140625" style="42" customWidth="1"/>
    <col min="10773" max="10773" width="32.8515625" style="42" customWidth="1"/>
    <col min="10774" max="11014" width="9.140625" style="42" customWidth="1"/>
    <col min="11015" max="11015" width="37.8515625" style="42" customWidth="1"/>
    <col min="11016" max="11021" width="16.8515625" style="42" customWidth="1"/>
    <col min="11022" max="11022" width="9.140625" style="42" customWidth="1"/>
    <col min="11023" max="11023" width="13.57421875" style="42" bestFit="1" customWidth="1"/>
    <col min="11024" max="11024" width="24.8515625" style="42" customWidth="1"/>
    <col min="11025" max="11028" width="9.140625" style="42" customWidth="1"/>
    <col min="11029" max="11029" width="32.8515625" style="42" customWidth="1"/>
    <col min="11030" max="11270" width="9.140625" style="42" customWidth="1"/>
    <col min="11271" max="11271" width="37.8515625" style="42" customWidth="1"/>
    <col min="11272" max="11277" width="16.8515625" style="42" customWidth="1"/>
    <col min="11278" max="11278" width="9.140625" style="42" customWidth="1"/>
    <col min="11279" max="11279" width="13.57421875" style="42" bestFit="1" customWidth="1"/>
    <col min="11280" max="11280" width="24.8515625" style="42" customWidth="1"/>
    <col min="11281" max="11284" width="9.140625" style="42" customWidth="1"/>
    <col min="11285" max="11285" width="32.8515625" style="42" customWidth="1"/>
    <col min="11286" max="11526" width="9.140625" style="42" customWidth="1"/>
    <col min="11527" max="11527" width="37.8515625" style="42" customWidth="1"/>
    <col min="11528" max="11533" width="16.8515625" style="42" customWidth="1"/>
    <col min="11534" max="11534" width="9.140625" style="42" customWidth="1"/>
    <col min="11535" max="11535" width="13.57421875" style="42" bestFit="1" customWidth="1"/>
    <col min="11536" max="11536" width="24.8515625" style="42" customWidth="1"/>
    <col min="11537" max="11540" width="9.140625" style="42" customWidth="1"/>
    <col min="11541" max="11541" width="32.8515625" style="42" customWidth="1"/>
    <col min="11542" max="11782" width="9.140625" style="42" customWidth="1"/>
    <col min="11783" max="11783" width="37.8515625" style="42" customWidth="1"/>
    <col min="11784" max="11789" width="16.8515625" style="42" customWidth="1"/>
    <col min="11790" max="11790" width="9.140625" style="42" customWidth="1"/>
    <col min="11791" max="11791" width="13.57421875" style="42" bestFit="1" customWidth="1"/>
    <col min="11792" max="11792" width="24.8515625" style="42" customWidth="1"/>
    <col min="11793" max="11796" width="9.140625" style="42" customWidth="1"/>
    <col min="11797" max="11797" width="32.8515625" style="42" customWidth="1"/>
    <col min="11798" max="12038" width="9.140625" style="42" customWidth="1"/>
    <col min="12039" max="12039" width="37.8515625" style="42" customWidth="1"/>
    <col min="12040" max="12045" width="16.8515625" style="42" customWidth="1"/>
    <col min="12046" max="12046" width="9.140625" style="42" customWidth="1"/>
    <col min="12047" max="12047" width="13.57421875" style="42" bestFit="1" customWidth="1"/>
    <col min="12048" max="12048" width="24.8515625" style="42" customWidth="1"/>
    <col min="12049" max="12052" width="9.140625" style="42" customWidth="1"/>
    <col min="12053" max="12053" width="32.8515625" style="42" customWidth="1"/>
    <col min="12054" max="12294" width="9.140625" style="42" customWidth="1"/>
    <col min="12295" max="12295" width="37.8515625" style="42" customWidth="1"/>
    <col min="12296" max="12301" width="16.8515625" style="42" customWidth="1"/>
    <col min="12302" max="12302" width="9.140625" style="42" customWidth="1"/>
    <col min="12303" max="12303" width="13.57421875" style="42" bestFit="1" customWidth="1"/>
    <col min="12304" max="12304" width="24.8515625" style="42" customWidth="1"/>
    <col min="12305" max="12308" width="9.140625" style="42" customWidth="1"/>
    <col min="12309" max="12309" width="32.8515625" style="42" customWidth="1"/>
    <col min="12310" max="12550" width="9.140625" style="42" customWidth="1"/>
    <col min="12551" max="12551" width="37.8515625" style="42" customWidth="1"/>
    <col min="12552" max="12557" width="16.8515625" style="42" customWidth="1"/>
    <col min="12558" max="12558" width="9.140625" style="42" customWidth="1"/>
    <col min="12559" max="12559" width="13.57421875" style="42" bestFit="1" customWidth="1"/>
    <col min="12560" max="12560" width="24.8515625" style="42" customWidth="1"/>
    <col min="12561" max="12564" width="9.140625" style="42" customWidth="1"/>
    <col min="12565" max="12565" width="32.8515625" style="42" customWidth="1"/>
    <col min="12566" max="12806" width="9.140625" style="42" customWidth="1"/>
    <col min="12807" max="12807" width="37.8515625" style="42" customWidth="1"/>
    <col min="12808" max="12813" width="16.8515625" style="42" customWidth="1"/>
    <col min="12814" max="12814" width="9.140625" style="42" customWidth="1"/>
    <col min="12815" max="12815" width="13.57421875" style="42" bestFit="1" customWidth="1"/>
    <col min="12816" max="12816" width="24.8515625" style="42" customWidth="1"/>
    <col min="12817" max="12820" width="9.140625" style="42" customWidth="1"/>
    <col min="12821" max="12821" width="32.8515625" style="42" customWidth="1"/>
    <col min="12822" max="13062" width="9.140625" style="42" customWidth="1"/>
    <col min="13063" max="13063" width="37.8515625" style="42" customWidth="1"/>
    <col min="13064" max="13069" width="16.8515625" style="42" customWidth="1"/>
    <col min="13070" max="13070" width="9.140625" style="42" customWidth="1"/>
    <col min="13071" max="13071" width="13.57421875" style="42" bestFit="1" customWidth="1"/>
    <col min="13072" max="13072" width="24.8515625" style="42" customWidth="1"/>
    <col min="13073" max="13076" width="9.140625" style="42" customWidth="1"/>
    <col min="13077" max="13077" width="32.8515625" style="42" customWidth="1"/>
    <col min="13078" max="13318" width="9.140625" style="42" customWidth="1"/>
    <col min="13319" max="13319" width="37.8515625" style="42" customWidth="1"/>
    <col min="13320" max="13325" width="16.8515625" style="42" customWidth="1"/>
    <col min="13326" max="13326" width="9.140625" style="42" customWidth="1"/>
    <col min="13327" max="13327" width="13.57421875" style="42" bestFit="1" customWidth="1"/>
    <col min="13328" max="13328" width="24.8515625" style="42" customWidth="1"/>
    <col min="13329" max="13332" width="9.140625" style="42" customWidth="1"/>
    <col min="13333" max="13333" width="32.8515625" style="42" customWidth="1"/>
    <col min="13334" max="13574" width="9.140625" style="42" customWidth="1"/>
    <col min="13575" max="13575" width="37.8515625" style="42" customWidth="1"/>
    <col min="13576" max="13581" width="16.8515625" style="42" customWidth="1"/>
    <col min="13582" max="13582" width="9.140625" style="42" customWidth="1"/>
    <col min="13583" max="13583" width="13.57421875" style="42" bestFit="1" customWidth="1"/>
    <col min="13584" max="13584" width="24.8515625" style="42" customWidth="1"/>
    <col min="13585" max="13588" width="9.140625" style="42" customWidth="1"/>
    <col min="13589" max="13589" width="32.8515625" style="42" customWidth="1"/>
    <col min="13590" max="13830" width="9.140625" style="42" customWidth="1"/>
    <col min="13831" max="13831" width="37.8515625" style="42" customWidth="1"/>
    <col min="13832" max="13837" width="16.8515625" style="42" customWidth="1"/>
    <col min="13838" max="13838" width="9.140625" style="42" customWidth="1"/>
    <col min="13839" max="13839" width="13.57421875" style="42" bestFit="1" customWidth="1"/>
    <col min="13840" max="13840" width="24.8515625" style="42" customWidth="1"/>
    <col min="13841" max="13844" width="9.140625" style="42" customWidth="1"/>
    <col min="13845" max="13845" width="32.8515625" style="42" customWidth="1"/>
    <col min="13846" max="14086" width="9.140625" style="42" customWidth="1"/>
    <col min="14087" max="14087" width="37.8515625" style="42" customWidth="1"/>
    <col min="14088" max="14093" width="16.8515625" style="42" customWidth="1"/>
    <col min="14094" max="14094" width="9.140625" style="42" customWidth="1"/>
    <col min="14095" max="14095" width="13.57421875" style="42" bestFit="1" customWidth="1"/>
    <col min="14096" max="14096" width="24.8515625" style="42" customWidth="1"/>
    <col min="14097" max="14100" width="9.140625" style="42" customWidth="1"/>
    <col min="14101" max="14101" width="32.8515625" style="42" customWidth="1"/>
    <col min="14102" max="14342" width="9.140625" style="42" customWidth="1"/>
    <col min="14343" max="14343" width="37.8515625" style="42" customWidth="1"/>
    <col min="14344" max="14349" width="16.8515625" style="42" customWidth="1"/>
    <col min="14350" max="14350" width="9.140625" style="42" customWidth="1"/>
    <col min="14351" max="14351" width="13.57421875" style="42" bestFit="1" customWidth="1"/>
    <col min="14352" max="14352" width="24.8515625" style="42" customWidth="1"/>
    <col min="14353" max="14356" width="9.140625" style="42" customWidth="1"/>
    <col min="14357" max="14357" width="32.8515625" style="42" customWidth="1"/>
    <col min="14358" max="14598" width="9.140625" style="42" customWidth="1"/>
    <col min="14599" max="14599" width="37.8515625" style="42" customWidth="1"/>
    <col min="14600" max="14605" width="16.8515625" style="42" customWidth="1"/>
    <col min="14606" max="14606" width="9.140625" style="42" customWidth="1"/>
    <col min="14607" max="14607" width="13.57421875" style="42" bestFit="1" customWidth="1"/>
    <col min="14608" max="14608" width="24.8515625" style="42" customWidth="1"/>
    <col min="14609" max="14612" width="9.140625" style="42" customWidth="1"/>
    <col min="14613" max="14613" width="32.8515625" style="42" customWidth="1"/>
    <col min="14614" max="14854" width="9.140625" style="42" customWidth="1"/>
    <col min="14855" max="14855" width="37.8515625" style="42" customWidth="1"/>
    <col min="14856" max="14861" width="16.8515625" style="42" customWidth="1"/>
    <col min="14862" max="14862" width="9.140625" style="42" customWidth="1"/>
    <col min="14863" max="14863" width="13.57421875" style="42" bestFit="1" customWidth="1"/>
    <col min="14864" max="14864" width="24.8515625" style="42" customWidth="1"/>
    <col min="14865" max="14868" width="9.140625" style="42" customWidth="1"/>
    <col min="14869" max="14869" width="32.8515625" style="42" customWidth="1"/>
    <col min="14870" max="15110" width="9.140625" style="42" customWidth="1"/>
    <col min="15111" max="15111" width="37.8515625" style="42" customWidth="1"/>
    <col min="15112" max="15117" width="16.8515625" style="42" customWidth="1"/>
    <col min="15118" max="15118" width="9.140625" style="42" customWidth="1"/>
    <col min="15119" max="15119" width="13.57421875" style="42" bestFit="1" customWidth="1"/>
    <col min="15120" max="15120" width="24.8515625" style="42" customWidth="1"/>
    <col min="15121" max="15124" width="9.140625" style="42" customWidth="1"/>
    <col min="15125" max="15125" width="32.8515625" style="42" customWidth="1"/>
    <col min="15126" max="15366" width="9.140625" style="42" customWidth="1"/>
    <col min="15367" max="15367" width="37.8515625" style="42" customWidth="1"/>
    <col min="15368" max="15373" width="16.8515625" style="42" customWidth="1"/>
    <col min="15374" max="15374" width="9.140625" style="42" customWidth="1"/>
    <col min="15375" max="15375" width="13.57421875" style="42" bestFit="1" customWidth="1"/>
    <col min="15376" max="15376" width="24.8515625" style="42" customWidth="1"/>
    <col min="15377" max="15380" width="9.140625" style="42" customWidth="1"/>
    <col min="15381" max="15381" width="32.8515625" style="42" customWidth="1"/>
    <col min="15382" max="15622" width="9.140625" style="42" customWidth="1"/>
    <col min="15623" max="15623" width="37.8515625" style="42" customWidth="1"/>
    <col min="15624" max="15629" width="16.8515625" style="42" customWidth="1"/>
    <col min="15630" max="15630" width="9.140625" style="42" customWidth="1"/>
    <col min="15631" max="15631" width="13.57421875" style="42" bestFit="1" customWidth="1"/>
    <col min="15632" max="15632" width="24.8515625" style="42" customWidth="1"/>
    <col min="15633" max="15636" width="9.140625" style="42" customWidth="1"/>
    <col min="15637" max="15637" width="32.8515625" style="42" customWidth="1"/>
    <col min="15638" max="15878" width="9.140625" style="42" customWidth="1"/>
    <col min="15879" max="15879" width="37.8515625" style="42" customWidth="1"/>
    <col min="15880" max="15885" width="16.8515625" style="42" customWidth="1"/>
    <col min="15886" max="15886" width="9.140625" style="42" customWidth="1"/>
    <col min="15887" max="15887" width="13.57421875" style="42" bestFit="1" customWidth="1"/>
    <col min="15888" max="15888" width="24.8515625" style="42" customWidth="1"/>
    <col min="15889" max="15892" width="9.140625" style="42" customWidth="1"/>
    <col min="15893" max="15893" width="32.8515625" style="42" customWidth="1"/>
    <col min="15894" max="16134" width="9.140625" style="42" customWidth="1"/>
    <col min="16135" max="16135" width="37.8515625" style="42" customWidth="1"/>
    <col min="16136" max="16141" width="16.8515625" style="42" customWidth="1"/>
    <col min="16142" max="16142" width="9.140625" style="42" customWidth="1"/>
    <col min="16143" max="16143" width="13.57421875" style="42" bestFit="1" customWidth="1"/>
    <col min="16144" max="16144" width="24.8515625" style="42" customWidth="1"/>
    <col min="16145" max="16148" width="9.140625" style="42" customWidth="1"/>
    <col min="16149" max="16149" width="32.8515625" style="42" customWidth="1"/>
    <col min="16150" max="16384" width="9.140625" style="42" customWidth="1"/>
  </cols>
  <sheetData>
    <row r="1" ht="13">
      <c r="P1" s="43"/>
    </row>
    <row r="2" spans="1:13" ht="13">
      <c r="A2" s="262"/>
      <c r="B2" s="262"/>
      <c r="C2" s="262"/>
      <c r="D2" s="262"/>
      <c r="E2" s="262"/>
      <c r="F2" s="262"/>
      <c r="G2" s="262"/>
      <c r="H2" s="262"/>
      <c r="I2" s="262"/>
      <c r="J2" s="262"/>
      <c r="K2" s="262"/>
      <c r="L2" s="262"/>
      <c r="M2" s="262"/>
    </row>
    <row r="3" spans="1:16" ht="16.5">
      <c r="A3" s="263" t="s">
        <v>775</v>
      </c>
      <c r="B3" s="263"/>
      <c r="C3" s="263"/>
      <c r="D3" s="263"/>
      <c r="E3" s="263"/>
      <c r="F3" s="263"/>
      <c r="G3" s="263"/>
      <c r="H3" s="263"/>
      <c r="I3" s="263"/>
      <c r="J3" s="263"/>
      <c r="K3" s="263"/>
      <c r="L3" s="263"/>
      <c r="M3" s="263"/>
      <c r="N3" s="263"/>
      <c r="O3" s="263"/>
      <c r="P3" s="44"/>
    </row>
    <row r="4" spans="1:18" ht="16.5">
      <c r="A4" s="263" t="s">
        <v>776</v>
      </c>
      <c r="B4" s="263"/>
      <c r="C4" s="263"/>
      <c r="D4" s="263"/>
      <c r="E4" s="263"/>
      <c r="F4" s="263"/>
      <c r="G4" s="263"/>
      <c r="H4" s="263"/>
      <c r="I4" s="263"/>
      <c r="J4" s="263"/>
      <c r="K4" s="263"/>
      <c r="L4" s="263"/>
      <c r="M4" s="263"/>
      <c r="N4" s="263"/>
      <c r="O4" s="263"/>
      <c r="P4" s="43"/>
      <c r="Q4" s="43"/>
      <c r="R4" s="43"/>
    </row>
    <row r="5" spans="1:17" ht="13" thickBot="1">
      <c r="A5" s="45"/>
      <c r="B5" s="45"/>
      <c r="C5" s="45"/>
      <c r="D5" s="45"/>
      <c r="E5" s="45"/>
      <c r="F5" s="45"/>
      <c r="G5" s="45"/>
      <c r="H5" s="45"/>
      <c r="I5" s="45"/>
      <c r="J5" s="45"/>
      <c r="K5" s="45"/>
      <c r="L5" s="45"/>
      <c r="M5" s="45"/>
      <c r="N5" s="45"/>
      <c r="O5" s="45"/>
      <c r="P5" s="45"/>
      <c r="Q5" s="45"/>
    </row>
    <row r="6" spans="1:17" ht="28">
      <c r="A6" s="7"/>
      <c r="B6" s="46" t="s">
        <v>777</v>
      </c>
      <c r="C6" s="46" t="s">
        <v>3</v>
      </c>
      <c r="D6" s="46" t="s">
        <v>778</v>
      </c>
      <c r="E6" s="46" t="s">
        <v>5</v>
      </c>
      <c r="F6" s="46" t="s">
        <v>66</v>
      </c>
      <c r="G6" s="171" t="s">
        <v>779</v>
      </c>
      <c r="H6" s="181" t="s">
        <v>780</v>
      </c>
      <c r="I6" s="182" t="s">
        <v>1008</v>
      </c>
      <c r="J6" s="181" t="s">
        <v>1011</v>
      </c>
      <c r="K6" s="182" t="s">
        <v>1012</v>
      </c>
      <c r="L6" s="181" t="s">
        <v>774</v>
      </c>
      <c r="M6" s="182" t="s">
        <v>1010</v>
      </c>
      <c r="N6" s="177" t="s">
        <v>781</v>
      </c>
      <c r="O6" s="46" t="s">
        <v>782</v>
      </c>
      <c r="P6" s="45"/>
      <c r="Q6" s="45"/>
    </row>
    <row r="7" spans="1:19" ht="14.5">
      <c r="A7" s="47" t="s">
        <v>9</v>
      </c>
      <c r="B7" s="48">
        <v>2765130.000000002</v>
      </c>
      <c r="C7" s="48">
        <v>2385121</v>
      </c>
      <c r="D7" s="48">
        <f>B31</f>
        <v>2389104.920000002</v>
      </c>
      <c r="E7" s="48">
        <v>1259072.371328002</v>
      </c>
      <c r="F7" s="48">
        <f>D31</f>
        <v>1289067.240000002</v>
      </c>
      <c r="G7" s="172">
        <f>F31</f>
        <v>1510199.2500000014</v>
      </c>
      <c r="H7" s="183">
        <v>1419777</v>
      </c>
      <c r="I7" s="184">
        <f>H31</f>
        <v>860104.6177258119</v>
      </c>
      <c r="J7" s="183">
        <f>H7</f>
        <v>1419777</v>
      </c>
      <c r="K7" s="184">
        <f>I7</f>
        <v>860104.6177258119</v>
      </c>
      <c r="L7" s="183">
        <f>F31</f>
        <v>1510199.2500000014</v>
      </c>
      <c r="M7" s="184">
        <f>L31</f>
        <v>851901.8677258138</v>
      </c>
      <c r="N7" s="178">
        <f>M31</f>
        <v>649567.7146326611</v>
      </c>
      <c r="O7" s="48">
        <f>N31</f>
        <v>615582.836663466</v>
      </c>
      <c r="P7" s="45"/>
      <c r="Q7" s="49" t="s">
        <v>783</v>
      </c>
      <c r="R7" s="49" t="s">
        <v>74</v>
      </c>
      <c r="S7" s="49" t="s">
        <v>784</v>
      </c>
    </row>
    <row r="8" spans="1:19" ht="14.5">
      <c r="A8" s="50" t="s">
        <v>10</v>
      </c>
      <c r="B8" s="51"/>
      <c r="C8" s="51"/>
      <c r="D8" s="51"/>
      <c r="E8" s="51"/>
      <c r="F8" s="51"/>
      <c r="G8" s="173"/>
      <c r="H8" s="185"/>
      <c r="I8" s="186"/>
      <c r="J8" s="185"/>
      <c r="K8" s="186"/>
      <c r="L8" s="185"/>
      <c r="M8" s="186"/>
      <c r="N8" s="52"/>
      <c r="O8" s="52"/>
      <c r="P8" s="45"/>
      <c r="Q8" s="49" t="s">
        <v>785</v>
      </c>
      <c r="R8" s="49" t="s">
        <v>786</v>
      </c>
      <c r="S8" s="53">
        <v>42651</v>
      </c>
    </row>
    <row r="9" spans="1:19" ht="29">
      <c r="A9" s="54" t="s">
        <v>787</v>
      </c>
      <c r="B9" s="55">
        <v>3541359</v>
      </c>
      <c r="C9" s="55">
        <v>3540076.11</v>
      </c>
      <c r="D9" s="55">
        <f>S24-D10-D11-D13</f>
        <v>3546675.9999999995</v>
      </c>
      <c r="E9" s="55">
        <v>3647367</v>
      </c>
      <c r="F9" s="55">
        <f>-GETPIVOTDATA("Actuals",'GL_010 FY12 5471'!$A$269)-F10-F13</f>
        <v>3647367.9999999995</v>
      </c>
      <c r="G9" s="173">
        <f>'[6]KCIT SP'!E28</f>
        <v>6236484.9541326165</v>
      </c>
      <c r="H9" s="185">
        <f>'[7]KCIT SP'!$B$19</f>
        <v>6097194.358526172</v>
      </c>
      <c r="I9" s="186">
        <v>6341082</v>
      </c>
      <c r="J9" s="185">
        <f>H9</f>
        <v>6097194.358526172</v>
      </c>
      <c r="K9" s="186">
        <f>I9</f>
        <v>6341082</v>
      </c>
      <c r="L9" s="185">
        <f>H9</f>
        <v>6097194.358526172</v>
      </c>
      <c r="M9" s="186">
        <f>H9*1.04</f>
        <v>6341082.132867219</v>
      </c>
      <c r="N9" s="52">
        <f>M9*1.04</f>
        <v>6594725.418181908</v>
      </c>
      <c r="O9" s="52">
        <f>N9*1.04</f>
        <v>6858514.434909184</v>
      </c>
      <c r="P9" s="45"/>
      <c r="Q9" s="49" t="s">
        <v>788</v>
      </c>
      <c r="R9" s="49" t="s">
        <v>789</v>
      </c>
      <c r="S9" s="53">
        <v>135935</v>
      </c>
    </row>
    <row r="10" spans="1:19" ht="14.5">
      <c r="A10" s="56" t="s">
        <v>790</v>
      </c>
      <c r="B10" s="55">
        <v>2427364</v>
      </c>
      <c r="C10" s="55">
        <v>487633</v>
      </c>
      <c r="D10" s="55">
        <f>T11</f>
        <v>447852</v>
      </c>
      <c r="E10" s="55">
        <v>578685</v>
      </c>
      <c r="F10" s="55">
        <f>-'GL_010 FY12 5471'!D281</f>
        <v>263153</v>
      </c>
      <c r="G10" s="173"/>
      <c r="H10" s="185"/>
      <c r="I10" s="186"/>
      <c r="J10" s="185"/>
      <c r="K10" s="186"/>
      <c r="L10" s="185"/>
      <c r="M10" s="186"/>
      <c r="N10" s="52"/>
      <c r="O10" s="52"/>
      <c r="P10" s="45"/>
      <c r="Q10" s="49" t="s">
        <v>791</v>
      </c>
      <c r="R10" s="49" t="s">
        <v>792</v>
      </c>
      <c r="S10" s="53">
        <v>63706</v>
      </c>
    </row>
    <row r="11" spans="1:20" ht="14.5" hidden="1">
      <c r="A11" s="55" t="s">
        <v>16</v>
      </c>
      <c r="B11" s="55">
        <v>-493525</v>
      </c>
      <c r="C11" s="55">
        <v>-1329628</v>
      </c>
      <c r="D11" s="55">
        <f>T17</f>
        <v>-1331943.24</v>
      </c>
      <c r="E11" s="55"/>
      <c r="F11" s="55"/>
      <c r="G11" s="173"/>
      <c r="H11" s="185"/>
      <c r="I11" s="186"/>
      <c r="J11" s="185"/>
      <c r="K11" s="186"/>
      <c r="L11" s="185"/>
      <c r="M11" s="186"/>
      <c r="N11" s="52"/>
      <c r="O11" s="52"/>
      <c r="P11" s="45"/>
      <c r="Q11" s="49" t="s">
        <v>793</v>
      </c>
      <c r="R11" s="49" t="s">
        <v>794</v>
      </c>
      <c r="S11" s="53">
        <v>205560</v>
      </c>
      <c r="T11" s="57">
        <f>SUM(S8:S11)</f>
        <v>447852</v>
      </c>
    </row>
    <row r="12" spans="1:20" ht="14.5" hidden="1">
      <c r="A12" s="56" t="s">
        <v>861</v>
      </c>
      <c r="B12" s="55"/>
      <c r="C12" s="55"/>
      <c r="D12" s="55"/>
      <c r="E12" s="55"/>
      <c r="F12" s="55"/>
      <c r="G12" s="173"/>
      <c r="H12" s="185"/>
      <c r="I12" s="186"/>
      <c r="J12" s="185"/>
      <c r="K12" s="186"/>
      <c r="L12" s="196"/>
      <c r="M12" s="197"/>
      <c r="N12" s="74"/>
      <c r="O12" s="74"/>
      <c r="P12" s="45"/>
      <c r="Q12" s="49"/>
      <c r="R12" s="49"/>
      <c r="S12" s="53"/>
      <c r="T12" s="57"/>
    </row>
    <row r="13" spans="1:19" ht="14.5">
      <c r="A13" s="59" t="s">
        <v>795</v>
      </c>
      <c r="B13" s="55">
        <f>36744-1405.08</f>
        <v>35338.92</v>
      </c>
      <c r="C13" s="55">
        <v>90696.036328</v>
      </c>
      <c r="D13" s="55">
        <f>T23</f>
        <v>18967.89</v>
      </c>
      <c r="E13" s="55">
        <v>18428</v>
      </c>
      <c r="F13" s="55">
        <f>-'GL_010 FY12 5471'!D275</f>
        <v>32540.97</v>
      </c>
      <c r="G13" s="173">
        <f>F13*1.03</f>
        <v>33517.199100000005</v>
      </c>
      <c r="H13" s="185">
        <v>18981</v>
      </c>
      <c r="I13" s="186">
        <v>34523</v>
      </c>
      <c r="J13" s="185">
        <f>H13</f>
        <v>18981</v>
      </c>
      <c r="K13" s="186">
        <f>I13</f>
        <v>34523</v>
      </c>
      <c r="L13" s="185">
        <f>H13</f>
        <v>18981</v>
      </c>
      <c r="M13" s="186">
        <f>G13*1.04</f>
        <v>34857.88706400001</v>
      </c>
      <c r="N13" s="52">
        <f>G13*1.04</f>
        <v>34857.88706400001</v>
      </c>
      <c r="O13" s="52">
        <f>N13*1.04</f>
        <v>36252.20254656001</v>
      </c>
      <c r="P13" s="45"/>
      <c r="Q13" s="49" t="s">
        <v>165</v>
      </c>
      <c r="R13" s="49" t="s">
        <v>796</v>
      </c>
      <c r="S13" s="53">
        <v>6600</v>
      </c>
    </row>
    <row r="14" spans="1:19" ht="14.5">
      <c r="A14" s="60"/>
      <c r="B14" s="55"/>
      <c r="C14" s="55"/>
      <c r="D14" s="55"/>
      <c r="E14" s="55"/>
      <c r="F14" s="55"/>
      <c r="G14" s="173"/>
      <c r="H14" s="185"/>
      <c r="I14" s="186"/>
      <c r="J14" s="185"/>
      <c r="K14" s="186"/>
      <c r="L14" s="185"/>
      <c r="M14" s="186"/>
      <c r="N14" s="52"/>
      <c r="O14" s="52"/>
      <c r="P14" s="45"/>
      <c r="Q14" s="49" t="s">
        <v>120</v>
      </c>
      <c r="R14" s="49" t="s">
        <v>797</v>
      </c>
      <c r="S14" s="53">
        <v>81171.54000000001</v>
      </c>
    </row>
    <row r="15" spans="1:19" ht="14.5">
      <c r="A15" s="61" t="s">
        <v>22</v>
      </c>
      <c r="B15" s="14">
        <f>SUM(B9:B14)</f>
        <v>5510536.92</v>
      </c>
      <c r="C15" s="14">
        <f>SUM(C8:C14)</f>
        <v>2788777.146328</v>
      </c>
      <c r="D15" s="14">
        <f>SUM(D9:D14)</f>
        <v>2681552.65</v>
      </c>
      <c r="E15" s="14">
        <v>4244480</v>
      </c>
      <c r="F15" s="14">
        <f>SUM(F9:F14)</f>
        <v>3943061.9699999997</v>
      </c>
      <c r="G15" s="19">
        <f aca="true" t="shared" si="0" ref="G15:O15">SUM(G8:G14)</f>
        <v>6270002.153232616</v>
      </c>
      <c r="H15" s="187">
        <f t="shared" si="0"/>
        <v>6116175.358526172</v>
      </c>
      <c r="I15" s="188">
        <f t="shared" si="0"/>
        <v>6375605</v>
      </c>
      <c r="J15" s="187">
        <f t="shared" si="0"/>
        <v>6116175.358526172</v>
      </c>
      <c r="K15" s="188">
        <f t="shared" si="0"/>
        <v>6375605</v>
      </c>
      <c r="L15" s="187">
        <f t="shared" si="0"/>
        <v>6116175.358526172</v>
      </c>
      <c r="M15" s="188">
        <f t="shared" si="0"/>
        <v>6375940.019931219</v>
      </c>
      <c r="N15" s="179">
        <f t="shared" si="0"/>
        <v>6629583.305245908</v>
      </c>
      <c r="O15" s="14">
        <f t="shared" si="0"/>
        <v>6894766.637455745</v>
      </c>
      <c r="P15" s="45"/>
      <c r="Q15" s="49" t="s">
        <v>170</v>
      </c>
      <c r="R15" s="49" t="s">
        <v>798</v>
      </c>
      <c r="S15" s="53">
        <v>3458904.46</v>
      </c>
    </row>
    <row r="16" spans="1:19" ht="14.5">
      <c r="A16" s="29" t="s">
        <v>63</v>
      </c>
      <c r="B16" s="28"/>
      <c r="C16" s="28"/>
      <c r="D16" s="28"/>
      <c r="E16" s="28"/>
      <c r="F16" s="28"/>
      <c r="G16" s="174"/>
      <c r="H16" s="189"/>
      <c r="I16" s="190">
        <f>I15+H15</f>
        <v>12491780.358526172</v>
      </c>
      <c r="J16" s="189"/>
      <c r="K16" s="190">
        <f>K15+J15</f>
        <v>12491780.358526172</v>
      </c>
      <c r="L16" s="189"/>
      <c r="M16" s="190">
        <f>M15+L15</f>
        <v>12492115.37845739</v>
      </c>
      <c r="N16" s="256">
        <f>SUM(N15:O15)</f>
        <v>13524349.942701653</v>
      </c>
      <c r="O16" s="257"/>
      <c r="P16" s="45"/>
      <c r="Q16" s="49"/>
      <c r="R16" s="49"/>
      <c r="S16" s="53"/>
    </row>
    <row r="17" spans="1:20" ht="14.5">
      <c r="A17" s="62" t="s">
        <v>23</v>
      </c>
      <c r="B17" s="55"/>
      <c r="C17" s="55"/>
      <c r="D17" s="55"/>
      <c r="E17" s="55"/>
      <c r="F17" s="55"/>
      <c r="G17" s="173"/>
      <c r="H17" s="185"/>
      <c r="I17" s="186"/>
      <c r="J17" s="185"/>
      <c r="K17" s="186"/>
      <c r="L17" s="185"/>
      <c r="M17" s="186"/>
      <c r="N17" s="52"/>
      <c r="O17" s="52"/>
      <c r="P17" s="45"/>
      <c r="Q17" s="49" t="s">
        <v>799</v>
      </c>
      <c r="R17" s="49" t="s">
        <v>800</v>
      </c>
      <c r="S17" s="53">
        <v>-1331943.24</v>
      </c>
      <c r="T17" s="57">
        <f>S17</f>
        <v>-1331943.24</v>
      </c>
    </row>
    <row r="18" spans="1:19" ht="14.5">
      <c r="A18" s="60" t="s">
        <v>801</v>
      </c>
      <c r="B18" s="55">
        <v>-5886562</v>
      </c>
      <c r="C18" s="55">
        <v>-4039792</v>
      </c>
      <c r="D18" s="55">
        <v>-3781590.33</v>
      </c>
      <c r="E18" s="55">
        <v>-3822801</v>
      </c>
      <c r="F18" s="55">
        <f>-GETPIVOTDATA("Actuals",'GL_010 FY12 5471'!$A$292)</f>
        <v>-3721929.9600000004</v>
      </c>
      <c r="G18" s="173">
        <f>-'[6]KCIT SP'!E19</f>
        <v>-6651130.33035061</v>
      </c>
      <c r="H18" s="185">
        <f>'[3]Exec Proposed_Exp'!$C$6*-1+550000</f>
        <v>-6075847.74080036</v>
      </c>
      <c r="I18" s="186">
        <v>-6258123</v>
      </c>
      <c r="J18" s="185">
        <f>H18</f>
        <v>-6075847.74080036</v>
      </c>
      <c r="K18" s="186">
        <f>I18</f>
        <v>-6258123</v>
      </c>
      <c r="L18" s="185">
        <f>H18</f>
        <v>-6075847.74080036</v>
      </c>
      <c r="M18" s="186">
        <f>L18*1.03</f>
        <v>-6258123.173024371</v>
      </c>
      <c r="N18" s="52">
        <f>M18*1.03</f>
        <v>-6445866.868215103</v>
      </c>
      <c r="O18" s="52">
        <f>N18*1.03</f>
        <v>-6639242.874261556</v>
      </c>
      <c r="P18" s="45"/>
      <c r="Q18" s="49" t="s">
        <v>468</v>
      </c>
      <c r="R18" s="49" t="s">
        <v>802</v>
      </c>
      <c r="S18" s="53">
        <v>0</v>
      </c>
    </row>
    <row r="19" spans="1:19" ht="14.5" hidden="1">
      <c r="A19" s="60" t="s">
        <v>803</v>
      </c>
      <c r="B19" s="55"/>
      <c r="C19" s="55"/>
      <c r="D19" s="55"/>
      <c r="E19" s="55"/>
      <c r="F19" s="55"/>
      <c r="G19" s="173"/>
      <c r="H19" s="185"/>
      <c r="I19" s="186"/>
      <c r="J19" s="185"/>
      <c r="K19" s="186"/>
      <c r="L19" s="185"/>
      <c r="M19" s="186"/>
      <c r="N19" s="52"/>
      <c r="O19" s="52"/>
      <c r="P19" s="45"/>
      <c r="Q19" s="49" t="s">
        <v>804</v>
      </c>
      <c r="R19" s="49" t="s">
        <v>805</v>
      </c>
      <c r="S19" s="53">
        <v>16081.9</v>
      </c>
    </row>
    <row r="20" spans="1:19" ht="14.5">
      <c r="A20" s="60" t="s">
        <v>806</v>
      </c>
      <c r="B20" s="55"/>
      <c r="C20" s="55"/>
      <c r="D20" s="55"/>
      <c r="E20" s="55"/>
      <c r="F20" s="55"/>
      <c r="G20" s="173"/>
      <c r="H20" s="185"/>
      <c r="I20" s="186"/>
      <c r="J20" s="185"/>
      <c r="K20" s="186"/>
      <c r="L20" s="185"/>
      <c r="M20" s="186"/>
      <c r="N20" s="52"/>
      <c r="O20" s="52"/>
      <c r="P20" s="45"/>
      <c r="Q20" s="49" t="s">
        <v>807</v>
      </c>
      <c r="R20" s="49" t="s">
        <v>808</v>
      </c>
      <c r="S20" s="53">
        <v>-243.59</v>
      </c>
    </row>
    <row r="21" spans="1:19" ht="15.5">
      <c r="A21" s="63" t="s">
        <v>809</v>
      </c>
      <c r="B21" s="55"/>
      <c r="C21" s="55"/>
      <c r="D21" s="55"/>
      <c r="E21" s="55"/>
      <c r="F21" s="55"/>
      <c r="G21" s="173"/>
      <c r="H21" s="185"/>
      <c r="I21" s="186"/>
      <c r="J21" s="185"/>
      <c r="K21" s="186"/>
      <c r="L21" s="185"/>
      <c r="M21" s="186"/>
      <c r="N21" s="52"/>
      <c r="O21" s="52"/>
      <c r="P21" s="45"/>
      <c r="Q21" s="49" t="s">
        <v>810</v>
      </c>
      <c r="R21" s="49" t="s">
        <v>811</v>
      </c>
      <c r="S21" s="53">
        <v>3067.11</v>
      </c>
    </row>
    <row r="22" spans="1:19" ht="14.5">
      <c r="A22" s="56" t="s">
        <v>861</v>
      </c>
      <c r="B22" s="55"/>
      <c r="C22" s="55"/>
      <c r="D22" s="55"/>
      <c r="E22" s="55"/>
      <c r="F22" s="55"/>
      <c r="G22" s="173"/>
      <c r="H22" s="185"/>
      <c r="I22" s="186"/>
      <c r="J22" s="185"/>
      <c r="K22" s="186"/>
      <c r="L22" s="196">
        <f>-'[1]17 - FN'!$E$21</f>
        <v>-98625</v>
      </c>
      <c r="M22" s="197">
        <f>-'[1]17 - FN'!$F$21</f>
        <v>-320151</v>
      </c>
      <c r="N22" s="74">
        <f>-'[1]17 - FN'!$G$21</f>
        <v>-217701.315</v>
      </c>
      <c r="O22" s="74">
        <f>-'[1]17 - FN'!$H$21</f>
        <v>-224232.35444999998</v>
      </c>
      <c r="P22" s="45"/>
      <c r="Q22" s="49"/>
      <c r="R22" s="49"/>
      <c r="S22" s="53"/>
    </row>
    <row r="23" spans="1:20" ht="14.5">
      <c r="A23" s="60"/>
      <c r="B23" s="55"/>
      <c r="C23" s="55"/>
      <c r="D23" s="55"/>
      <c r="E23" s="55"/>
      <c r="F23" s="55"/>
      <c r="G23" s="173"/>
      <c r="H23" s="185"/>
      <c r="I23" s="186"/>
      <c r="J23" s="185"/>
      <c r="K23" s="186"/>
      <c r="L23" s="185"/>
      <c r="M23" s="186"/>
      <c r="N23" s="52"/>
      <c r="O23" s="52"/>
      <c r="P23" s="45"/>
      <c r="Q23" s="49" t="s">
        <v>468</v>
      </c>
      <c r="R23" s="49" t="s">
        <v>802</v>
      </c>
      <c r="S23" s="53">
        <v>62.47</v>
      </c>
      <c r="T23" s="57">
        <f>SUM(S18:S23)</f>
        <v>18967.89</v>
      </c>
    </row>
    <row r="24" spans="1:19" ht="13">
      <c r="A24" s="61" t="s">
        <v>33</v>
      </c>
      <c r="B24" s="14">
        <f>SUM(B18:B23)</f>
        <v>-5886562</v>
      </c>
      <c r="C24" s="14">
        <f>SUM(C17:C23)</f>
        <v>-4039792</v>
      </c>
      <c r="D24" s="14">
        <f>SUM(D18:D23)</f>
        <v>-3781590.33</v>
      </c>
      <c r="E24" s="14">
        <v>-3822801</v>
      </c>
      <c r="F24" s="14">
        <f>SUM(F18:F23)</f>
        <v>-3721929.9600000004</v>
      </c>
      <c r="G24" s="19">
        <f>SUM(G18:G23)</f>
        <v>-6651130.33035061</v>
      </c>
      <c r="H24" s="187">
        <f aca="true" t="shared" si="1" ref="H24:K24">SUM(H18:H23)</f>
        <v>-6075847.74080036</v>
      </c>
      <c r="I24" s="188">
        <f t="shared" si="1"/>
        <v>-6258123</v>
      </c>
      <c r="J24" s="187">
        <f t="shared" si="1"/>
        <v>-6075847.74080036</v>
      </c>
      <c r="K24" s="188">
        <f t="shared" si="1"/>
        <v>-6258123</v>
      </c>
      <c r="L24" s="187">
        <f>SUM(L18:L23)</f>
        <v>-6174472.74080036</v>
      </c>
      <c r="M24" s="188">
        <f>SUM(M18:M23)</f>
        <v>-6578274.173024371</v>
      </c>
      <c r="N24" s="179">
        <f>SUM(N18:N23)</f>
        <v>-6663568.183215103</v>
      </c>
      <c r="O24" s="14">
        <f>SUM(O18:O23)</f>
        <v>-6863475.228711557</v>
      </c>
      <c r="P24" s="45"/>
      <c r="Q24" s="45"/>
      <c r="S24" s="57">
        <f>SUM(S8:S23)</f>
        <v>2681552.65</v>
      </c>
    </row>
    <row r="25" spans="1:19" ht="15" customHeight="1">
      <c r="A25" s="30" t="s">
        <v>64</v>
      </c>
      <c r="B25" s="19"/>
      <c r="C25" s="14"/>
      <c r="D25" s="14"/>
      <c r="E25" s="14"/>
      <c r="F25" s="14"/>
      <c r="G25" s="19"/>
      <c r="H25" s="189"/>
      <c r="I25" s="190">
        <f>I24+H24</f>
        <v>-12333970.74080036</v>
      </c>
      <c r="J25" s="189"/>
      <c r="K25" s="190">
        <f>K24+J24</f>
        <v>-12333970.74080036</v>
      </c>
      <c r="L25" s="189"/>
      <c r="M25" s="190">
        <f>M24+L24</f>
        <v>-12752746.913824731</v>
      </c>
      <c r="N25" s="256">
        <f>SUM(N24:O24)</f>
        <v>-13527043.41192666</v>
      </c>
      <c r="O25" s="257"/>
      <c r="P25" s="45"/>
      <c r="Q25" s="45"/>
      <c r="S25" s="57"/>
    </row>
    <row r="26" spans="1:17" ht="14.5">
      <c r="A26" s="64" t="s">
        <v>812</v>
      </c>
      <c r="B26" s="21"/>
      <c r="C26" s="48">
        <f>C24*1.5%*-1</f>
        <v>60596.88</v>
      </c>
      <c r="D26" s="48"/>
      <c r="E26" s="48">
        <v>57342.015</v>
      </c>
      <c r="F26" s="48"/>
      <c r="G26" s="172"/>
      <c r="H26" s="183"/>
      <c r="I26" s="184"/>
      <c r="J26" s="183"/>
      <c r="K26" s="184"/>
      <c r="L26" s="183"/>
      <c r="M26" s="184"/>
      <c r="N26" s="178"/>
      <c r="O26" s="48"/>
      <c r="P26" s="65"/>
      <c r="Q26" s="45"/>
    </row>
    <row r="27" spans="1:17" ht="15">
      <c r="A27" s="58" t="s">
        <v>35</v>
      </c>
      <c r="B27" s="51"/>
      <c r="C27" s="51"/>
      <c r="D27" s="51"/>
      <c r="E27" s="51"/>
      <c r="F27" s="51"/>
      <c r="G27" s="173"/>
      <c r="H27" s="185"/>
      <c r="I27" s="186"/>
      <c r="J27" s="185"/>
      <c r="K27" s="186"/>
      <c r="L27" s="185"/>
      <c r="M27" s="186"/>
      <c r="N27" s="52"/>
      <c r="O27" s="52"/>
      <c r="P27" s="45"/>
      <c r="Q27" s="45"/>
    </row>
    <row r="28" spans="1:17" ht="14.5">
      <c r="A28" s="58" t="s">
        <v>813</v>
      </c>
      <c r="B28" s="55"/>
      <c r="C28" s="55"/>
      <c r="D28" s="55"/>
      <c r="E28" s="55"/>
      <c r="F28" s="55"/>
      <c r="G28" s="173"/>
      <c r="H28" s="185">
        <v>-600000</v>
      </c>
      <c r="I28" s="186"/>
      <c r="J28" s="185">
        <f>H28</f>
        <v>-600000</v>
      </c>
      <c r="K28" s="186"/>
      <c r="L28" s="185">
        <f>H28</f>
        <v>-600000</v>
      </c>
      <c r="M28" s="186"/>
      <c r="N28" s="52"/>
      <c r="O28" s="52"/>
      <c r="P28" s="45"/>
      <c r="Q28" s="45"/>
    </row>
    <row r="29" spans="1:17" ht="15">
      <c r="A29" s="66" t="s">
        <v>40</v>
      </c>
      <c r="B29" s="67">
        <v>0</v>
      </c>
      <c r="C29" s="67">
        <f>SUM(C27:C28)</f>
        <v>0</v>
      </c>
      <c r="D29" s="67">
        <v>0</v>
      </c>
      <c r="E29" s="67"/>
      <c r="F29" s="67"/>
      <c r="G29" s="175">
        <f aca="true" t="shared" si="2" ref="G29:O29">SUM(G27:G28)</f>
        <v>0</v>
      </c>
      <c r="H29" s="191">
        <f t="shared" si="2"/>
        <v>-600000</v>
      </c>
      <c r="I29" s="192"/>
      <c r="J29" s="191">
        <f t="shared" si="2"/>
        <v>-600000</v>
      </c>
      <c r="K29" s="192"/>
      <c r="L29" s="191">
        <f t="shared" si="2"/>
        <v>-600000</v>
      </c>
      <c r="M29" s="192">
        <f t="shared" si="2"/>
        <v>0</v>
      </c>
      <c r="N29" s="180">
        <f t="shared" si="2"/>
        <v>0</v>
      </c>
      <c r="O29" s="67">
        <f t="shared" si="2"/>
        <v>0</v>
      </c>
      <c r="P29" s="45"/>
      <c r="Q29" s="45"/>
    </row>
    <row r="30" spans="1:19" ht="15" customHeight="1">
      <c r="A30" s="30" t="s">
        <v>1013</v>
      </c>
      <c r="B30" s="19"/>
      <c r="C30" s="14"/>
      <c r="D30" s="14"/>
      <c r="E30" s="14"/>
      <c r="F30" s="14"/>
      <c r="G30" s="19"/>
      <c r="H30" s="189"/>
      <c r="I30" s="190">
        <f>I29+H29</f>
        <v>-600000</v>
      </c>
      <c r="J30" s="189"/>
      <c r="K30" s="190">
        <f>K29+J29</f>
        <v>-600000</v>
      </c>
      <c r="L30" s="189"/>
      <c r="M30" s="190">
        <f>M29+L29</f>
        <v>-600000</v>
      </c>
      <c r="N30" s="256">
        <f>O29+N29</f>
        <v>0</v>
      </c>
      <c r="O30" s="257"/>
      <c r="P30" s="45"/>
      <c r="Q30" s="45"/>
      <c r="S30" s="57"/>
    </row>
    <row r="31" spans="1:17" ht="15">
      <c r="A31" s="64" t="s">
        <v>41</v>
      </c>
      <c r="B31" s="48">
        <f>B7+B15+B24</f>
        <v>2389104.920000002</v>
      </c>
      <c r="C31" s="48">
        <f>C7+C15+C24+C26+C29</f>
        <v>1194703.0263280002</v>
      </c>
      <c r="D31" s="48">
        <f>D7+D15+D24+D26</f>
        <v>1289067.240000002</v>
      </c>
      <c r="E31" s="48">
        <v>1738093.3863280017</v>
      </c>
      <c r="F31" s="48">
        <f>F7+F15+F24+F26</f>
        <v>1510199.2500000014</v>
      </c>
      <c r="G31" s="172">
        <f>G7+G15+G24+G26</f>
        <v>1129071.0728820069</v>
      </c>
      <c r="H31" s="183">
        <f>H7+H15+H24+H26+H29</f>
        <v>860104.6177258119</v>
      </c>
      <c r="I31" s="184">
        <f>I7+I15+I24+I26+I29</f>
        <v>977586.6177258119</v>
      </c>
      <c r="J31" s="183">
        <f aca="true" t="shared" si="3" ref="J31:K31">J7+J15+J24+J26+J29</f>
        <v>860104.6177258119</v>
      </c>
      <c r="K31" s="184">
        <f t="shared" si="3"/>
        <v>977586.6177258119</v>
      </c>
      <c r="L31" s="183">
        <f>L7+L15+L24+L26+L29</f>
        <v>851901.8677258138</v>
      </c>
      <c r="M31" s="184">
        <f>M7+M15+M24+M26</f>
        <v>649567.7146326611</v>
      </c>
      <c r="N31" s="178">
        <f>N7+N15+N24+N26</f>
        <v>615582.836663466</v>
      </c>
      <c r="O31" s="48">
        <f>O7+O15+O24+O26</f>
        <v>646874.245407654</v>
      </c>
      <c r="P31" s="45"/>
      <c r="Q31" s="45"/>
    </row>
    <row r="32" spans="1:17" ht="15">
      <c r="A32" s="58" t="s">
        <v>42</v>
      </c>
      <c r="B32" s="51"/>
      <c r="C32" s="51"/>
      <c r="D32" s="51"/>
      <c r="E32" s="51"/>
      <c r="F32" s="51"/>
      <c r="G32" s="173"/>
      <c r="H32" s="185"/>
      <c r="I32" s="186"/>
      <c r="J32" s="185"/>
      <c r="K32" s="186"/>
      <c r="L32" s="185"/>
      <c r="M32" s="186"/>
      <c r="N32" s="52"/>
      <c r="O32" s="52"/>
      <c r="P32" s="45"/>
      <c r="Q32" s="45"/>
    </row>
    <row r="33" spans="1:17" ht="14.5">
      <c r="A33" s="58" t="s">
        <v>814</v>
      </c>
      <c r="B33" s="55">
        <v>-570911</v>
      </c>
      <c r="C33" s="55">
        <v>-694654</v>
      </c>
      <c r="D33" s="55">
        <f>B33*1.05</f>
        <v>-599456.55</v>
      </c>
      <c r="E33" s="55">
        <v>-629429.3775000001</v>
      </c>
      <c r="F33" s="55">
        <f>E33</f>
        <v>-629429.3775000001</v>
      </c>
      <c r="G33" s="176">
        <f>F33*1.05</f>
        <v>-660900.8463750001</v>
      </c>
      <c r="H33" s="185"/>
      <c r="I33" s="193"/>
      <c r="J33" s="185"/>
      <c r="K33" s="193"/>
      <c r="L33" s="185"/>
      <c r="M33" s="193"/>
      <c r="N33" s="52"/>
      <c r="O33" s="55"/>
      <c r="P33" s="45"/>
      <c r="Q33" s="45"/>
    </row>
    <row r="34" spans="1:17" ht="15">
      <c r="A34" s="58" t="s">
        <v>815</v>
      </c>
      <c r="B34" s="55">
        <f>-B31+B41-B33</f>
        <v>-1082373.6700000018</v>
      </c>
      <c r="C34" s="55"/>
      <c r="D34" s="55">
        <f>-D31+D41-D33</f>
        <v>-216911.89875000203</v>
      </c>
      <c r="E34" s="55">
        <v>-341031.6844400035</v>
      </c>
      <c r="F34" s="55">
        <v>-341031.6844400035</v>
      </c>
      <c r="G34" s="176"/>
      <c r="H34" s="185">
        <v>-550000</v>
      </c>
      <c r="I34" s="193">
        <f>H34</f>
        <v>-550000</v>
      </c>
      <c r="J34" s="185">
        <f>H34</f>
        <v>-550000</v>
      </c>
      <c r="K34" s="193">
        <f>I34</f>
        <v>-550000</v>
      </c>
      <c r="L34" s="185">
        <f>H34</f>
        <v>-550000</v>
      </c>
      <c r="M34" s="193">
        <v>-550000</v>
      </c>
      <c r="N34" s="52">
        <v>-550000</v>
      </c>
      <c r="O34" s="55">
        <v>-550000</v>
      </c>
      <c r="P34" s="45"/>
      <c r="Q34" s="45"/>
    </row>
    <row r="35" spans="1:17" ht="15">
      <c r="A35" s="58" t="s">
        <v>816</v>
      </c>
      <c r="B35" s="55"/>
      <c r="C35" s="55"/>
      <c r="D35" s="55"/>
      <c r="E35" s="55">
        <v>-289782.1993879983</v>
      </c>
      <c r="F35" s="55"/>
      <c r="G35" s="173"/>
      <c r="H35" s="185"/>
      <c r="I35" s="186"/>
      <c r="J35" s="185"/>
      <c r="K35" s="186"/>
      <c r="L35" s="185"/>
      <c r="M35" s="186"/>
      <c r="N35" s="52"/>
      <c r="O35" s="52"/>
      <c r="P35" s="45"/>
      <c r="Q35" s="45"/>
    </row>
    <row r="36" spans="1:17" ht="14.5">
      <c r="A36" s="58" t="s">
        <v>817</v>
      </c>
      <c r="B36" s="55"/>
      <c r="C36" s="55"/>
      <c r="D36" s="55"/>
      <c r="E36" s="55"/>
      <c r="F36" s="55"/>
      <c r="G36" s="173"/>
      <c r="H36" s="185">
        <f>-H31-H34</f>
        <v>-310104.6177258119</v>
      </c>
      <c r="I36" s="186">
        <f>-I31-I34</f>
        <v>-427586.6177258119</v>
      </c>
      <c r="J36" s="185">
        <f>-J31-J34</f>
        <v>-310104.6177258119</v>
      </c>
      <c r="K36" s="186">
        <f>-K31-K34</f>
        <v>-427586.6177258119</v>
      </c>
      <c r="L36" s="185">
        <f>H36</f>
        <v>-310104.6177258119</v>
      </c>
      <c r="M36" s="186">
        <f>-M31-M34</f>
        <v>-99567.71463266108</v>
      </c>
      <c r="N36" s="52">
        <f aca="true" t="shared" si="4" ref="N36:O36">-N31-N34</f>
        <v>-65582.83666346595</v>
      </c>
      <c r="O36" s="52">
        <f t="shared" si="4"/>
        <v>-96874.24540765397</v>
      </c>
      <c r="P36" s="45"/>
      <c r="Q36" s="45"/>
    </row>
    <row r="37" spans="1:17" ht="15">
      <c r="A37" s="58" t="s">
        <v>818</v>
      </c>
      <c r="B37" s="55"/>
      <c r="C37" s="55"/>
      <c r="D37" s="55"/>
      <c r="E37" s="55"/>
      <c r="F37" s="55"/>
      <c r="G37" s="173"/>
      <c r="H37" s="185"/>
      <c r="I37" s="186"/>
      <c r="J37" s="185"/>
      <c r="K37" s="186"/>
      <c r="L37" s="185"/>
      <c r="M37" s="186"/>
      <c r="N37" s="52"/>
      <c r="O37" s="52"/>
      <c r="P37" s="45"/>
      <c r="Q37" s="45"/>
    </row>
    <row r="38" spans="1:17" ht="15">
      <c r="A38" s="66" t="s">
        <v>49</v>
      </c>
      <c r="B38" s="67">
        <f>SUM(B33:B35)</f>
        <v>-1653284.6700000018</v>
      </c>
      <c r="C38" s="67">
        <f>SUM(C32:C35)</f>
        <v>-694654</v>
      </c>
      <c r="D38" s="67">
        <f>SUM(D33:D35)</f>
        <v>-816368.4487500021</v>
      </c>
      <c r="E38" s="67">
        <v>-1260243.261328002</v>
      </c>
      <c r="F38" s="67">
        <v>-1260243.261328002</v>
      </c>
      <c r="G38" s="175">
        <f>SUM(G32:G35)</f>
        <v>-660900.8463750001</v>
      </c>
      <c r="H38" s="191">
        <f>SUM(H33:H37)</f>
        <v>-860104.6177258119</v>
      </c>
      <c r="I38" s="192">
        <f>SUM(I33:I37)</f>
        <v>-977586.6177258119</v>
      </c>
      <c r="J38" s="191">
        <f>SUM(J33:J37)</f>
        <v>-860104.6177258119</v>
      </c>
      <c r="K38" s="192">
        <f>SUM(K33:K37)</f>
        <v>-977586.6177258119</v>
      </c>
      <c r="L38" s="191">
        <f>SUM(L33:L37)</f>
        <v>-860104.6177258119</v>
      </c>
      <c r="M38" s="192">
        <f aca="true" t="shared" si="5" ref="M38:O38">SUM(M33:M37)</f>
        <v>-649567.7146326611</v>
      </c>
      <c r="N38" s="180">
        <f t="shared" si="5"/>
        <v>-615582.836663466</v>
      </c>
      <c r="O38" s="67">
        <f t="shared" si="5"/>
        <v>-646874.245407654</v>
      </c>
      <c r="P38" s="45"/>
      <c r="Q38" s="45"/>
    </row>
    <row r="39" spans="1:17" ht="13" thickBot="1">
      <c r="A39" s="64" t="s">
        <v>50</v>
      </c>
      <c r="B39" s="48">
        <f>B31+B38</f>
        <v>735820.25</v>
      </c>
      <c r="C39" s="48">
        <f>C31+C38</f>
        <v>500049.02632800024</v>
      </c>
      <c r="D39" s="48">
        <f>D31+D38</f>
        <v>472698.79125</v>
      </c>
      <c r="E39" s="48">
        <v>477850.12499999977</v>
      </c>
      <c r="F39" s="48">
        <v>477850.12499999977</v>
      </c>
      <c r="G39" s="172">
        <f>G31+G38</f>
        <v>468170.2265070068</v>
      </c>
      <c r="H39" s="194">
        <f>H31+H38</f>
        <v>0</v>
      </c>
      <c r="I39" s="195">
        <f>I31+I38</f>
        <v>0</v>
      </c>
      <c r="J39" s="194"/>
      <c r="K39" s="195"/>
      <c r="L39" s="194"/>
      <c r="M39" s="195"/>
      <c r="N39" s="178"/>
      <c r="O39" s="48"/>
      <c r="P39" s="45"/>
      <c r="Q39" s="45"/>
    </row>
    <row r="40" spans="1:17" ht="15">
      <c r="A40" s="58"/>
      <c r="B40" s="15"/>
      <c r="C40" s="15"/>
      <c r="D40" s="15"/>
      <c r="E40" s="15"/>
      <c r="F40" s="15"/>
      <c r="G40" s="10"/>
      <c r="H40" s="10"/>
      <c r="I40" s="10"/>
      <c r="J40" s="10"/>
      <c r="K40" s="10"/>
      <c r="L40" s="10"/>
      <c r="M40" s="10"/>
      <c r="N40" s="10"/>
      <c r="O40" s="10"/>
      <c r="P40" s="45"/>
      <c r="Q40" s="45"/>
    </row>
    <row r="41" spans="1:17" ht="14.5">
      <c r="A41" s="68" t="s">
        <v>51</v>
      </c>
      <c r="B41" s="48">
        <f>B24/12*1.5*-1</f>
        <v>735820.25</v>
      </c>
      <c r="C41" s="48">
        <f aca="true" t="shared" si="6" ref="C41">C24/12*1.5*-1</f>
        <v>504974</v>
      </c>
      <c r="D41" s="48">
        <f>D24/12*1.5*-1</f>
        <v>472698.79125</v>
      </c>
      <c r="E41" s="48">
        <v>477850.125</v>
      </c>
      <c r="F41" s="48">
        <v>477850.125</v>
      </c>
      <c r="G41" s="48">
        <f>G24/12*1.5*-1</f>
        <v>831391.2912938264</v>
      </c>
      <c r="H41" s="48"/>
      <c r="I41" s="48"/>
      <c r="J41" s="48"/>
      <c r="K41" s="48"/>
      <c r="L41" s="48"/>
      <c r="M41" s="48"/>
      <c r="N41" s="48"/>
      <c r="O41" s="48"/>
      <c r="P41" s="45"/>
      <c r="Q41" s="45"/>
    </row>
    <row r="42" spans="1:17" ht="15">
      <c r="A42" s="45"/>
      <c r="B42" s="45"/>
      <c r="C42" s="45"/>
      <c r="D42" s="45"/>
      <c r="E42" s="45"/>
      <c r="F42" s="45"/>
      <c r="G42" s="45"/>
      <c r="H42" s="45"/>
      <c r="I42" s="45"/>
      <c r="J42" s="45"/>
      <c r="K42" s="45"/>
      <c r="L42" s="45"/>
      <c r="M42" s="45"/>
      <c r="N42" s="45"/>
      <c r="O42" s="45"/>
      <c r="P42" s="45"/>
      <c r="Q42" s="45"/>
    </row>
    <row r="43" spans="1:17" ht="13">
      <c r="A43" s="69" t="s">
        <v>52</v>
      </c>
      <c r="B43" s="45"/>
      <c r="C43" s="45"/>
      <c r="D43" s="45"/>
      <c r="E43" s="45"/>
      <c r="F43" s="45"/>
      <c r="G43" s="45"/>
      <c r="H43" s="45"/>
      <c r="I43" s="45"/>
      <c r="J43" s="45"/>
      <c r="K43" s="45"/>
      <c r="L43" s="45"/>
      <c r="M43" s="45"/>
      <c r="N43" s="45"/>
      <c r="O43" s="45"/>
      <c r="P43" s="45"/>
      <c r="Q43" s="45"/>
    </row>
    <row r="44" spans="1:17" ht="13.5">
      <c r="A44" s="70" t="s">
        <v>862</v>
      </c>
      <c r="B44" s="45"/>
      <c r="C44" s="45"/>
      <c r="D44" s="45"/>
      <c r="E44" s="45"/>
      <c r="F44" s="45"/>
      <c r="G44" s="45"/>
      <c r="H44" s="45"/>
      <c r="I44" s="45"/>
      <c r="J44" s="45"/>
      <c r="K44" s="45"/>
      <c r="L44" s="45"/>
      <c r="M44" s="45"/>
      <c r="N44" s="45"/>
      <c r="O44" s="45"/>
      <c r="P44" s="45"/>
      <c r="Q44" s="45"/>
    </row>
    <row r="45" spans="1:17" ht="14.5">
      <c r="A45" s="70" t="s">
        <v>1015</v>
      </c>
      <c r="B45" s="71"/>
      <c r="C45" s="71"/>
      <c r="D45" s="71"/>
      <c r="E45" s="71"/>
      <c r="F45" s="71"/>
      <c r="G45" s="71"/>
      <c r="H45" s="71"/>
      <c r="I45" s="71"/>
      <c r="J45" s="71"/>
      <c r="K45" s="71"/>
      <c r="L45" s="71"/>
      <c r="M45" s="71"/>
      <c r="N45" s="71"/>
      <c r="O45" s="71"/>
      <c r="P45" s="45"/>
      <c r="Q45" s="45"/>
    </row>
    <row r="46" spans="1:17" ht="14.5">
      <c r="A46" s="72" t="s">
        <v>819</v>
      </c>
      <c r="B46" s="71"/>
      <c r="C46" s="71"/>
      <c r="D46" s="71"/>
      <c r="E46" s="71"/>
      <c r="F46" s="71"/>
      <c r="G46" s="71"/>
      <c r="H46" s="71"/>
      <c r="I46" s="71"/>
      <c r="J46" s="71"/>
      <c r="K46" s="71"/>
      <c r="L46" s="71"/>
      <c r="M46" s="71"/>
      <c r="N46" s="71"/>
      <c r="O46" s="71"/>
      <c r="P46" s="45"/>
      <c r="Q46" s="45"/>
    </row>
    <row r="47" spans="1:15" ht="14.5">
      <c r="A47" s="70" t="s">
        <v>820</v>
      </c>
      <c r="B47" s="71"/>
      <c r="C47" s="71"/>
      <c r="D47" s="71"/>
      <c r="E47" s="71"/>
      <c r="F47" s="71"/>
      <c r="G47" s="71"/>
      <c r="H47" s="71"/>
      <c r="I47" s="71"/>
      <c r="J47" s="71"/>
      <c r="K47" s="71"/>
      <c r="L47" s="71"/>
      <c r="M47" s="71"/>
      <c r="N47" s="71"/>
      <c r="O47" s="71"/>
    </row>
    <row r="48" ht="14.5">
      <c r="A48" s="42" t="s">
        <v>1016</v>
      </c>
    </row>
    <row r="49" spans="1:15" ht="27" customHeight="1">
      <c r="A49" s="255" t="s">
        <v>821</v>
      </c>
      <c r="B49" s="255"/>
      <c r="C49" s="255"/>
      <c r="D49" s="255"/>
      <c r="E49" s="255"/>
      <c r="F49" s="255"/>
      <c r="G49" s="255"/>
      <c r="H49" s="255"/>
      <c r="I49" s="255"/>
      <c r="J49" s="255"/>
      <c r="K49" s="255"/>
      <c r="L49" s="255"/>
      <c r="M49" s="255"/>
      <c r="N49" s="255"/>
      <c r="O49" s="255"/>
    </row>
    <row r="50" ht="14.5">
      <c r="A50" s="42" t="s">
        <v>822</v>
      </c>
    </row>
    <row r="55" ht="14">
      <c r="M55" s="73"/>
    </row>
  </sheetData>
  <mergeCells count="7">
    <mergeCell ref="A49:O49"/>
    <mergeCell ref="A2:M2"/>
    <mergeCell ref="A3:O3"/>
    <mergeCell ref="A4:O4"/>
    <mergeCell ref="N16:O16"/>
    <mergeCell ref="N25:O25"/>
    <mergeCell ref="N30:O30"/>
  </mergeCells>
  <printOptions/>
  <pageMargins left="0.7" right="0.7" top="0.75" bottom="0.75" header="0.3" footer="0.3"/>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Y69"/>
  <sheetViews>
    <sheetView workbookViewId="0" topLeftCell="A10">
      <selection activeCell="N36" sqref="N36"/>
    </sheetView>
  </sheetViews>
  <sheetFormatPr defaultColWidth="9.140625" defaultRowHeight="15"/>
  <cols>
    <col min="1" max="1" width="46.7109375" style="75" customWidth="1"/>
    <col min="2" max="2" width="12.421875" style="75" hidden="1" customWidth="1"/>
    <col min="3" max="3" width="10.8515625" style="75" hidden="1" customWidth="1"/>
    <col min="4" max="4" width="15.00390625" style="75" hidden="1" customWidth="1"/>
    <col min="5" max="5" width="15.140625" style="75" hidden="1" customWidth="1"/>
    <col min="6" max="6" width="15.28125" style="75" customWidth="1"/>
    <col min="7" max="7" width="11.00390625" style="75" hidden="1" customWidth="1"/>
    <col min="8" max="11" width="16.57421875" style="75" customWidth="1"/>
    <col min="12" max="12" width="16.7109375" style="75" customWidth="1"/>
    <col min="13" max="13" width="17.28125" style="75" customWidth="1"/>
    <col min="14" max="14" width="16.421875" style="75" customWidth="1"/>
    <col min="15" max="15" width="18.140625" style="75" customWidth="1"/>
    <col min="16" max="16" width="29.8515625" style="75" hidden="1" customWidth="1"/>
    <col min="17" max="17" width="24.8515625" style="75" hidden="1" customWidth="1"/>
    <col min="18" max="18" width="9.140625" style="75" hidden="1" customWidth="1"/>
    <col min="19" max="19" width="13.57421875" style="75" hidden="1" customWidth="1"/>
    <col min="20" max="20" width="10.28125" style="75" hidden="1" customWidth="1"/>
    <col min="21" max="21" width="9.140625" style="75" hidden="1" customWidth="1"/>
    <col min="22" max="22" width="9.140625" style="75" customWidth="1"/>
    <col min="23" max="24" width="10.8515625" style="75" hidden="1" customWidth="1"/>
    <col min="25" max="25" width="10.28125" style="75" bestFit="1" customWidth="1"/>
    <col min="26" max="258" width="9.140625" style="75" customWidth="1"/>
    <col min="259" max="259" width="37.8515625" style="75" customWidth="1"/>
    <col min="260" max="260" width="11.8515625" style="75" customWidth="1"/>
    <col min="261" max="261" width="14.8515625" style="75" customWidth="1"/>
    <col min="262" max="263" width="12.8515625" style="75" customWidth="1"/>
    <col min="264" max="264" width="12.57421875" style="75" customWidth="1"/>
    <col min="265" max="265" width="13.28125" style="75" customWidth="1"/>
    <col min="266" max="266" width="3.140625" style="75" customWidth="1"/>
    <col min="267" max="274" width="9.140625" style="75" hidden="1" customWidth="1"/>
    <col min="275" max="514" width="9.140625" style="75" customWidth="1"/>
    <col min="515" max="515" width="37.8515625" style="75" customWidth="1"/>
    <col min="516" max="516" width="11.8515625" style="75" customWidth="1"/>
    <col min="517" max="517" width="14.8515625" style="75" customWidth="1"/>
    <col min="518" max="519" width="12.8515625" style="75" customWidth="1"/>
    <col min="520" max="520" width="12.57421875" style="75" customWidth="1"/>
    <col min="521" max="521" width="13.28125" style="75" customWidth="1"/>
    <col min="522" max="522" width="3.140625" style="75" customWidth="1"/>
    <col min="523" max="530" width="9.140625" style="75" hidden="1" customWidth="1"/>
    <col min="531" max="770" width="9.140625" style="75" customWidth="1"/>
    <col min="771" max="771" width="37.8515625" style="75" customWidth="1"/>
    <col min="772" max="772" width="11.8515625" style="75" customWidth="1"/>
    <col min="773" max="773" width="14.8515625" style="75" customWidth="1"/>
    <col min="774" max="775" width="12.8515625" style="75" customWidth="1"/>
    <col min="776" max="776" width="12.57421875" style="75" customWidth="1"/>
    <col min="777" max="777" width="13.28125" style="75" customWidth="1"/>
    <col min="778" max="778" width="3.140625" style="75" customWidth="1"/>
    <col min="779" max="786" width="9.140625" style="75" hidden="1" customWidth="1"/>
    <col min="787" max="1026" width="9.140625" style="75" customWidth="1"/>
    <col min="1027" max="1027" width="37.8515625" style="75" customWidth="1"/>
    <col min="1028" max="1028" width="11.8515625" style="75" customWidth="1"/>
    <col min="1029" max="1029" width="14.8515625" style="75" customWidth="1"/>
    <col min="1030" max="1031" width="12.8515625" style="75" customWidth="1"/>
    <col min="1032" max="1032" width="12.57421875" style="75" customWidth="1"/>
    <col min="1033" max="1033" width="13.28125" style="75" customWidth="1"/>
    <col min="1034" max="1034" width="3.140625" style="75" customWidth="1"/>
    <col min="1035" max="1042" width="9.140625" style="75" hidden="1" customWidth="1"/>
    <col min="1043" max="1282" width="9.140625" style="75" customWidth="1"/>
    <col min="1283" max="1283" width="37.8515625" style="75" customWidth="1"/>
    <col min="1284" max="1284" width="11.8515625" style="75" customWidth="1"/>
    <col min="1285" max="1285" width="14.8515625" style="75" customWidth="1"/>
    <col min="1286" max="1287" width="12.8515625" style="75" customWidth="1"/>
    <col min="1288" max="1288" width="12.57421875" style="75" customWidth="1"/>
    <col min="1289" max="1289" width="13.28125" style="75" customWidth="1"/>
    <col min="1290" max="1290" width="3.140625" style="75" customWidth="1"/>
    <col min="1291" max="1298" width="9.140625" style="75" hidden="1" customWidth="1"/>
    <col min="1299" max="1538" width="9.140625" style="75" customWidth="1"/>
    <col min="1539" max="1539" width="37.8515625" style="75" customWidth="1"/>
    <col min="1540" max="1540" width="11.8515625" style="75" customWidth="1"/>
    <col min="1541" max="1541" width="14.8515625" style="75" customWidth="1"/>
    <col min="1542" max="1543" width="12.8515625" style="75" customWidth="1"/>
    <col min="1544" max="1544" width="12.57421875" style="75" customWidth="1"/>
    <col min="1545" max="1545" width="13.28125" style="75" customWidth="1"/>
    <col min="1546" max="1546" width="3.140625" style="75" customWidth="1"/>
    <col min="1547" max="1554" width="9.140625" style="75" hidden="1" customWidth="1"/>
    <col min="1555" max="1794" width="9.140625" style="75" customWidth="1"/>
    <col min="1795" max="1795" width="37.8515625" style="75" customWidth="1"/>
    <col min="1796" max="1796" width="11.8515625" style="75" customWidth="1"/>
    <col min="1797" max="1797" width="14.8515625" style="75" customWidth="1"/>
    <col min="1798" max="1799" width="12.8515625" style="75" customWidth="1"/>
    <col min="1800" max="1800" width="12.57421875" style="75" customWidth="1"/>
    <col min="1801" max="1801" width="13.28125" style="75" customWidth="1"/>
    <col min="1802" max="1802" width="3.140625" style="75" customWidth="1"/>
    <col min="1803" max="1810" width="9.140625" style="75" hidden="1" customWidth="1"/>
    <col min="1811" max="2050" width="9.140625" style="75" customWidth="1"/>
    <col min="2051" max="2051" width="37.8515625" style="75" customWidth="1"/>
    <col min="2052" max="2052" width="11.8515625" style="75" customWidth="1"/>
    <col min="2053" max="2053" width="14.8515625" style="75" customWidth="1"/>
    <col min="2054" max="2055" width="12.8515625" style="75" customWidth="1"/>
    <col min="2056" max="2056" width="12.57421875" style="75" customWidth="1"/>
    <col min="2057" max="2057" width="13.28125" style="75" customWidth="1"/>
    <col min="2058" max="2058" width="3.140625" style="75" customWidth="1"/>
    <col min="2059" max="2066" width="9.140625" style="75" hidden="1" customWidth="1"/>
    <col min="2067" max="2306" width="9.140625" style="75" customWidth="1"/>
    <col min="2307" max="2307" width="37.8515625" style="75" customWidth="1"/>
    <col min="2308" max="2308" width="11.8515625" style="75" customWidth="1"/>
    <col min="2309" max="2309" width="14.8515625" style="75" customWidth="1"/>
    <col min="2310" max="2311" width="12.8515625" style="75" customWidth="1"/>
    <col min="2312" max="2312" width="12.57421875" style="75" customWidth="1"/>
    <col min="2313" max="2313" width="13.28125" style="75" customWidth="1"/>
    <col min="2314" max="2314" width="3.140625" style="75" customWidth="1"/>
    <col min="2315" max="2322" width="9.140625" style="75" hidden="1" customWidth="1"/>
    <col min="2323" max="2562" width="9.140625" style="75" customWidth="1"/>
    <col min="2563" max="2563" width="37.8515625" style="75" customWidth="1"/>
    <col min="2564" max="2564" width="11.8515625" style="75" customWidth="1"/>
    <col min="2565" max="2565" width="14.8515625" style="75" customWidth="1"/>
    <col min="2566" max="2567" width="12.8515625" style="75" customWidth="1"/>
    <col min="2568" max="2568" width="12.57421875" style="75" customWidth="1"/>
    <col min="2569" max="2569" width="13.28125" style="75" customWidth="1"/>
    <col min="2570" max="2570" width="3.140625" style="75" customWidth="1"/>
    <col min="2571" max="2578" width="9.140625" style="75" hidden="1" customWidth="1"/>
    <col min="2579" max="2818" width="9.140625" style="75" customWidth="1"/>
    <col min="2819" max="2819" width="37.8515625" style="75" customWidth="1"/>
    <col min="2820" max="2820" width="11.8515625" style="75" customWidth="1"/>
    <col min="2821" max="2821" width="14.8515625" style="75" customWidth="1"/>
    <col min="2822" max="2823" width="12.8515625" style="75" customWidth="1"/>
    <col min="2824" max="2824" width="12.57421875" style="75" customWidth="1"/>
    <col min="2825" max="2825" width="13.28125" style="75" customWidth="1"/>
    <col min="2826" max="2826" width="3.140625" style="75" customWidth="1"/>
    <col min="2827" max="2834" width="9.140625" style="75" hidden="1" customWidth="1"/>
    <col min="2835" max="3074" width="9.140625" style="75" customWidth="1"/>
    <col min="3075" max="3075" width="37.8515625" style="75" customWidth="1"/>
    <col min="3076" max="3076" width="11.8515625" style="75" customWidth="1"/>
    <col min="3077" max="3077" width="14.8515625" style="75" customWidth="1"/>
    <col min="3078" max="3079" width="12.8515625" style="75" customWidth="1"/>
    <col min="3080" max="3080" width="12.57421875" style="75" customWidth="1"/>
    <col min="3081" max="3081" width="13.28125" style="75" customWidth="1"/>
    <col min="3082" max="3082" width="3.140625" style="75" customWidth="1"/>
    <col min="3083" max="3090" width="9.140625" style="75" hidden="1" customWidth="1"/>
    <col min="3091" max="3330" width="9.140625" style="75" customWidth="1"/>
    <col min="3331" max="3331" width="37.8515625" style="75" customWidth="1"/>
    <col min="3332" max="3332" width="11.8515625" style="75" customWidth="1"/>
    <col min="3333" max="3333" width="14.8515625" style="75" customWidth="1"/>
    <col min="3334" max="3335" width="12.8515625" style="75" customWidth="1"/>
    <col min="3336" max="3336" width="12.57421875" style="75" customWidth="1"/>
    <col min="3337" max="3337" width="13.28125" style="75" customWidth="1"/>
    <col min="3338" max="3338" width="3.140625" style="75" customWidth="1"/>
    <col min="3339" max="3346" width="9.140625" style="75" hidden="1" customWidth="1"/>
    <col min="3347" max="3586" width="9.140625" style="75" customWidth="1"/>
    <col min="3587" max="3587" width="37.8515625" style="75" customWidth="1"/>
    <col min="3588" max="3588" width="11.8515625" style="75" customWidth="1"/>
    <col min="3589" max="3589" width="14.8515625" style="75" customWidth="1"/>
    <col min="3590" max="3591" width="12.8515625" style="75" customWidth="1"/>
    <col min="3592" max="3592" width="12.57421875" style="75" customWidth="1"/>
    <col min="3593" max="3593" width="13.28125" style="75" customWidth="1"/>
    <col min="3594" max="3594" width="3.140625" style="75" customWidth="1"/>
    <col min="3595" max="3602" width="9.140625" style="75" hidden="1" customWidth="1"/>
    <col min="3603" max="3842" width="9.140625" style="75" customWidth="1"/>
    <col min="3843" max="3843" width="37.8515625" style="75" customWidth="1"/>
    <col min="3844" max="3844" width="11.8515625" style="75" customWidth="1"/>
    <col min="3845" max="3845" width="14.8515625" style="75" customWidth="1"/>
    <col min="3846" max="3847" width="12.8515625" style="75" customWidth="1"/>
    <col min="3848" max="3848" width="12.57421875" style="75" customWidth="1"/>
    <col min="3849" max="3849" width="13.28125" style="75" customWidth="1"/>
    <col min="3850" max="3850" width="3.140625" style="75" customWidth="1"/>
    <col min="3851" max="3858" width="9.140625" style="75" hidden="1" customWidth="1"/>
    <col min="3859" max="4098" width="9.140625" style="75" customWidth="1"/>
    <col min="4099" max="4099" width="37.8515625" style="75" customWidth="1"/>
    <col min="4100" max="4100" width="11.8515625" style="75" customWidth="1"/>
    <col min="4101" max="4101" width="14.8515625" style="75" customWidth="1"/>
    <col min="4102" max="4103" width="12.8515625" style="75" customWidth="1"/>
    <col min="4104" max="4104" width="12.57421875" style="75" customWidth="1"/>
    <col min="4105" max="4105" width="13.28125" style="75" customWidth="1"/>
    <col min="4106" max="4106" width="3.140625" style="75" customWidth="1"/>
    <col min="4107" max="4114" width="9.140625" style="75" hidden="1" customWidth="1"/>
    <col min="4115" max="4354" width="9.140625" style="75" customWidth="1"/>
    <col min="4355" max="4355" width="37.8515625" style="75" customWidth="1"/>
    <col min="4356" max="4356" width="11.8515625" style="75" customWidth="1"/>
    <col min="4357" max="4357" width="14.8515625" style="75" customWidth="1"/>
    <col min="4358" max="4359" width="12.8515625" style="75" customWidth="1"/>
    <col min="4360" max="4360" width="12.57421875" style="75" customWidth="1"/>
    <col min="4361" max="4361" width="13.28125" style="75" customWidth="1"/>
    <col min="4362" max="4362" width="3.140625" style="75" customWidth="1"/>
    <col min="4363" max="4370" width="9.140625" style="75" hidden="1" customWidth="1"/>
    <col min="4371" max="4610" width="9.140625" style="75" customWidth="1"/>
    <col min="4611" max="4611" width="37.8515625" style="75" customWidth="1"/>
    <col min="4612" max="4612" width="11.8515625" style="75" customWidth="1"/>
    <col min="4613" max="4613" width="14.8515625" style="75" customWidth="1"/>
    <col min="4614" max="4615" width="12.8515625" style="75" customWidth="1"/>
    <col min="4616" max="4616" width="12.57421875" style="75" customWidth="1"/>
    <col min="4617" max="4617" width="13.28125" style="75" customWidth="1"/>
    <col min="4618" max="4618" width="3.140625" style="75" customWidth="1"/>
    <col min="4619" max="4626" width="9.140625" style="75" hidden="1" customWidth="1"/>
    <col min="4627" max="4866" width="9.140625" style="75" customWidth="1"/>
    <col min="4867" max="4867" width="37.8515625" style="75" customWidth="1"/>
    <col min="4868" max="4868" width="11.8515625" style="75" customWidth="1"/>
    <col min="4869" max="4869" width="14.8515625" style="75" customWidth="1"/>
    <col min="4870" max="4871" width="12.8515625" style="75" customWidth="1"/>
    <col min="4872" max="4872" width="12.57421875" style="75" customWidth="1"/>
    <col min="4873" max="4873" width="13.28125" style="75" customWidth="1"/>
    <col min="4874" max="4874" width="3.140625" style="75" customWidth="1"/>
    <col min="4875" max="4882" width="9.140625" style="75" hidden="1" customWidth="1"/>
    <col min="4883" max="5122" width="9.140625" style="75" customWidth="1"/>
    <col min="5123" max="5123" width="37.8515625" style="75" customWidth="1"/>
    <col min="5124" max="5124" width="11.8515625" style="75" customWidth="1"/>
    <col min="5125" max="5125" width="14.8515625" style="75" customWidth="1"/>
    <col min="5126" max="5127" width="12.8515625" style="75" customWidth="1"/>
    <col min="5128" max="5128" width="12.57421875" style="75" customWidth="1"/>
    <col min="5129" max="5129" width="13.28125" style="75" customWidth="1"/>
    <col min="5130" max="5130" width="3.140625" style="75" customWidth="1"/>
    <col min="5131" max="5138" width="9.140625" style="75" hidden="1" customWidth="1"/>
    <col min="5139" max="5378" width="9.140625" style="75" customWidth="1"/>
    <col min="5379" max="5379" width="37.8515625" style="75" customWidth="1"/>
    <col min="5380" max="5380" width="11.8515625" style="75" customWidth="1"/>
    <col min="5381" max="5381" width="14.8515625" style="75" customWidth="1"/>
    <col min="5382" max="5383" width="12.8515625" style="75" customWidth="1"/>
    <col min="5384" max="5384" width="12.57421875" style="75" customWidth="1"/>
    <col min="5385" max="5385" width="13.28125" style="75" customWidth="1"/>
    <col min="5386" max="5386" width="3.140625" style="75" customWidth="1"/>
    <col min="5387" max="5394" width="9.140625" style="75" hidden="1" customWidth="1"/>
    <col min="5395" max="5634" width="9.140625" style="75" customWidth="1"/>
    <col min="5635" max="5635" width="37.8515625" style="75" customWidth="1"/>
    <col min="5636" max="5636" width="11.8515625" style="75" customWidth="1"/>
    <col min="5637" max="5637" width="14.8515625" style="75" customWidth="1"/>
    <col min="5638" max="5639" width="12.8515625" style="75" customWidth="1"/>
    <col min="5640" max="5640" width="12.57421875" style="75" customWidth="1"/>
    <col min="5641" max="5641" width="13.28125" style="75" customWidth="1"/>
    <col min="5642" max="5642" width="3.140625" style="75" customWidth="1"/>
    <col min="5643" max="5650" width="9.140625" style="75" hidden="1" customWidth="1"/>
    <col min="5651" max="5890" width="9.140625" style="75" customWidth="1"/>
    <col min="5891" max="5891" width="37.8515625" style="75" customWidth="1"/>
    <col min="5892" max="5892" width="11.8515625" style="75" customWidth="1"/>
    <col min="5893" max="5893" width="14.8515625" style="75" customWidth="1"/>
    <col min="5894" max="5895" width="12.8515625" style="75" customWidth="1"/>
    <col min="5896" max="5896" width="12.57421875" style="75" customWidth="1"/>
    <col min="5897" max="5897" width="13.28125" style="75" customWidth="1"/>
    <col min="5898" max="5898" width="3.140625" style="75" customWidth="1"/>
    <col min="5899" max="5906" width="9.140625" style="75" hidden="1" customWidth="1"/>
    <col min="5907" max="6146" width="9.140625" style="75" customWidth="1"/>
    <col min="6147" max="6147" width="37.8515625" style="75" customWidth="1"/>
    <col min="6148" max="6148" width="11.8515625" style="75" customWidth="1"/>
    <col min="6149" max="6149" width="14.8515625" style="75" customWidth="1"/>
    <col min="6150" max="6151" width="12.8515625" style="75" customWidth="1"/>
    <col min="6152" max="6152" width="12.57421875" style="75" customWidth="1"/>
    <col min="6153" max="6153" width="13.28125" style="75" customWidth="1"/>
    <col min="6154" max="6154" width="3.140625" style="75" customWidth="1"/>
    <col min="6155" max="6162" width="9.140625" style="75" hidden="1" customWidth="1"/>
    <col min="6163" max="6402" width="9.140625" style="75" customWidth="1"/>
    <col min="6403" max="6403" width="37.8515625" style="75" customWidth="1"/>
    <col min="6404" max="6404" width="11.8515625" style="75" customWidth="1"/>
    <col min="6405" max="6405" width="14.8515625" style="75" customWidth="1"/>
    <col min="6406" max="6407" width="12.8515625" style="75" customWidth="1"/>
    <col min="6408" max="6408" width="12.57421875" style="75" customWidth="1"/>
    <col min="6409" max="6409" width="13.28125" style="75" customWidth="1"/>
    <col min="6410" max="6410" width="3.140625" style="75" customWidth="1"/>
    <col min="6411" max="6418" width="9.140625" style="75" hidden="1" customWidth="1"/>
    <col min="6419" max="6658" width="9.140625" style="75" customWidth="1"/>
    <col min="6659" max="6659" width="37.8515625" style="75" customWidth="1"/>
    <col min="6660" max="6660" width="11.8515625" style="75" customWidth="1"/>
    <col min="6661" max="6661" width="14.8515625" style="75" customWidth="1"/>
    <col min="6662" max="6663" width="12.8515625" style="75" customWidth="1"/>
    <col min="6664" max="6664" width="12.57421875" style="75" customWidth="1"/>
    <col min="6665" max="6665" width="13.28125" style="75" customWidth="1"/>
    <col min="6666" max="6666" width="3.140625" style="75" customWidth="1"/>
    <col min="6667" max="6674" width="9.140625" style="75" hidden="1" customWidth="1"/>
    <col min="6675" max="6914" width="9.140625" style="75" customWidth="1"/>
    <col min="6915" max="6915" width="37.8515625" style="75" customWidth="1"/>
    <col min="6916" max="6916" width="11.8515625" style="75" customWidth="1"/>
    <col min="6917" max="6917" width="14.8515625" style="75" customWidth="1"/>
    <col min="6918" max="6919" width="12.8515625" style="75" customWidth="1"/>
    <col min="6920" max="6920" width="12.57421875" style="75" customWidth="1"/>
    <col min="6921" max="6921" width="13.28125" style="75" customWidth="1"/>
    <col min="6922" max="6922" width="3.140625" style="75" customWidth="1"/>
    <col min="6923" max="6930" width="9.140625" style="75" hidden="1" customWidth="1"/>
    <col min="6931" max="7170" width="9.140625" style="75" customWidth="1"/>
    <col min="7171" max="7171" width="37.8515625" style="75" customWidth="1"/>
    <col min="7172" max="7172" width="11.8515625" style="75" customWidth="1"/>
    <col min="7173" max="7173" width="14.8515625" style="75" customWidth="1"/>
    <col min="7174" max="7175" width="12.8515625" style="75" customWidth="1"/>
    <col min="7176" max="7176" width="12.57421875" style="75" customWidth="1"/>
    <col min="7177" max="7177" width="13.28125" style="75" customWidth="1"/>
    <col min="7178" max="7178" width="3.140625" style="75" customWidth="1"/>
    <col min="7179" max="7186" width="9.140625" style="75" hidden="1" customWidth="1"/>
    <col min="7187" max="7426" width="9.140625" style="75" customWidth="1"/>
    <col min="7427" max="7427" width="37.8515625" style="75" customWidth="1"/>
    <col min="7428" max="7428" width="11.8515625" style="75" customWidth="1"/>
    <col min="7429" max="7429" width="14.8515625" style="75" customWidth="1"/>
    <col min="7430" max="7431" width="12.8515625" style="75" customWidth="1"/>
    <col min="7432" max="7432" width="12.57421875" style="75" customWidth="1"/>
    <col min="7433" max="7433" width="13.28125" style="75" customWidth="1"/>
    <col min="7434" max="7434" width="3.140625" style="75" customWidth="1"/>
    <col min="7435" max="7442" width="9.140625" style="75" hidden="1" customWidth="1"/>
    <col min="7443" max="7682" width="9.140625" style="75" customWidth="1"/>
    <col min="7683" max="7683" width="37.8515625" style="75" customWidth="1"/>
    <col min="7684" max="7684" width="11.8515625" style="75" customWidth="1"/>
    <col min="7685" max="7685" width="14.8515625" style="75" customWidth="1"/>
    <col min="7686" max="7687" width="12.8515625" style="75" customWidth="1"/>
    <col min="7688" max="7688" width="12.57421875" style="75" customWidth="1"/>
    <col min="7689" max="7689" width="13.28125" style="75" customWidth="1"/>
    <col min="7690" max="7690" width="3.140625" style="75" customWidth="1"/>
    <col min="7691" max="7698" width="9.140625" style="75" hidden="1" customWidth="1"/>
    <col min="7699" max="7938" width="9.140625" style="75" customWidth="1"/>
    <col min="7939" max="7939" width="37.8515625" style="75" customWidth="1"/>
    <col min="7940" max="7940" width="11.8515625" style="75" customWidth="1"/>
    <col min="7941" max="7941" width="14.8515625" style="75" customWidth="1"/>
    <col min="7942" max="7943" width="12.8515625" style="75" customWidth="1"/>
    <col min="7944" max="7944" width="12.57421875" style="75" customWidth="1"/>
    <col min="7945" max="7945" width="13.28125" style="75" customWidth="1"/>
    <col min="7946" max="7946" width="3.140625" style="75" customWidth="1"/>
    <col min="7947" max="7954" width="9.140625" style="75" hidden="1" customWidth="1"/>
    <col min="7955" max="8194" width="9.140625" style="75" customWidth="1"/>
    <col min="8195" max="8195" width="37.8515625" style="75" customWidth="1"/>
    <col min="8196" max="8196" width="11.8515625" style="75" customWidth="1"/>
    <col min="8197" max="8197" width="14.8515625" style="75" customWidth="1"/>
    <col min="8198" max="8199" width="12.8515625" style="75" customWidth="1"/>
    <col min="8200" max="8200" width="12.57421875" style="75" customWidth="1"/>
    <col min="8201" max="8201" width="13.28125" style="75" customWidth="1"/>
    <col min="8202" max="8202" width="3.140625" style="75" customWidth="1"/>
    <col min="8203" max="8210" width="9.140625" style="75" hidden="1" customWidth="1"/>
    <col min="8211" max="8450" width="9.140625" style="75" customWidth="1"/>
    <col min="8451" max="8451" width="37.8515625" style="75" customWidth="1"/>
    <col min="8452" max="8452" width="11.8515625" style="75" customWidth="1"/>
    <col min="8453" max="8453" width="14.8515625" style="75" customWidth="1"/>
    <col min="8454" max="8455" width="12.8515625" style="75" customWidth="1"/>
    <col min="8456" max="8456" width="12.57421875" style="75" customWidth="1"/>
    <col min="8457" max="8457" width="13.28125" style="75" customWidth="1"/>
    <col min="8458" max="8458" width="3.140625" style="75" customWidth="1"/>
    <col min="8459" max="8466" width="9.140625" style="75" hidden="1" customWidth="1"/>
    <col min="8467" max="8706" width="9.140625" style="75" customWidth="1"/>
    <col min="8707" max="8707" width="37.8515625" style="75" customWidth="1"/>
    <col min="8708" max="8708" width="11.8515625" style="75" customWidth="1"/>
    <col min="8709" max="8709" width="14.8515625" style="75" customWidth="1"/>
    <col min="8710" max="8711" width="12.8515625" style="75" customWidth="1"/>
    <col min="8712" max="8712" width="12.57421875" style="75" customWidth="1"/>
    <col min="8713" max="8713" width="13.28125" style="75" customWidth="1"/>
    <col min="8714" max="8714" width="3.140625" style="75" customWidth="1"/>
    <col min="8715" max="8722" width="9.140625" style="75" hidden="1" customWidth="1"/>
    <col min="8723" max="8962" width="9.140625" style="75" customWidth="1"/>
    <col min="8963" max="8963" width="37.8515625" style="75" customWidth="1"/>
    <col min="8964" max="8964" width="11.8515625" style="75" customWidth="1"/>
    <col min="8965" max="8965" width="14.8515625" style="75" customWidth="1"/>
    <col min="8966" max="8967" width="12.8515625" style="75" customWidth="1"/>
    <col min="8968" max="8968" width="12.57421875" style="75" customWidth="1"/>
    <col min="8969" max="8969" width="13.28125" style="75" customWidth="1"/>
    <col min="8970" max="8970" width="3.140625" style="75" customWidth="1"/>
    <col min="8971" max="8978" width="9.140625" style="75" hidden="1" customWidth="1"/>
    <col min="8979" max="9218" width="9.140625" style="75" customWidth="1"/>
    <col min="9219" max="9219" width="37.8515625" style="75" customWidth="1"/>
    <col min="9220" max="9220" width="11.8515625" style="75" customWidth="1"/>
    <col min="9221" max="9221" width="14.8515625" style="75" customWidth="1"/>
    <col min="9222" max="9223" width="12.8515625" style="75" customWidth="1"/>
    <col min="9224" max="9224" width="12.57421875" style="75" customWidth="1"/>
    <col min="9225" max="9225" width="13.28125" style="75" customWidth="1"/>
    <col min="9226" max="9226" width="3.140625" style="75" customWidth="1"/>
    <col min="9227" max="9234" width="9.140625" style="75" hidden="1" customWidth="1"/>
    <col min="9235" max="9474" width="9.140625" style="75" customWidth="1"/>
    <col min="9475" max="9475" width="37.8515625" style="75" customWidth="1"/>
    <col min="9476" max="9476" width="11.8515625" style="75" customWidth="1"/>
    <col min="9477" max="9477" width="14.8515625" style="75" customWidth="1"/>
    <col min="9478" max="9479" width="12.8515625" style="75" customWidth="1"/>
    <col min="9480" max="9480" width="12.57421875" style="75" customWidth="1"/>
    <col min="9481" max="9481" width="13.28125" style="75" customWidth="1"/>
    <col min="9482" max="9482" width="3.140625" style="75" customWidth="1"/>
    <col min="9483" max="9490" width="9.140625" style="75" hidden="1" customWidth="1"/>
    <col min="9491" max="9730" width="9.140625" style="75" customWidth="1"/>
    <col min="9731" max="9731" width="37.8515625" style="75" customWidth="1"/>
    <col min="9732" max="9732" width="11.8515625" style="75" customWidth="1"/>
    <col min="9733" max="9733" width="14.8515625" style="75" customWidth="1"/>
    <col min="9734" max="9735" width="12.8515625" style="75" customWidth="1"/>
    <col min="9736" max="9736" width="12.57421875" style="75" customWidth="1"/>
    <col min="9737" max="9737" width="13.28125" style="75" customWidth="1"/>
    <col min="9738" max="9738" width="3.140625" style="75" customWidth="1"/>
    <col min="9739" max="9746" width="9.140625" style="75" hidden="1" customWidth="1"/>
    <col min="9747" max="9986" width="9.140625" style="75" customWidth="1"/>
    <col min="9987" max="9987" width="37.8515625" style="75" customWidth="1"/>
    <col min="9988" max="9988" width="11.8515625" style="75" customWidth="1"/>
    <col min="9989" max="9989" width="14.8515625" style="75" customWidth="1"/>
    <col min="9990" max="9991" width="12.8515625" style="75" customWidth="1"/>
    <col min="9992" max="9992" width="12.57421875" style="75" customWidth="1"/>
    <col min="9993" max="9993" width="13.28125" style="75" customWidth="1"/>
    <col min="9994" max="9994" width="3.140625" style="75" customWidth="1"/>
    <col min="9995" max="10002" width="9.140625" style="75" hidden="1" customWidth="1"/>
    <col min="10003" max="10242" width="9.140625" style="75" customWidth="1"/>
    <col min="10243" max="10243" width="37.8515625" style="75" customWidth="1"/>
    <col min="10244" max="10244" width="11.8515625" style="75" customWidth="1"/>
    <col min="10245" max="10245" width="14.8515625" style="75" customWidth="1"/>
    <col min="10246" max="10247" width="12.8515625" style="75" customWidth="1"/>
    <col min="10248" max="10248" width="12.57421875" style="75" customWidth="1"/>
    <col min="10249" max="10249" width="13.28125" style="75" customWidth="1"/>
    <col min="10250" max="10250" width="3.140625" style="75" customWidth="1"/>
    <col min="10251" max="10258" width="9.140625" style="75" hidden="1" customWidth="1"/>
    <col min="10259" max="10498" width="9.140625" style="75" customWidth="1"/>
    <col min="10499" max="10499" width="37.8515625" style="75" customWidth="1"/>
    <col min="10500" max="10500" width="11.8515625" style="75" customWidth="1"/>
    <col min="10501" max="10501" width="14.8515625" style="75" customWidth="1"/>
    <col min="10502" max="10503" width="12.8515625" style="75" customWidth="1"/>
    <col min="10504" max="10504" width="12.57421875" style="75" customWidth="1"/>
    <col min="10505" max="10505" width="13.28125" style="75" customWidth="1"/>
    <col min="10506" max="10506" width="3.140625" style="75" customWidth="1"/>
    <col min="10507" max="10514" width="9.140625" style="75" hidden="1" customWidth="1"/>
    <col min="10515" max="10754" width="9.140625" style="75" customWidth="1"/>
    <col min="10755" max="10755" width="37.8515625" style="75" customWidth="1"/>
    <col min="10756" max="10756" width="11.8515625" style="75" customWidth="1"/>
    <col min="10757" max="10757" width="14.8515625" style="75" customWidth="1"/>
    <col min="10758" max="10759" width="12.8515625" style="75" customWidth="1"/>
    <col min="10760" max="10760" width="12.57421875" style="75" customWidth="1"/>
    <col min="10761" max="10761" width="13.28125" style="75" customWidth="1"/>
    <col min="10762" max="10762" width="3.140625" style="75" customWidth="1"/>
    <col min="10763" max="10770" width="9.140625" style="75" hidden="1" customWidth="1"/>
    <col min="10771" max="11010" width="9.140625" style="75" customWidth="1"/>
    <col min="11011" max="11011" width="37.8515625" style="75" customWidth="1"/>
    <col min="11012" max="11012" width="11.8515625" style="75" customWidth="1"/>
    <col min="11013" max="11013" width="14.8515625" style="75" customWidth="1"/>
    <col min="11014" max="11015" width="12.8515625" style="75" customWidth="1"/>
    <col min="11016" max="11016" width="12.57421875" style="75" customWidth="1"/>
    <col min="11017" max="11017" width="13.28125" style="75" customWidth="1"/>
    <col min="11018" max="11018" width="3.140625" style="75" customWidth="1"/>
    <col min="11019" max="11026" width="9.140625" style="75" hidden="1" customWidth="1"/>
    <col min="11027" max="11266" width="9.140625" style="75" customWidth="1"/>
    <col min="11267" max="11267" width="37.8515625" style="75" customWidth="1"/>
    <col min="11268" max="11268" width="11.8515625" style="75" customWidth="1"/>
    <col min="11269" max="11269" width="14.8515625" style="75" customWidth="1"/>
    <col min="11270" max="11271" width="12.8515625" style="75" customWidth="1"/>
    <col min="11272" max="11272" width="12.57421875" style="75" customWidth="1"/>
    <col min="11273" max="11273" width="13.28125" style="75" customWidth="1"/>
    <col min="11274" max="11274" width="3.140625" style="75" customWidth="1"/>
    <col min="11275" max="11282" width="9.140625" style="75" hidden="1" customWidth="1"/>
    <col min="11283" max="11522" width="9.140625" style="75" customWidth="1"/>
    <col min="11523" max="11523" width="37.8515625" style="75" customWidth="1"/>
    <col min="11524" max="11524" width="11.8515625" style="75" customWidth="1"/>
    <col min="11525" max="11525" width="14.8515625" style="75" customWidth="1"/>
    <col min="11526" max="11527" width="12.8515625" style="75" customWidth="1"/>
    <col min="11528" max="11528" width="12.57421875" style="75" customWidth="1"/>
    <col min="11529" max="11529" width="13.28125" style="75" customWidth="1"/>
    <col min="11530" max="11530" width="3.140625" style="75" customWidth="1"/>
    <col min="11531" max="11538" width="9.140625" style="75" hidden="1" customWidth="1"/>
    <col min="11539" max="11778" width="9.140625" style="75" customWidth="1"/>
    <col min="11779" max="11779" width="37.8515625" style="75" customWidth="1"/>
    <col min="11780" max="11780" width="11.8515625" style="75" customWidth="1"/>
    <col min="11781" max="11781" width="14.8515625" style="75" customWidth="1"/>
    <col min="11782" max="11783" width="12.8515625" style="75" customWidth="1"/>
    <col min="11784" max="11784" width="12.57421875" style="75" customWidth="1"/>
    <col min="11785" max="11785" width="13.28125" style="75" customWidth="1"/>
    <col min="11786" max="11786" width="3.140625" style="75" customWidth="1"/>
    <col min="11787" max="11794" width="9.140625" style="75" hidden="1" customWidth="1"/>
    <col min="11795" max="12034" width="9.140625" style="75" customWidth="1"/>
    <col min="12035" max="12035" width="37.8515625" style="75" customWidth="1"/>
    <col min="12036" max="12036" width="11.8515625" style="75" customWidth="1"/>
    <col min="12037" max="12037" width="14.8515625" style="75" customWidth="1"/>
    <col min="12038" max="12039" width="12.8515625" style="75" customWidth="1"/>
    <col min="12040" max="12040" width="12.57421875" style="75" customWidth="1"/>
    <col min="12041" max="12041" width="13.28125" style="75" customWidth="1"/>
    <col min="12042" max="12042" width="3.140625" style="75" customWidth="1"/>
    <col min="12043" max="12050" width="9.140625" style="75" hidden="1" customWidth="1"/>
    <col min="12051" max="12290" width="9.140625" style="75" customWidth="1"/>
    <col min="12291" max="12291" width="37.8515625" style="75" customWidth="1"/>
    <col min="12292" max="12292" width="11.8515625" style="75" customWidth="1"/>
    <col min="12293" max="12293" width="14.8515625" style="75" customWidth="1"/>
    <col min="12294" max="12295" width="12.8515625" style="75" customWidth="1"/>
    <col min="12296" max="12296" width="12.57421875" style="75" customWidth="1"/>
    <col min="12297" max="12297" width="13.28125" style="75" customWidth="1"/>
    <col min="12298" max="12298" width="3.140625" style="75" customWidth="1"/>
    <col min="12299" max="12306" width="9.140625" style="75" hidden="1" customWidth="1"/>
    <col min="12307" max="12546" width="9.140625" style="75" customWidth="1"/>
    <col min="12547" max="12547" width="37.8515625" style="75" customWidth="1"/>
    <col min="12548" max="12548" width="11.8515625" style="75" customWidth="1"/>
    <col min="12549" max="12549" width="14.8515625" style="75" customWidth="1"/>
    <col min="12550" max="12551" width="12.8515625" style="75" customWidth="1"/>
    <col min="12552" max="12552" width="12.57421875" style="75" customWidth="1"/>
    <col min="12553" max="12553" width="13.28125" style="75" customWidth="1"/>
    <col min="12554" max="12554" width="3.140625" style="75" customWidth="1"/>
    <col min="12555" max="12562" width="9.140625" style="75" hidden="1" customWidth="1"/>
    <col min="12563" max="12802" width="9.140625" style="75" customWidth="1"/>
    <col min="12803" max="12803" width="37.8515625" style="75" customWidth="1"/>
    <col min="12804" max="12804" width="11.8515625" style="75" customWidth="1"/>
    <col min="12805" max="12805" width="14.8515625" style="75" customWidth="1"/>
    <col min="12806" max="12807" width="12.8515625" style="75" customWidth="1"/>
    <col min="12808" max="12808" width="12.57421875" style="75" customWidth="1"/>
    <col min="12809" max="12809" width="13.28125" style="75" customWidth="1"/>
    <col min="12810" max="12810" width="3.140625" style="75" customWidth="1"/>
    <col min="12811" max="12818" width="9.140625" style="75" hidden="1" customWidth="1"/>
    <col min="12819" max="13058" width="9.140625" style="75" customWidth="1"/>
    <col min="13059" max="13059" width="37.8515625" style="75" customWidth="1"/>
    <col min="13060" max="13060" width="11.8515625" style="75" customWidth="1"/>
    <col min="13061" max="13061" width="14.8515625" style="75" customWidth="1"/>
    <col min="13062" max="13063" width="12.8515625" style="75" customWidth="1"/>
    <col min="13064" max="13064" width="12.57421875" style="75" customWidth="1"/>
    <col min="13065" max="13065" width="13.28125" style="75" customWidth="1"/>
    <col min="13066" max="13066" width="3.140625" style="75" customWidth="1"/>
    <col min="13067" max="13074" width="9.140625" style="75" hidden="1" customWidth="1"/>
    <col min="13075" max="13314" width="9.140625" style="75" customWidth="1"/>
    <col min="13315" max="13315" width="37.8515625" style="75" customWidth="1"/>
    <col min="13316" max="13316" width="11.8515625" style="75" customWidth="1"/>
    <col min="13317" max="13317" width="14.8515625" style="75" customWidth="1"/>
    <col min="13318" max="13319" width="12.8515625" style="75" customWidth="1"/>
    <col min="13320" max="13320" width="12.57421875" style="75" customWidth="1"/>
    <col min="13321" max="13321" width="13.28125" style="75" customWidth="1"/>
    <col min="13322" max="13322" width="3.140625" style="75" customWidth="1"/>
    <col min="13323" max="13330" width="9.140625" style="75" hidden="1" customWidth="1"/>
    <col min="13331" max="13570" width="9.140625" style="75" customWidth="1"/>
    <col min="13571" max="13571" width="37.8515625" style="75" customWidth="1"/>
    <col min="13572" max="13572" width="11.8515625" style="75" customWidth="1"/>
    <col min="13573" max="13573" width="14.8515625" style="75" customWidth="1"/>
    <col min="13574" max="13575" width="12.8515625" style="75" customWidth="1"/>
    <col min="13576" max="13576" width="12.57421875" style="75" customWidth="1"/>
    <col min="13577" max="13577" width="13.28125" style="75" customWidth="1"/>
    <col min="13578" max="13578" width="3.140625" style="75" customWidth="1"/>
    <col min="13579" max="13586" width="9.140625" style="75" hidden="1" customWidth="1"/>
    <col min="13587" max="13826" width="9.140625" style="75" customWidth="1"/>
    <col min="13827" max="13827" width="37.8515625" style="75" customWidth="1"/>
    <col min="13828" max="13828" width="11.8515625" style="75" customWidth="1"/>
    <col min="13829" max="13829" width="14.8515625" style="75" customWidth="1"/>
    <col min="13830" max="13831" width="12.8515625" style="75" customWidth="1"/>
    <col min="13832" max="13832" width="12.57421875" style="75" customWidth="1"/>
    <col min="13833" max="13833" width="13.28125" style="75" customWidth="1"/>
    <col min="13834" max="13834" width="3.140625" style="75" customWidth="1"/>
    <col min="13835" max="13842" width="9.140625" style="75" hidden="1" customWidth="1"/>
    <col min="13843" max="14082" width="9.140625" style="75" customWidth="1"/>
    <col min="14083" max="14083" width="37.8515625" style="75" customWidth="1"/>
    <col min="14084" max="14084" width="11.8515625" style="75" customWidth="1"/>
    <col min="14085" max="14085" width="14.8515625" style="75" customWidth="1"/>
    <col min="14086" max="14087" width="12.8515625" style="75" customWidth="1"/>
    <col min="14088" max="14088" width="12.57421875" style="75" customWidth="1"/>
    <col min="14089" max="14089" width="13.28125" style="75" customWidth="1"/>
    <col min="14090" max="14090" width="3.140625" style="75" customWidth="1"/>
    <col min="14091" max="14098" width="9.140625" style="75" hidden="1" customWidth="1"/>
    <col min="14099" max="14338" width="9.140625" style="75" customWidth="1"/>
    <col min="14339" max="14339" width="37.8515625" style="75" customWidth="1"/>
    <col min="14340" max="14340" width="11.8515625" style="75" customWidth="1"/>
    <col min="14341" max="14341" width="14.8515625" style="75" customWidth="1"/>
    <col min="14342" max="14343" width="12.8515625" style="75" customWidth="1"/>
    <col min="14344" max="14344" width="12.57421875" style="75" customWidth="1"/>
    <col min="14345" max="14345" width="13.28125" style="75" customWidth="1"/>
    <col min="14346" max="14346" width="3.140625" style="75" customWidth="1"/>
    <col min="14347" max="14354" width="9.140625" style="75" hidden="1" customWidth="1"/>
    <col min="14355" max="14594" width="9.140625" style="75" customWidth="1"/>
    <col min="14595" max="14595" width="37.8515625" style="75" customWidth="1"/>
    <col min="14596" max="14596" width="11.8515625" style="75" customWidth="1"/>
    <col min="14597" max="14597" width="14.8515625" style="75" customWidth="1"/>
    <col min="14598" max="14599" width="12.8515625" style="75" customWidth="1"/>
    <col min="14600" max="14600" width="12.57421875" style="75" customWidth="1"/>
    <col min="14601" max="14601" width="13.28125" style="75" customWidth="1"/>
    <col min="14602" max="14602" width="3.140625" style="75" customWidth="1"/>
    <col min="14603" max="14610" width="9.140625" style="75" hidden="1" customWidth="1"/>
    <col min="14611" max="14850" width="9.140625" style="75" customWidth="1"/>
    <col min="14851" max="14851" width="37.8515625" style="75" customWidth="1"/>
    <col min="14852" max="14852" width="11.8515625" style="75" customWidth="1"/>
    <col min="14853" max="14853" width="14.8515625" style="75" customWidth="1"/>
    <col min="14854" max="14855" width="12.8515625" style="75" customWidth="1"/>
    <col min="14856" max="14856" width="12.57421875" style="75" customWidth="1"/>
    <col min="14857" max="14857" width="13.28125" style="75" customWidth="1"/>
    <col min="14858" max="14858" width="3.140625" style="75" customWidth="1"/>
    <col min="14859" max="14866" width="9.140625" style="75" hidden="1" customWidth="1"/>
    <col min="14867" max="15106" width="9.140625" style="75" customWidth="1"/>
    <col min="15107" max="15107" width="37.8515625" style="75" customWidth="1"/>
    <col min="15108" max="15108" width="11.8515625" style="75" customWidth="1"/>
    <col min="15109" max="15109" width="14.8515625" style="75" customWidth="1"/>
    <col min="15110" max="15111" width="12.8515625" style="75" customWidth="1"/>
    <col min="15112" max="15112" width="12.57421875" style="75" customWidth="1"/>
    <col min="15113" max="15113" width="13.28125" style="75" customWidth="1"/>
    <col min="15114" max="15114" width="3.140625" style="75" customWidth="1"/>
    <col min="15115" max="15122" width="9.140625" style="75" hidden="1" customWidth="1"/>
    <col min="15123" max="15362" width="9.140625" style="75" customWidth="1"/>
    <col min="15363" max="15363" width="37.8515625" style="75" customWidth="1"/>
    <col min="15364" max="15364" width="11.8515625" style="75" customWidth="1"/>
    <col min="15365" max="15365" width="14.8515625" style="75" customWidth="1"/>
    <col min="15366" max="15367" width="12.8515625" style="75" customWidth="1"/>
    <col min="15368" max="15368" width="12.57421875" style="75" customWidth="1"/>
    <col min="15369" max="15369" width="13.28125" style="75" customWidth="1"/>
    <col min="15370" max="15370" width="3.140625" style="75" customWidth="1"/>
    <col min="15371" max="15378" width="9.140625" style="75" hidden="1" customWidth="1"/>
    <col min="15379" max="15618" width="9.140625" style="75" customWidth="1"/>
    <col min="15619" max="15619" width="37.8515625" style="75" customWidth="1"/>
    <col min="15620" max="15620" width="11.8515625" style="75" customWidth="1"/>
    <col min="15621" max="15621" width="14.8515625" style="75" customWidth="1"/>
    <col min="15622" max="15623" width="12.8515625" style="75" customWidth="1"/>
    <col min="15624" max="15624" width="12.57421875" style="75" customWidth="1"/>
    <col min="15625" max="15625" width="13.28125" style="75" customWidth="1"/>
    <col min="15626" max="15626" width="3.140625" style="75" customWidth="1"/>
    <col min="15627" max="15634" width="9.140625" style="75" hidden="1" customWidth="1"/>
    <col min="15635" max="15874" width="9.140625" style="75" customWidth="1"/>
    <col min="15875" max="15875" width="37.8515625" style="75" customWidth="1"/>
    <col min="15876" max="15876" width="11.8515625" style="75" customWidth="1"/>
    <col min="15877" max="15877" width="14.8515625" style="75" customWidth="1"/>
    <col min="15878" max="15879" width="12.8515625" style="75" customWidth="1"/>
    <col min="15880" max="15880" width="12.57421875" style="75" customWidth="1"/>
    <col min="15881" max="15881" width="13.28125" style="75" customWidth="1"/>
    <col min="15882" max="15882" width="3.140625" style="75" customWidth="1"/>
    <col min="15883" max="15890" width="9.140625" style="75" hidden="1" customWidth="1"/>
    <col min="15891" max="16130" width="9.140625" style="75" customWidth="1"/>
    <col min="16131" max="16131" width="37.8515625" style="75" customWidth="1"/>
    <col min="16132" max="16132" width="11.8515625" style="75" customWidth="1"/>
    <col min="16133" max="16133" width="14.8515625" style="75" customWidth="1"/>
    <col min="16134" max="16135" width="12.8515625" style="75" customWidth="1"/>
    <col min="16136" max="16136" width="12.57421875" style="75" customWidth="1"/>
    <col min="16137" max="16137" width="13.28125" style="75" customWidth="1"/>
    <col min="16138" max="16138" width="3.140625" style="75" customWidth="1"/>
    <col min="16139" max="16146" width="9.140625" style="75" hidden="1" customWidth="1"/>
    <col min="16147" max="16384" width="9.140625" style="75" customWidth="1"/>
  </cols>
  <sheetData>
    <row r="1" ht="13">
      <c r="Q1" s="76"/>
    </row>
    <row r="2" ht="15">
      <c r="Q2" s="77"/>
    </row>
    <row r="3" spans="1:13" ht="13">
      <c r="A3" s="264"/>
      <c r="B3" s="264"/>
      <c r="C3" s="264"/>
      <c r="D3" s="264"/>
      <c r="E3" s="264"/>
      <c r="F3" s="264"/>
      <c r="G3" s="264"/>
      <c r="H3" s="264"/>
      <c r="I3" s="264"/>
      <c r="J3" s="264"/>
      <c r="K3" s="264"/>
      <c r="L3" s="264"/>
      <c r="M3" s="264"/>
    </row>
    <row r="4" spans="1:15" ht="16.5">
      <c r="A4" s="267" t="s">
        <v>775</v>
      </c>
      <c r="B4" s="267"/>
      <c r="C4" s="267"/>
      <c r="D4" s="267"/>
      <c r="E4" s="267"/>
      <c r="F4" s="267"/>
      <c r="G4" s="267"/>
      <c r="H4" s="267"/>
      <c r="I4" s="267"/>
      <c r="J4" s="267"/>
      <c r="K4" s="267"/>
      <c r="L4" s="267"/>
      <c r="M4" s="267"/>
      <c r="N4" s="267"/>
      <c r="O4" s="267"/>
    </row>
    <row r="5" spans="1:19" ht="16.5" customHeight="1">
      <c r="A5" s="263" t="s">
        <v>863</v>
      </c>
      <c r="B5" s="263"/>
      <c r="C5" s="263"/>
      <c r="D5" s="263"/>
      <c r="E5" s="263"/>
      <c r="F5" s="263"/>
      <c r="G5" s="263"/>
      <c r="H5" s="263"/>
      <c r="I5" s="263"/>
      <c r="J5" s="263"/>
      <c r="K5" s="263"/>
      <c r="L5" s="263"/>
      <c r="M5" s="263"/>
      <c r="N5" s="263"/>
      <c r="O5" s="263"/>
      <c r="P5" s="76"/>
      <c r="Q5" s="76"/>
      <c r="R5" s="76"/>
      <c r="S5" s="76"/>
    </row>
    <row r="6" spans="1:19" ht="16.5">
      <c r="A6" s="263" t="s">
        <v>864</v>
      </c>
      <c r="B6" s="263"/>
      <c r="C6" s="263"/>
      <c r="D6" s="263"/>
      <c r="E6" s="263"/>
      <c r="F6" s="263"/>
      <c r="G6" s="263"/>
      <c r="H6" s="263"/>
      <c r="I6" s="263"/>
      <c r="J6" s="263"/>
      <c r="K6" s="263"/>
      <c r="L6" s="263"/>
      <c r="M6" s="263"/>
      <c r="N6" s="263"/>
      <c r="O6" s="263"/>
      <c r="P6" s="76"/>
      <c r="Q6" s="76"/>
      <c r="R6" s="76"/>
      <c r="S6" s="76"/>
    </row>
    <row r="7" ht="13" thickBot="1"/>
    <row r="8" spans="1:15" ht="26">
      <c r="A8" s="78"/>
      <c r="B8" s="79" t="s">
        <v>865</v>
      </c>
      <c r="C8" s="79" t="s">
        <v>3</v>
      </c>
      <c r="D8" s="79" t="s">
        <v>866</v>
      </c>
      <c r="E8" s="79" t="s">
        <v>5</v>
      </c>
      <c r="F8" s="79" t="s">
        <v>66</v>
      </c>
      <c r="G8" s="136" t="s">
        <v>779</v>
      </c>
      <c r="H8" s="146" t="s">
        <v>780</v>
      </c>
      <c r="I8" s="147" t="s">
        <v>1008</v>
      </c>
      <c r="J8" s="146" t="s">
        <v>1011</v>
      </c>
      <c r="K8" s="147" t="s">
        <v>1012</v>
      </c>
      <c r="L8" s="146" t="s">
        <v>774</v>
      </c>
      <c r="M8" s="147" t="s">
        <v>1010</v>
      </c>
      <c r="N8" s="140" t="s">
        <v>867</v>
      </c>
      <c r="O8" s="79" t="s">
        <v>868</v>
      </c>
    </row>
    <row r="9" spans="1:15" ht="15">
      <c r="A9" s="80" t="s">
        <v>9</v>
      </c>
      <c r="B9" s="81">
        <v>6466016.220000001</v>
      </c>
      <c r="C9" s="81">
        <v>6937324</v>
      </c>
      <c r="D9" s="81">
        <f>B39</f>
        <v>6661895.220000001</v>
      </c>
      <c r="E9" s="81">
        <v>7220456.865</v>
      </c>
      <c r="F9" s="81">
        <f>D39</f>
        <v>7100661.670000001</v>
      </c>
      <c r="G9" s="137">
        <f>F39</f>
        <v>6492164.7600000035</v>
      </c>
      <c r="H9" s="148">
        <v>6016205.778912977</v>
      </c>
      <c r="I9" s="149">
        <f>H39</f>
        <v>6189165.75131967</v>
      </c>
      <c r="J9" s="148">
        <f>H9</f>
        <v>6016205.778912977</v>
      </c>
      <c r="K9" s="149">
        <f>I9</f>
        <v>6189165.75131967</v>
      </c>
      <c r="L9" s="148">
        <f>F39</f>
        <v>6492164.7600000035</v>
      </c>
      <c r="M9" s="149" t="e">
        <f>L39</f>
        <v>#REF!</v>
      </c>
      <c r="N9" s="141" t="e">
        <f>M39</f>
        <v>#REF!</v>
      </c>
      <c r="O9" s="81" t="e">
        <f>N39</f>
        <v>#REF!</v>
      </c>
    </row>
    <row r="10" spans="1:15" ht="13">
      <c r="A10" s="82" t="s">
        <v>10</v>
      </c>
      <c r="B10" s="83"/>
      <c r="C10" s="83"/>
      <c r="D10" s="83"/>
      <c r="E10" s="83"/>
      <c r="F10" s="83"/>
      <c r="G10" s="138"/>
      <c r="H10" s="150"/>
      <c r="I10" s="151"/>
      <c r="J10" s="152"/>
      <c r="K10" s="151"/>
      <c r="L10" s="152"/>
      <c r="M10" s="154"/>
      <c r="N10" s="84"/>
      <c r="O10" s="84"/>
    </row>
    <row r="11" spans="1:16" ht="15">
      <c r="A11" s="85" t="s">
        <v>869</v>
      </c>
      <c r="B11" s="86">
        <v>1499177</v>
      </c>
      <c r="C11" s="87">
        <v>1475753</v>
      </c>
      <c r="D11" s="87">
        <v>1513573</v>
      </c>
      <c r="E11" s="87">
        <v>1768061</v>
      </c>
      <c r="F11" s="87">
        <f>'GL_010 FY12 4501'!D308*-1</f>
        <v>1691143.63</v>
      </c>
      <c r="G11" s="139">
        <f>F11*1.04</f>
        <v>1758789.3752</v>
      </c>
      <c r="H11" s="152">
        <v>2136339</v>
      </c>
      <c r="I11" s="151">
        <v>2066948</v>
      </c>
      <c r="J11" s="152">
        <f>H11</f>
        <v>2136339</v>
      </c>
      <c r="K11" s="151">
        <f>I11</f>
        <v>2066948</v>
      </c>
      <c r="L11" s="152">
        <f aca="true" t="shared" si="0" ref="L11:L16">H11</f>
        <v>2136339</v>
      </c>
      <c r="M11" s="151">
        <v>2066948</v>
      </c>
      <c r="N11" s="88">
        <f>M11*1.04</f>
        <v>2149625.92</v>
      </c>
      <c r="O11" s="88">
        <f>N11*1.04</f>
        <v>2235610.9568</v>
      </c>
      <c r="P11" s="75">
        <f>C11/B11</f>
        <v>0.9843754273177884</v>
      </c>
    </row>
    <row r="12" spans="1:16" ht="15">
      <c r="A12" s="85" t="s">
        <v>870</v>
      </c>
      <c r="B12" s="86">
        <v>1181846</v>
      </c>
      <c r="C12" s="87">
        <v>1269514</v>
      </c>
      <c r="D12" s="87">
        <v>1285217</v>
      </c>
      <c r="E12" s="87">
        <v>1457551</v>
      </c>
      <c r="F12" s="87">
        <f>-'GL_010 FY12 4501'!D310-'GL_010 FY12 4501'!D311</f>
        <v>1601285.52</v>
      </c>
      <c r="G12" s="139">
        <f>F12*1.04</f>
        <v>1665336.9408</v>
      </c>
      <c r="H12" s="152">
        <v>1412650.973344</v>
      </c>
      <c r="I12" s="151">
        <f aca="true" t="shared" si="1" ref="I12:I16">H12*1.04</f>
        <v>1469157.01227776</v>
      </c>
      <c r="J12" s="152">
        <f aca="true" t="shared" si="2" ref="J12:J16">H12</f>
        <v>1412650.973344</v>
      </c>
      <c r="K12" s="151">
        <f aca="true" t="shared" si="3" ref="K12:K16">I12</f>
        <v>1469157.01227776</v>
      </c>
      <c r="L12" s="152">
        <f t="shared" si="0"/>
        <v>1412650.973344</v>
      </c>
      <c r="M12" s="151">
        <f>H12*1.04</f>
        <v>1469157.01227776</v>
      </c>
      <c r="N12" s="88">
        <f aca="true" t="shared" si="4" ref="N12:O15">M12*1.04</f>
        <v>1527923.2927688705</v>
      </c>
      <c r="O12" s="88">
        <f t="shared" si="4"/>
        <v>1589040.2244796255</v>
      </c>
      <c r="P12" s="75">
        <f>C12/B12</f>
        <v>1.0741788693281527</v>
      </c>
    </row>
    <row r="13" spans="1:15" ht="15">
      <c r="A13" s="85" t="s">
        <v>871</v>
      </c>
      <c r="B13" s="86">
        <v>347162</v>
      </c>
      <c r="C13" s="87">
        <v>467812</v>
      </c>
      <c r="D13" s="87">
        <v>210718</v>
      </c>
      <c r="E13" s="87">
        <v>360934.318323549</v>
      </c>
      <c r="F13" s="87">
        <f>-GETPIVOTDATA("Actuals",'GL_010 FY12 4501'!$A$304)-F11-F12-F14-F16</f>
        <v>403723.52000000083</v>
      </c>
      <c r="G13" s="139">
        <f>F13*1.04</f>
        <v>419872.4608000009</v>
      </c>
      <c r="H13" s="152">
        <v>375372</v>
      </c>
      <c r="I13" s="151">
        <f t="shared" si="1"/>
        <v>390386.88</v>
      </c>
      <c r="J13" s="152">
        <f t="shared" si="2"/>
        <v>375372</v>
      </c>
      <c r="K13" s="151">
        <f t="shared" si="3"/>
        <v>390386.88</v>
      </c>
      <c r="L13" s="152">
        <f t="shared" si="0"/>
        <v>375372</v>
      </c>
      <c r="M13" s="151">
        <f>H13*1.04</f>
        <v>390386.88</v>
      </c>
      <c r="N13" s="88">
        <f t="shared" si="4"/>
        <v>406002.3552</v>
      </c>
      <c r="O13" s="88">
        <f t="shared" si="4"/>
        <v>422242.449408</v>
      </c>
    </row>
    <row r="14" spans="1:15" ht="15">
      <c r="A14" s="85" t="s">
        <v>872</v>
      </c>
      <c r="B14" s="86">
        <v>74817</v>
      </c>
      <c r="C14" s="87">
        <v>173815</v>
      </c>
      <c r="D14" s="87">
        <v>53490</v>
      </c>
      <c r="E14" s="87">
        <v>48805</v>
      </c>
      <c r="F14" s="87">
        <f>-'GL_010 FY12 4501'!D312</f>
        <v>38833.04000000001</v>
      </c>
      <c r="G14" s="139">
        <f>F14*1.04</f>
        <v>40386.36160000001</v>
      </c>
      <c r="H14" s="152">
        <v>50757</v>
      </c>
      <c r="I14" s="151">
        <f t="shared" si="1"/>
        <v>52787.28</v>
      </c>
      <c r="J14" s="152">
        <f t="shared" si="2"/>
        <v>50757</v>
      </c>
      <c r="K14" s="151">
        <f t="shared" si="3"/>
        <v>52787.28</v>
      </c>
      <c r="L14" s="152">
        <f t="shared" si="0"/>
        <v>50757</v>
      </c>
      <c r="M14" s="151">
        <f>H14*1.04</f>
        <v>52787.28</v>
      </c>
      <c r="N14" s="88">
        <f t="shared" si="4"/>
        <v>54898.7712</v>
      </c>
      <c r="O14" s="88">
        <f t="shared" si="4"/>
        <v>57094.722048</v>
      </c>
    </row>
    <row r="15" spans="1:16" ht="15">
      <c r="A15" s="85" t="s">
        <v>873</v>
      </c>
      <c r="B15" s="86">
        <v>0</v>
      </c>
      <c r="C15" s="87"/>
      <c r="D15" s="87"/>
      <c r="E15" s="87"/>
      <c r="F15" s="87"/>
      <c r="G15" s="139"/>
      <c r="H15" s="152">
        <f>-184146.75-124793.4</f>
        <v>-308940.15</v>
      </c>
      <c r="I15" s="151">
        <f t="shared" si="1"/>
        <v>-321297.75600000005</v>
      </c>
      <c r="J15" s="152">
        <f t="shared" si="2"/>
        <v>-308940.15</v>
      </c>
      <c r="K15" s="151">
        <f t="shared" si="3"/>
        <v>-321297.75600000005</v>
      </c>
      <c r="L15" s="152">
        <f t="shared" si="0"/>
        <v>-308940.15</v>
      </c>
      <c r="M15" s="151">
        <f>H15*1.04</f>
        <v>-321297.75600000005</v>
      </c>
      <c r="N15" s="88">
        <f t="shared" si="4"/>
        <v>-334149.66624000005</v>
      </c>
      <c r="O15" s="88">
        <f t="shared" si="4"/>
        <v>-347515.6528896001</v>
      </c>
      <c r="P15" s="75" t="s">
        <v>874</v>
      </c>
    </row>
    <row r="16" spans="1:15" ht="15">
      <c r="A16" s="85" t="s">
        <v>875</v>
      </c>
      <c r="B16" s="86">
        <v>257878</v>
      </c>
      <c r="C16" s="87">
        <v>167419</v>
      </c>
      <c r="D16" s="87">
        <v>225891</v>
      </c>
      <c r="E16" s="87">
        <v>235770.2</v>
      </c>
      <c r="F16" s="87">
        <f>-'GL_010 FY12 4501'!D309</f>
        <v>247408.84</v>
      </c>
      <c r="G16" s="139">
        <f>F16</f>
        <v>247408.84</v>
      </c>
      <c r="H16" s="152">
        <v>204943.20000000004</v>
      </c>
      <c r="I16" s="151">
        <f t="shared" si="1"/>
        <v>213140.92800000004</v>
      </c>
      <c r="J16" s="152">
        <f t="shared" si="2"/>
        <v>204943.20000000004</v>
      </c>
      <c r="K16" s="151">
        <f t="shared" si="3"/>
        <v>213140.92800000004</v>
      </c>
      <c r="L16" s="152">
        <f t="shared" si="0"/>
        <v>204943.20000000004</v>
      </c>
      <c r="M16" s="151">
        <f>H16*1.04</f>
        <v>213140.92800000004</v>
      </c>
      <c r="N16" s="88">
        <f>M16</f>
        <v>213140.92800000004</v>
      </c>
      <c r="O16" s="88">
        <f>N16</f>
        <v>213140.92800000004</v>
      </c>
    </row>
    <row r="17" spans="1:15" ht="15">
      <c r="A17" s="93" t="s">
        <v>861</v>
      </c>
      <c r="B17" s="86"/>
      <c r="C17" s="87"/>
      <c r="D17" s="87"/>
      <c r="E17" s="87"/>
      <c r="F17" s="87"/>
      <c r="G17" s="139"/>
      <c r="H17" s="152"/>
      <c r="I17" s="151"/>
      <c r="J17" s="152"/>
      <c r="K17" s="151"/>
      <c r="L17" s="169">
        <f>-L25</f>
        <v>237600.51</v>
      </c>
      <c r="M17" s="170">
        <f>-M25</f>
        <v>189950.70640000002</v>
      </c>
      <c r="N17" s="126">
        <f>(L17+M17)/2*1.04</f>
        <v>222326.63252800002</v>
      </c>
      <c r="O17" s="126">
        <f>N17*1.04</f>
        <v>231219.69782912004</v>
      </c>
    </row>
    <row r="18" spans="1:15" ht="15">
      <c r="A18" s="93" t="s">
        <v>1006</v>
      </c>
      <c r="B18" s="86"/>
      <c r="C18" s="87"/>
      <c r="D18" s="87"/>
      <c r="E18" s="87"/>
      <c r="F18" s="87"/>
      <c r="G18" s="139"/>
      <c r="H18" s="152"/>
      <c r="I18" s="151"/>
      <c r="J18" s="152"/>
      <c r="K18" s="151"/>
      <c r="L18" s="169" t="e">
        <f>GETPIVOTDATA("Sum of Request Amount - 2013",#REF!,"Category","Revenue Adjustment","Fund","000004501")</f>
        <v>#REF!</v>
      </c>
      <c r="M18" s="170" t="e">
        <f>L18*1.04</f>
        <v>#REF!</v>
      </c>
      <c r="N18" s="126" t="e">
        <f>M18*1.04</f>
        <v>#REF!</v>
      </c>
      <c r="O18" s="126" t="e">
        <f>N18*1.04</f>
        <v>#REF!</v>
      </c>
    </row>
    <row r="19" spans="1:15" ht="15">
      <c r="A19" s="89"/>
      <c r="B19" s="90"/>
      <c r="C19" s="90"/>
      <c r="D19" s="90"/>
      <c r="E19" s="90"/>
      <c r="F19" s="90"/>
      <c r="G19" s="103"/>
      <c r="H19" s="153"/>
      <c r="I19" s="154"/>
      <c r="J19" s="153"/>
      <c r="K19" s="154"/>
      <c r="L19" s="153"/>
      <c r="M19" s="154"/>
      <c r="N19" s="84"/>
      <c r="O19" s="84"/>
    </row>
    <row r="20" spans="1:25" ht="13">
      <c r="A20" s="91" t="s">
        <v>22</v>
      </c>
      <c r="B20" s="92">
        <f>SUM(B11:B19)</f>
        <v>3360880</v>
      </c>
      <c r="C20" s="92">
        <f>SUM(C10:C19)</f>
        <v>3554313</v>
      </c>
      <c r="D20" s="92">
        <f>SUM(D11:D19)</f>
        <v>3288889</v>
      </c>
      <c r="E20" s="92">
        <v>3871121.518323549</v>
      </c>
      <c r="F20" s="92">
        <f aca="true" t="shared" si="5" ref="F20:O20">SUM(F10:F19)</f>
        <v>3982394.5500000007</v>
      </c>
      <c r="G20" s="117">
        <f t="shared" si="5"/>
        <v>4131793.9784000004</v>
      </c>
      <c r="H20" s="155">
        <f t="shared" si="5"/>
        <v>3871122.0233440003</v>
      </c>
      <c r="I20" s="156">
        <f t="shared" si="5"/>
        <v>3871122.3442777595</v>
      </c>
      <c r="J20" s="155">
        <f t="shared" si="5"/>
        <v>3871122.0233440003</v>
      </c>
      <c r="K20" s="156">
        <f t="shared" si="5"/>
        <v>3871122.3442777595</v>
      </c>
      <c r="L20" s="155" t="e">
        <f>SUM(L10:L19)</f>
        <v>#REF!</v>
      </c>
      <c r="M20" s="156" t="e">
        <f>SUM(M10:M19)</f>
        <v>#REF!</v>
      </c>
      <c r="N20" s="142" t="e">
        <f t="shared" si="5"/>
        <v>#REF!</v>
      </c>
      <c r="O20" s="92" t="e">
        <f t="shared" si="5"/>
        <v>#REF!</v>
      </c>
      <c r="Y20" s="106"/>
    </row>
    <row r="21" spans="1:24" ht="13">
      <c r="A21" s="29" t="s">
        <v>63</v>
      </c>
      <c r="B21" s="118"/>
      <c r="C21" s="118"/>
      <c r="D21" s="118"/>
      <c r="E21" s="118"/>
      <c r="F21" s="118"/>
      <c r="G21" s="134"/>
      <c r="H21" s="157"/>
      <c r="I21" s="158">
        <f>I20+H20</f>
        <v>7742244.36762176</v>
      </c>
      <c r="J21" s="157"/>
      <c r="K21" s="158">
        <f>K20+J20</f>
        <v>7742244.36762176</v>
      </c>
      <c r="L21" s="157"/>
      <c r="M21" s="158" t="e">
        <f>M20+L20</f>
        <v>#REF!</v>
      </c>
      <c r="N21" s="135"/>
      <c r="O21" s="119" t="e">
        <f>O20+N20</f>
        <v>#REF!</v>
      </c>
      <c r="W21" s="106" t="e">
        <f>M21</f>
        <v>#REF!</v>
      </c>
      <c r="X21" s="106" t="e">
        <f>O21</f>
        <v>#REF!</v>
      </c>
    </row>
    <row r="22" spans="1:15" ht="13">
      <c r="A22" s="82" t="s">
        <v>23</v>
      </c>
      <c r="B22" s="90"/>
      <c r="C22" s="90"/>
      <c r="D22" s="90"/>
      <c r="E22" s="90"/>
      <c r="F22" s="90"/>
      <c r="G22" s="103"/>
      <c r="H22" s="153"/>
      <c r="I22" s="154"/>
      <c r="J22" s="153"/>
      <c r="K22" s="154"/>
      <c r="L22" s="153"/>
      <c r="M22" s="154"/>
      <c r="N22" s="84"/>
      <c r="O22" s="84"/>
    </row>
    <row r="23" spans="1:16" ht="15">
      <c r="A23" s="93" t="s">
        <v>876</v>
      </c>
      <c r="B23" s="90">
        <v>-2591516</v>
      </c>
      <c r="C23" s="90">
        <v>-3027843</v>
      </c>
      <c r="D23" s="90">
        <v>-2840318</v>
      </c>
      <c r="E23" s="90">
        <v>-3379298</v>
      </c>
      <c r="F23" s="90">
        <f>-GETPIVOTDATA("Actuals",'GL_010 FY12 4501'!$A$332)-F27</f>
        <v>-3340891.459999999</v>
      </c>
      <c r="G23" s="103">
        <f>-'[8]Proforma'!C70</f>
        <v>-3187066.746957537</v>
      </c>
      <c r="H23" s="153">
        <f>('[9]Exec Proposed_Exp'!$C$8)*-1</f>
        <v>-3268365.533946505</v>
      </c>
      <c r="I23" s="159">
        <f>H23*1.03</f>
        <v>-3366416.4999649</v>
      </c>
      <c r="J23" s="153">
        <f>H23</f>
        <v>-3268365.533946505</v>
      </c>
      <c r="K23" s="159">
        <f>I23</f>
        <v>-3366416.4999649</v>
      </c>
      <c r="L23" s="153">
        <f>H23</f>
        <v>-3268365.533946505</v>
      </c>
      <c r="M23" s="159">
        <v>-3366416</v>
      </c>
      <c r="N23" s="84">
        <f>M23*1.03</f>
        <v>-3467408.48</v>
      </c>
      <c r="O23" s="90">
        <f>N23*1.03</f>
        <v>-3571430.7344</v>
      </c>
      <c r="P23" s="94"/>
    </row>
    <row r="24" spans="1:15" ht="15" hidden="1">
      <c r="A24" s="93" t="s">
        <v>877</v>
      </c>
      <c r="B24" s="90">
        <v>-446113</v>
      </c>
      <c r="C24" s="90"/>
      <c r="D24" s="90"/>
      <c r="E24" s="90"/>
      <c r="F24" s="90"/>
      <c r="G24" s="103"/>
      <c r="H24" s="153"/>
      <c r="I24" s="154"/>
      <c r="J24" s="153"/>
      <c r="K24" s="154"/>
      <c r="L24" s="153"/>
      <c r="M24" s="154"/>
      <c r="N24" s="84"/>
      <c r="O24" s="84"/>
    </row>
    <row r="25" spans="1:15" ht="15">
      <c r="A25" s="93" t="s">
        <v>861</v>
      </c>
      <c r="B25" s="90">
        <v>-127372</v>
      </c>
      <c r="C25" s="90"/>
      <c r="D25" s="90"/>
      <c r="E25" s="90"/>
      <c r="F25" s="90"/>
      <c r="G25" s="103"/>
      <c r="H25" s="153"/>
      <c r="I25" s="154"/>
      <c r="J25" s="153"/>
      <c r="K25" s="154"/>
      <c r="L25" s="169">
        <f>-'[1]6  SNF'!$H$26</f>
        <v>-237600.51</v>
      </c>
      <c r="M25" s="170">
        <f>-'[1]6  SNF'!$J$26</f>
        <v>-189950.70640000002</v>
      </c>
      <c r="N25" s="126">
        <f>(L25+M25)/2*1.03</f>
        <v>-220188.876446</v>
      </c>
      <c r="O25" s="126">
        <f>N25*1.03</f>
        <v>-226794.54273938</v>
      </c>
    </row>
    <row r="26" spans="1:15" ht="15">
      <c r="A26" s="93" t="s">
        <v>1007</v>
      </c>
      <c r="B26" s="90"/>
      <c r="C26" s="90"/>
      <c r="D26" s="90"/>
      <c r="E26" s="90"/>
      <c r="F26" s="90"/>
      <c r="G26" s="103"/>
      <c r="H26" s="153"/>
      <c r="I26" s="154"/>
      <c r="J26" s="153"/>
      <c r="K26" s="154"/>
      <c r="L26" s="169" t="e">
        <f>-#REF!</f>
        <v>#REF!</v>
      </c>
      <c r="M26" s="170" t="e">
        <f>-#REF!</f>
        <v>#REF!</v>
      </c>
      <c r="N26" s="126" t="e">
        <f>M26*1.03</f>
        <v>#REF!</v>
      </c>
      <c r="O26" s="126" t="e">
        <f>N26*1.03</f>
        <v>#REF!</v>
      </c>
    </row>
    <row r="27" spans="1:15" ht="15">
      <c r="A27" s="93" t="s">
        <v>878</v>
      </c>
      <c r="B27" s="90"/>
      <c r="C27" s="90"/>
      <c r="D27" s="90"/>
      <c r="E27" s="90"/>
      <c r="F27" s="90">
        <f>-GETPIVOTDATA("Actuals",'GL_010 FY12 4501'!$A$332,"Account","58078","Account Description","T T OIRM CIP SPECIFIC PRJ")</f>
        <v>-1250000</v>
      </c>
      <c r="G27" s="103"/>
      <c r="H27" s="153"/>
      <c r="I27" s="154"/>
      <c r="J27" s="153"/>
      <c r="K27" s="154"/>
      <c r="L27" s="153"/>
      <c r="M27" s="154"/>
      <c r="N27" s="84"/>
      <c r="O27" s="84"/>
    </row>
    <row r="28" spans="1:15" ht="14.5">
      <c r="A28" s="95" t="s">
        <v>879</v>
      </c>
      <c r="B28" s="86"/>
      <c r="C28" s="87"/>
      <c r="D28" s="87">
        <v>-3828.04</v>
      </c>
      <c r="E28" s="87"/>
      <c r="F28" s="87"/>
      <c r="G28" s="139"/>
      <c r="H28" s="152"/>
      <c r="I28" s="151"/>
      <c r="J28" s="152"/>
      <c r="K28" s="151"/>
      <c r="L28" s="152"/>
      <c r="M28" s="151"/>
      <c r="N28" s="88"/>
      <c r="O28" s="88"/>
    </row>
    <row r="29" spans="1:15" ht="14.5">
      <c r="A29" s="95" t="s">
        <v>880</v>
      </c>
      <c r="B29" s="86"/>
      <c r="C29" s="87"/>
      <c r="D29" s="87">
        <v>-5976.51</v>
      </c>
      <c r="E29" s="87"/>
      <c r="F29" s="87"/>
      <c r="G29" s="139"/>
      <c r="H29" s="152"/>
      <c r="I29" s="151"/>
      <c r="J29" s="152"/>
      <c r="K29" s="151"/>
      <c r="L29" s="152"/>
      <c r="M29" s="151"/>
      <c r="N29" s="88"/>
      <c r="O29" s="88"/>
    </row>
    <row r="30" spans="1:15" ht="15">
      <c r="A30" s="93"/>
      <c r="B30" s="90"/>
      <c r="C30" s="90"/>
      <c r="D30" s="90"/>
      <c r="E30" s="90"/>
      <c r="F30" s="90"/>
      <c r="G30" s="103"/>
      <c r="H30" s="153"/>
      <c r="I30" s="154"/>
      <c r="J30" s="153"/>
      <c r="K30" s="154"/>
      <c r="L30" s="153"/>
      <c r="M30" s="154"/>
      <c r="N30" s="84"/>
      <c r="O30" s="84"/>
    </row>
    <row r="31" spans="1:15" ht="13">
      <c r="A31" s="91" t="s">
        <v>33</v>
      </c>
      <c r="B31" s="92">
        <f>SUM(B23:B30)</f>
        <v>-3165001</v>
      </c>
      <c r="C31" s="92">
        <f>SUM(C22:C30)</f>
        <v>-3027843</v>
      </c>
      <c r="D31" s="92">
        <f>SUM(D23:D30)</f>
        <v>-2850122.55</v>
      </c>
      <c r="E31" s="92">
        <v>-3379298</v>
      </c>
      <c r="F31" s="92">
        <f aca="true" t="shared" si="6" ref="F31:N31">SUM(F23:F30)</f>
        <v>-4590891.459999999</v>
      </c>
      <c r="G31" s="117">
        <f t="shared" si="6"/>
        <v>-3187066.746957537</v>
      </c>
      <c r="H31" s="155">
        <f t="shared" si="6"/>
        <v>-3268365.533946505</v>
      </c>
      <c r="I31" s="156">
        <f t="shared" si="6"/>
        <v>-3366416.4999649</v>
      </c>
      <c r="J31" s="155">
        <f t="shared" si="6"/>
        <v>-3268365.533946505</v>
      </c>
      <c r="K31" s="156">
        <f t="shared" si="6"/>
        <v>-3366416.4999649</v>
      </c>
      <c r="L31" s="155" t="e">
        <f>SUM(L23:L30)</f>
        <v>#REF!</v>
      </c>
      <c r="M31" s="156" t="e">
        <f t="shared" si="6"/>
        <v>#REF!</v>
      </c>
      <c r="N31" s="142" t="e">
        <f t="shared" si="6"/>
        <v>#REF!</v>
      </c>
      <c r="O31" s="92" t="e">
        <f>SUM(O23:O30)</f>
        <v>#REF!</v>
      </c>
    </row>
    <row r="32" spans="1:24" ht="13">
      <c r="A32" s="30" t="s">
        <v>64</v>
      </c>
      <c r="B32" s="92"/>
      <c r="C32" s="92"/>
      <c r="D32" s="92"/>
      <c r="E32" s="117"/>
      <c r="F32" s="92"/>
      <c r="G32" s="117"/>
      <c r="H32" s="160"/>
      <c r="I32" s="158">
        <f>I31+H31</f>
        <v>-6634782.033911405</v>
      </c>
      <c r="J32" s="160"/>
      <c r="K32" s="158">
        <f>K31+J31</f>
        <v>-6634782.033911405</v>
      </c>
      <c r="L32" s="160"/>
      <c r="M32" s="158" t="e">
        <f>M31+L31</f>
        <v>#REF!</v>
      </c>
      <c r="N32" s="143"/>
      <c r="O32" s="119" t="e">
        <f>O31+N31</f>
        <v>#REF!</v>
      </c>
      <c r="W32" s="106" t="e">
        <f>M32</f>
        <v>#REF!</v>
      </c>
      <c r="X32" s="106" t="e">
        <f>O32</f>
        <v>#REF!</v>
      </c>
    </row>
    <row r="33" spans="1:15" ht="14.5">
      <c r="A33" s="96" t="s">
        <v>812</v>
      </c>
      <c r="B33" s="97"/>
      <c r="C33" s="97">
        <f>C31*1.5%*-1</f>
        <v>45417.645</v>
      </c>
      <c r="D33" s="97"/>
      <c r="E33" s="98">
        <v>50689.47</v>
      </c>
      <c r="F33" s="97"/>
      <c r="G33" s="98">
        <f aca="true" t="shared" si="7" ref="G33:O33">G31*1.5%*-1</f>
        <v>47806.00120436305</v>
      </c>
      <c r="H33" s="161">
        <f t="shared" si="7"/>
        <v>49025.48300919757</v>
      </c>
      <c r="I33" s="162">
        <f t="shared" si="7"/>
        <v>50496.247499473495</v>
      </c>
      <c r="J33" s="161">
        <f>H33</f>
        <v>49025.48300919757</v>
      </c>
      <c r="K33" s="162">
        <f>I33</f>
        <v>50496.247499473495</v>
      </c>
      <c r="L33" s="161" t="e">
        <f>L31*1.5%*-1</f>
        <v>#REF!</v>
      </c>
      <c r="M33" s="162" t="e">
        <f t="shared" si="7"/>
        <v>#REF!</v>
      </c>
      <c r="N33" s="144" t="e">
        <f t="shared" si="7"/>
        <v>#REF!</v>
      </c>
      <c r="O33" s="97" t="e">
        <f t="shared" si="7"/>
        <v>#REF!</v>
      </c>
    </row>
    <row r="34" spans="1:24" ht="14.5">
      <c r="A34" s="99" t="s">
        <v>35</v>
      </c>
      <c r="B34" s="83"/>
      <c r="C34" s="83"/>
      <c r="D34" s="83"/>
      <c r="E34" s="100"/>
      <c r="F34" s="101"/>
      <c r="G34" s="138"/>
      <c r="H34" s="163"/>
      <c r="I34" s="154"/>
      <c r="J34" s="153"/>
      <c r="K34" s="154"/>
      <c r="L34" s="153"/>
      <c r="M34" s="154"/>
      <c r="N34" s="84"/>
      <c r="O34" s="84"/>
      <c r="Q34" s="75" t="s">
        <v>9</v>
      </c>
      <c r="S34" s="102">
        <v>6049766.149999999</v>
      </c>
      <c r="W34" s="106" t="e">
        <f>W21+W32</f>
        <v>#REF!</v>
      </c>
      <c r="X34" s="106" t="e">
        <f>X21+X32</f>
        <v>#REF!</v>
      </c>
    </row>
    <row r="35" spans="1:19" ht="15">
      <c r="A35" s="85" t="s">
        <v>1009</v>
      </c>
      <c r="B35" s="103">
        <v>0</v>
      </c>
      <c r="C35" s="90"/>
      <c r="D35" s="90"/>
      <c r="E35" s="103"/>
      <c r="F35" s="90"/>
      <c r="G35" s="103"/>
      <c r="H35" s="153">
        <v>-478822</v>
      </c>
      <c r="I35" s="154">
        <v>-497975</v>
      </c>
      <c r="J35" s="153">
        <f>H35</f>
        <v>-478822</v>
      </c>
      <c r="K35" s="154">
        <f>I35</f>
        <v>-497975</v>
      </c>
      <c r="L35" s="153">
        <f>H35</f>
        <v>-478822</v>
      </c>
      <c r="M35" s="154">
        <f>L35*1.03</f>
        <v>-493186.66000000003</v>
      </c>
      <c r="N35" s="84">
        <f>M35*1.03</f>
        <v>-507982.25980000006</v>
      </c>
      <c r="O35" s="84">
        <f>N35*1.03</f>
        <v>-523221.72759400005</v>
      </c>
      <c r="P35" s="265" t="s">
        <v>881</v>
      </c>
      <c r="S35" s="102"/>
    </row>
    <row r="36" spans="1:19" ht="15">
      <c r="A36" s="99"/>
      <c r="B36" s="90"/>
      <c r="C36" s="90"/>
      <c r="D36" s="90"/>
      <c r="E36" s="103"/>
      <c r="F36" s="90"/>
      <c r="G36" s="103"/>
      <c r="H36" s="153"/>
      <c r="I36" s="154"/>
      <c r="J36" s="153"/>
      <c r="K36" s="154"/>
      <c r="L36" s="153"/>
      <c r="M36" s="154"/>
      <c r="N36" s="84"/>
      <c r="O36" s="84"/>
      <c r="P36" s="265"/>
      <c r="Q36" s="75" t="s">
        <v>882</v>
      </c>
      <c r="S36" s="102">
        <v>3549495.8</v>
      </c>
    </row>
    <row r="37" spans="1:20" ht="15">
      <c r="A37" s="80" t="s">
        <v>40</v>
      </c>
      <c r="B37" s="104">
        <v>0</v>
      </c>
      <c r="C37" s="104">
        <f>SUM(C34:C36)</f>
        <v>0</v>
      </c>
      <c r="D37" s="104">
        <v>0</v>
      </c>
      <c r="E37" s="105"/>
      <c r="F37" s="104"/>
      <c r="G37" s="105">
        <f>SUM(G34:G36)</f>
        <v>0</v>
      </c>
      <c r="H37" s="164">
        <f>SUM(H34:H36)</f>
        <v>-478822</v>
      </c>
      <c r="I37" s="165">
        <f>SUM(I34:I36)</f>
        <v>-497975</v>
      </c>
      <c r="J37" s="164">
        <f>SUM(J34:J36)</f>
        <v>-478822</v>
      </c>
      <c r="K37" s="165">
        <f>SUM(K34:K36)</f>
        <v>-497975</v>
      </c>
      <c r="L37" s="164">
        <f aca="true" t="shared" si="8" ref="L37:O37">SUM(L34:L36)</f>
        <v>-478822</v>
      </c>
      <c r="M37" s="165">
        <f t="shared" si="8"/>
        <v>-493186.66000000003</v>
      </c>
      <c r="N37" s="145">
        <f t="shared" si="8"/>
        <v>-507982.25980000006</v>
      </c>
      <c r="O37" s="104">
        <f t="shared" si="8"/>
        <v>-523221.72759400005</v>
      </c>
      <c r="P37" s="265"/>
      <c r="Q37" s="75" t="s">
        <v>883</v>
      </c>
      <c r="S37" s="102">
        <v>-271679.17</v>
      </c>
      <c r="T37" s="106">
        <f>S37+S36</f>
        <v>3277816.63</v>
      </c>
    </row>
    <row r="38" spans="1:24" ht="13">
      <c r="A38" s="30" t="s">
        <v>1013</v>
      </c>
      <c r="B38" s="92"/>
      <c r="C38" s="92"/>
      <c r="D38" s="92"/>
      <c r="E38" s="117"/>
      <c r="F38" s="92"/>
      <c r="G38" s="117"/>
      <c r="H38" s="160"/>
      <c r="I38" s="158">
        <f>I37+H37</f>
        <v>-976797</v>
      </c>
      <c r="J38" s="160"/>
      <c r="K38" s="158">
        <f>K37+J37</f>
        <v>-976797</v>
      </c>
      <c r="L38" s="160"/>
      <c r="M38" s="158">
        <f>M37+L37</f>
        <v>-972008.66</v>
      </c>
      <c r="N38" s="143"/>
      <c r="O38" s="119">
        <f>O37+N37</f>
        <v>-1031203.9873940002</v>
      </c>
      <c r="W38" s="106">
        <f>M38</f>
        <v>-972008.66</v>
      </c>
      <c r="X38" s="106">
        <f>O38</f>
        <v>-1031203.9873940002</v>
      </c>
    </row>
    <row r="39" spans="1:19" ht="15">
      <c r="A39" s="96" t="s">
        <v>41</v>
      </c>
      <c r="B39" s="81">
        <f>B9+B20+B31</f>
        <v>6661895.220000001</v>
      </c>
      <c r="C39" s="81">
        <f>C9+C20+C31+C33+C37</f>
        <v>7509211.645</v>
      </c>
      <c r="D39" s="81">
        <f>D9+D20+D31+D33</f>
        <v>7100661.670000001</v>
      </c>
      <c r="E39" s="81">
        <v>7762969.85332355</v>
      </c>
      <c r="F39" s="81">
        <f>F9+F20+F31+F33</f>
        <v>6492164.7600000035</v>
      </c>
      <c r="G39" s="137">
        <f>G9+G20+G31+G33</f>
        <v>7484697.992646831</v>
      </c>
      <c r="H39" s="148">
        <f>H9+H20+H31+H33+H37</f>
        <v>6189165.75131967</v>
      </c>
      <c r="I39" s="149">
        <f>I9+I20+I31+I33+I37</f>
        <v>6246392.843132002</v>
      </c>
      <c r="J39" s="148">
        <f aca="true" t="shared" si="9" ref="J39:K39">J9+J20+J31+J33+J37</f>
        <v>6189165.75131967</v>
      </c>
      <c r="K39" s="149">
        <f t="shared" si="9"/>
        <v>6246392.843132002</v>
      </c>
      <c r="L39" s="148" t="e">
        <f>L9+L20+L31+L33+L37</f>
        <v>#REF!</v>
      </c>
      <c r="M39" s="149" t="e">
        <f aca="true" t="shared" si="10" ref="M39:O39">M9+M20+M31+M33+M37</f>
        <v>#REF!</v>
      </c>
      <c r="N39" s="141" t="e">
        <f t="shared" si="10"/>
        <v>#REF!</v>
      </c>
      <c r="O39" s="81" t="e">
        <f t="shared" si="10"/>
        <v>#REF!</v>
      </c>
      <c r="S39" s="102"/>
    </row>
    <row r="40" spans="1:19" ht="15">
      <c r="A40" s="99" t="s">
        <v>42</v>
      </c>
      <c r="B40" s="83"/>
      <c r="C40" s="83"/>
      <c r="D40" s="83"/>
      <c r="E40" s="83"/>
      <c r="F40" s="83"/>
      <c r="G40" s="138"/>
      <c r="H40" s="163"/>
      <c r="I40" s="166"/>
      <c r="J40" s="163"/>
      <c r="K40" s="166"/>
      <c r="L40" s="163"/>
      <c r="M40" s="166"/>
      <c r="N40" s="107"/>
      <c r="O40" s="107"/>
      <c r="Q40" s="75" t="s">
        <v>884</v>
      </c>
      <c r="S40" s="102">
        <v>-2861566.01</v>
      </c>
    </row>
    <row r="41" spans="1:19" ht="13">
      <c r="A41" s="82" t="s">
        <v>885</v>
      </c>
      <c r="B41" s="103"/>
      <c r="C41" s="90"/>
      <c r="D41" s="90"/>
      <c r="E41" s="90"/>
      <c r="F41" s="90"/>
      <c r="G41" s="103"/>
      <c r="H41" s="153"/>
      <c r="I41" s="154"/>
      <c r="J41" s="153"/>
      <c r="K41" s="154"/>
      <c r="L41" s="153"/>
      <c r="M41" s="154"/>
      <c r="N41" s="84"/>
      <c r="O41" s="84"/>
      <c r="S41" s="102"/>
    </row>
    <row r="42" spans="1:19" ht="15">
      <c r="A42" s="85" t="s">
        <v>886</v>
      </c>
      <c r="B42" s="103">
        <v>-5982815</v>
      </c>
      <c r="C42" s="90">
        <v>-6639999</v>
      </c>
      <c r="D42" s="90">
        <f>B42+B43</f>
        <v>-6240693</v>
      </c>
      <c r="E42" s="90">
        <v>-6408112</v>
      </c>
      <c r="F42" s="90">
        <f>D42+D43-F27</f>
        <v>-5216584</v>
      </c>
      <c r="G42" s="103">
        <f>F42+F43</f>
        <v>-5463992.84</v>
      </c>
      <c r="H42" s="153">
        <v>-5421527</v>
      </c>
      <c r="I42" s="159">
        <f>H42+H43</f>
        <v>-5626470.2</v>
      </c>
      <c r="J42" s="153">
        <f>H42</f>
        <v>-5421527</v>
      </c>
      <c r="K42" s="159">
        <f>I42</f>
        <v>-5626470.2</v>
      </c>
      <c r="L42" s="153">
        <f>F42+F43</f>
        <v>-5463992.84</v>
      </c>
      <c r="M42" s="154">
        <f>L42+L43</f>
        <v>-5668936.04</v>
      </c>
      <c r="N42" s="84">
        <f>M42+M43</f>
        <v>-5882076.968</v>
      </c>
      <c r="O42" s="84">
        <f>N42+N43</f>
        <v>-6095217.896000001</v>
      </c>
      <c r="S42" s="102"/>
    </row>
    <row r="43" spans="1:19" ht="15">
      <c r="A43" s="85" t="s">
        <v>887</v>
      </c>
      <c r="B43" s="103">
        <v>-257878</v>
      </c>
      <c r="C43" s="90">
        <v>-167419</v>
      </c>
      <c r="D43" s="90">
        <f>-D16</f>
        <v>-225891</v>
      </c>
      <c r="E43" s="90">
        <v>-235770.2</v>
      </c>
      <c r="F43" s="90">
        <f aca="true" t="shared" si="11" ref="F43:O43">-F16</f>
        <v>-247408.84</v>
      </c>
      <c r="G43" s="103">
        <f t="shared" si="11"/>
        <v>-247408.84</v>
      </c>
      <c r="H43" s="153">
        <f t="shared" si="11"/>
        <v>-204943.20000000004</v>
      </c>
      <c r="I43" s="159">
        <f>-I16</f>
        <v>-213140.92800000004</v>
      </c>
      <c r="J43" s="153">
        <f aca="true" t="shared" si="12" ref="J43:J45">H43</f>
        <v>-204943.20000000004</v>
      </c>
      <c r="K43" s="159">
        <f aca="true" t="shared" si="13" ref="K43:K45">I43</f>
        <v>-213140.92800000004</v>
      </c>
      <c r="L43" s="153">
        <f t="shared" si="11"/>
        <v>-204943.20000000004</v>
      </c>
      <c r="M43" s="159">
        <f>-M16</f>
        <v>-213140.92800000004</v>
      </c>
      <c r="N43" s="84">
        <f t="shared" si="11"/>
        <v>-213140.92800000004</v>
      </c>
      <c r="O43" s="90">
        <f t="shared" si="11"/>
        <v>-213140.92800000004</v>
      </c>
      <c r="Q43" s="75" t="s">
        <v>41</v>
      </c>
      <c r="S43" s="102">
        <v>6466016.77</v>
      </c>
    </row>
    <row r="44" spans="1:19" ht="14.5">
      <c r="A44" s="108" t="s">
        <v>888</v>
      </c>
      <c r="B44" s="103"/>
      <c r="C44" s="90"/>
      <c r="D44" s="90"/>
      <c r="E44" s="90"/>
      <c r="F44" s="90">
        <f>F23/12</f>
        <v>-278407.6216666666</v>
      </c>
      <c r="G44" s="103">
        <f>G23/12</f>
        <v>-265588.8955797947</v>
      </c>
      <c r="H44" s="153">
        <f>H23/12</f>
        <v>-272363.79449554207</v>
      </c>
      <c r="I44" s="159">
        <f>I23/12</f>
        <v>-280534.7083304083</v>
      </c>
      <c r="J44" s="153">
        <f t="shared" si="12"/>
        <v>-272363.79449554207</v>
      </c>
      <c r="K44" s="159">
        <f t="shared" si="13"/>
        <v>-280534.7083304083</v>
      </c>
      <c r="L44" s="153" t="e">
        <f>L31/12</f>
        <v>#REF!</v>
      </c>
      <c r="M44" s="159" t="e">
        <f>M31/12</f>
        <v>#REF!</v>
      </c>
      <c r="N44" s="84" t="e">
        <f aca="true" t="shared" si="14" ref="N44:O44">N31/12</f>
        <v>#REF!</v>
      </c>
      <c r="O44" s="90" t="e">
        <f t="shared" si="14"/>
        <v>#REF!</v>
      </c>
      <c r="S44" s="102"/>
    </row>
    <row r="45" spans="1:19" ht="15">
      <c r="A45" s="108" t="s">
        <v>889</v>
      </c>
      <c r="B45" s="103"/>
      <c r="C45" s="90"/>
      <c r="D45" s="90"/>
      <c r="E45" s="90"/>
      <c r="F45" s="90">
        <f>-((0.05*3300000)+(0.1*644000))</f>
        <v>-229400</v>
      </c>
      <c r="G45" s="103"/>
      <c r="H45" s="153">
        <f>-H39-H42-H43-H44</f>
        <v>-290331.756824128</v>
      </c>
      <c r="I45" s="159">
        <f>-I39-I42-I43-I44</f>
        <v>-126247.0068015937</v>
      </c>
      <c r="J45" s="153">
        <f t="shared" si="12"/>
        <v>-290331.756824128</v>
      </c>
      <c r="K45" s="159">
        <f t="shared" si="13"/>
        <v>-126247.0068015937</v>
      </c>
      <c r="L45" s="153" t="e">
        <f>-L39-L42-L43-L44</f>
        <v>#REF!</v>
      </c>
      <c r="M45" s="154" t="e">
        <f>-M39-M42-M43-M44</f>
        <v>#REF!</v>
      </c>
      <c r="N45" s="84" t="e">
        <f>-N39-N42-N43-N44</f>
        <v>#REF!</v>
      </c>
      <c r="O45" s="84" t="e">
        <f aca="true" t="shared" si="15" ref="O45">-O39-O42-O43-O44</f>
        <v>#REF!</v>
      </c>
      <c r="S45" s="102"/>
    </row>
    <row r="46" spans="1:19" ht="15" hidden="1">
      <c r="A46" s="108" t="s">
        <v>890</v>
      </c>
      <c r="B46" s="103"/>
      <c r="C46" s="90"/>
      <c r="D46" s="90"/>
      <c r="E46" s="90"/>
      <c r="F46" s="90"/>
      <c r="G46" s="103"/>
      <c r="H46" s="153"/>
      <c r="I46" s="159"/>
      <c r="J46" s="153"/>
      <c r="K46" s="159"/>
      <c r="L46" s="153"/>
      <c r="M46" s="159"/>
      <c r="N46" s="84"/>
      <c r="O46" s="90"/>
      <c r="S46" s="102"/>
    </row>
    <row r="47" spans="1:19" ht="14.5">
      <c r="A47" s="85" t="s">
        <v>891</v>
      </c>
      <c r="B47" s="103">
        <v>-110250</v>
      </c>
      <c r="C47" s="87">
        <v>-150434</v>
      </c>
      <c r="D47" s="87">
        <f>B47*1.05</f>
        <v>-115762.5</v>
      </c>
      <c r="E47" s="87">
        <v>-121550.625</v>
      </c>
      <c r="F47" s="87"/>
      <c r="G47" s="139">
        <f>F47*1.05</f>
        <v>0</v>
      </c>
      <c r="H47" s="152"/>
      <c r="I47" s="151"/>
      <c r="J47" s="152"/>
      <c r="K47" s="151"/>
      <c r="L47" s="152"/>
      <c r="M47" s="151"/>
      <c r="N47" s="88"/>
      <c r="O47" s="88"/>
      <c r="S47" s="102"/>
    </row>
    <row r="48" spans="1:19" ht="15">
      <c r="A48" s="85" t="s">
        <v>892</v>
      </c>
      <c r="B48" s="90"/>
      <c r="C48" s="90">
        <f>-C39-C42-C43-C47+C53</f>
        <v>-172879.26999999955</v>
      </c>
      <c r="D48" s="90">
        <f>-D39-D42-D43-D47+D53</f>
        <v>-162049.85125000088</v>
      </c>
      <c r="E48" s="90">
        <v>-575124.77832355</v>
      </c>
      <c r="F48" s="90"/>
      <c r="G48" s="103">
        <f>-G39-G42-G43-G47+G53</f>
        <v>-1374912.969277139</v>
      </c>
      <c r="H48" s="153"/>
      <c r="I48" s="159"/>
      <c r="J48" s="153"/>
      <c r="K48" s="159"/>
      <c r="L48" s="153"/>
      <c r="M48" s="159"/>
      <c r="N48" s="84"/>
      <c r="O48" s="90"/>
      <c r="Q48" s="75" t="s">
        <v>893</v>
      </c>
      <c r="S48" s="102">
        <v>0</v>
      </c>
    </row>
    <row r="49" spans="1:15" ht="15">
      <c r="A49" s="85"/>
      <c r="B49" s="90"/>
      <c r="C49" s="90"/>
      <c r="D49" s="90"/>
      <c r="E49" s="90"/>
      <c r="F49" s="90"/>
      <c r="G49" s="103"/>
      <c r="H49" s="153"/>
      <c r="I49" s="154"/>
      <c r="J49" s="153"/>
      <c r="K49" s="154"/>
      <c r="L49" s="153"/>
      <c r="M49" s="154"/>
      <c r="N49" s="84"/>
      <c r="O49" s="84"/>
    </row>
    <row r="50" spans="1:15" ht="15">
      <c r="A50" s="80" t="s">
        <v>49</v>
      </c>
      <c r="B50" s="104">
        <f>SUM(B42:B49)</f>
        <v>-6350943</v>
      </c>
      <c r="C50" s="104">
        <f>SUM(C40:C49)</f>
        <v>-7130731.27</v>
      </c>
      <c r="D50" s="104">
        <f>SUM(D42:D49)</f>
        <v>-6744396.351250001</v>
      </c>
      <c r="E50" s="104">
        <v>-7340557.60332355</v>
      </c>
      <c r="F50" s="104">
        <f>SUM(F42:F49)</f>
        <v>-5971800.461666666</v>
      </c>
      <c r="G50" s="105">
        <f aca="true" t="shared" si="16" ref="G50:N50">SUM(G42:G49)</f>
        <v>-7351903.544856933</v>
      </c>
      <c r="H50" s="164">
        <f t="shared" si="16"/>
        <v>-6189165.751319671</v>
      </c>
      <c r="I50" s="165">
        <f t="shared" si="16"/>
        <v>-6246392.843132003</v>
      </c>
      <c r="J50" s="164">
        <f t="shared" si="16"/>
        <v>-6189165.751319671</v>
      </c>
      <c r="K50" s="165">
        <f t="shared" si="16"/>
        <v>-6246392.843132003</v>
      </c>
      <c r="L50" s="164" t="e">
        <f t="shared" si="16"/>
        <v>#REF!</v>
      </c>
      <c r="M50" s="165" t="e">
        <f t="shared" si="16"/>
        <v>#REF!</v>
      </c>
      <c r="N50" s="145" t="e">
        <f t="shared" si="16"/>
        <v>#REF!</v>
      </c>
      <c r="O50" s="104" t="e">
        <f>SUM(O42:O49)</f>
        <v>#REF!</v>
      </c>
    </row>
    <row r="51" spans="1:15" ht="13" thickBot="1">
      <c r="A51" s="96" t="s">
        <v>50</v>
      </c>
      <c r="B51" s="81">
        <f>B39+B50</f>
        <v>310952.22000000067</v>
      </c>
      <c r="C51" s="81">
        <f>C39+C50</f>
        <v>378480.375</v>
      </c>
      <c r="D51" s="81">
        <v>378480.375</v>
      </c>
      <c r="E51" s="81">
        <v>422412.25</v>
      </c>
      <c r="F51" s="81">
        <f aca="true" t="shared" si="17" ref="F51:G51">F39+F50</f>
        <v>520364.29833333753</v>
      </c>
      <c r="G51" s="137">
        <f t="shared" si="17"/>
        <v>132794.44778989814</v>
      </c>
      <c r="H51" s="167"/>
      <c r="I51" s="168"/>
      <c r="J51" s="167"/>
      <c r="K51" s="168"/>
      <c r="L51" s="167"/>
      <c r="M51" s="168"/>
      <c r="N51" s="141"/>
      <c r="O51" s="81"/>
    </row>
    <row r="52" spans="1:15" ht="15">
      <c r="A52" s="99"/>
      <c r="B52" s="109"/>
      <c r="C52" s="109"/>
      <c r="D52" s="109"/>
      <c r="E52" s="109"/>
      <c r="F52" s="109"/>
      <c r="G52" s="109"/>
      <c r="H52" s="109"/>
      <c r="I52" s="109"/>
      <c r="J52" s="109"/>
      <c r="K52" s="109"/>
      <c r="L52" s="109"/>
      <c r="M52" s="84"/>
      <c r="N52" s="84"/>
      <c r="O52" s="84"/>
    </row>
    <row r="53" spans="1:15" ht="15">
      <c r="A53" s="110" t="s">
        <v>894</v>
      </c>
      <c r="B53" s="81">
        <v>361558.625</v>
      </c>
      <c r="C53" s="81">
        <f>C31/12*1.5*-1</f>
        <v>378480.375</v>
      </c>
      <c r="D53" s="81">
        <f>D31/12*1.5*-1</f>
        <v>356265.31875</v>
      </c>
      <c r="E53" s="81">
        <v>422412.25</v>
      </c>
      <c r="F53" s="81"/>
      <c r="G53" s="81">
        <f>G31/12*1.5*-1</f>
        <v>398383.3433696921</v>
      </c>
      <c r="H53" s="81"/>
      <c r="I53" s="81"/>
      <c r="J53" s="81"/>
      <c r="K53" s="81"/>
      <c r="L53" s="81"/>
      <c r="M53" s="81"/>
      <c r="N53" s="81"/>
      <c r="O53" s="81"/>
    </row>
    <row r="54" spans="2:15" ht="15">
      <c r="B54" s="111"/>
      <c r="C54" s="111"/>
      <c r="D54" s="111"/>
      <c r="E54" s="111"/>
      <c r="F54" s="111"/>
      <c r="G54" s="111"/>
      <c r="H54" s="111"/>
      <c r="I54" s="111"/>
      <c r="J54" s="111"/>
      <c r="K54" s="111"/>
      <c r="L54" s="111"/>
      <c r="M54" s="111"/>
      <c r="N54" s="111"/>
      <c r="O54" s="111"/>
    </row>
    <row r="55" ht="13">
      <c r="A55" s="76" t="s">
        <v>52</v>
      </c>
    </row>
    <row r="56" ht="14.5">
      <c r="A56" s="112" t="s">
        <v>991</v>
      </c>
    </row>
    <row r="57" spans="1:15" ht="14.5">
      <c r="A57" s="266" t="s">
        <v>895</v>
      </c>
      <c r="B57" s="266"/>
      <c r="C57" s="266"/>
      <c r="D57" s="266"/>
      <c r="E57" s="266"/>
      <c r="F57" s="266"/>
      <c r="G57" s="266"/>
      <c r="H57" s="266"/>
      <c r="I57" s="266"/>
      <c r="J57" s="114"/>
      <c r="K57" s="114"/>
      <c r="L57" s="114"/>
      <c r="M57" s="114"/>
      <c r="N57" s="114"/>
      <c r="O57" s="114"/>
    </row>
    <row r="58" spans="1:16" ht="14.5">
      <c r="A58" s="113" t="s">
        <v>1014</v>
      </c>
      <c r="B58" s="114"/>
      <c r="C58" s="114"/>
      <c r="D58" s="114"/>
      <c r="E58" s="114"/>
      <c r="F58" s="114"/>
      <c r="G58" s="114"/>
      <c r="H58" s="114"/>
      <c r="I58" s="114"/>
      <c r="J58" s="114"/>
      <c r="K58" s="114"/>
      <c r="L58" s="114"/>
      <c r="M58" s="114"/>
      <c r="N58" s="114"/>
      <c r="O58" s="114"/>
      <c r="P58" s="115"/>
    </row>
    <row r="59" spans="1:15" ht="26.25" customHeight="1">
      <c r="A59" s="266" t="s">
        <v>896</v>
      </c>
      <c r="B59" s="266"/>
      <c r="C59" s="266"/>
      <c r="D59" s="266"/>
      <c r="E59" s="266"/>
      <c r="F59" s="266"/>
      <c r="G59" s="266"/>
      <c r="H59" s="266"/>
      <c r="I59" s="266"/>
      <c r="J59" s="266"/>
      <c r="K59" s="266"/>
      <c r="L59" s="266"/>
      <c r="M59" s="266"/>
      <c r="N59" s="266"/>
      <c r="O59" s="266"/>
    </row>
    <row r="60" ht="14.5">
      <c r="A60" s="116" t="s">
        <v>897</v>
      </c>
    </row>
    <row r="63" spans="4:15" ht="15">
      <c r="D63" s="106"/>
      <c r="E63" s="106"/>
      <c r="F63" s="106"/>
      <c r="G63" s="106"/>
      <c r="H63" s="106"/>
      <c r="I63" s="106"/>
      <c r="J63" s="106"/>
      <c r="K63" s="106"/>
      <c r="L63" s="106"/>
      <c r="M63" s="106"/>
      <c r="N63" s="106"/>
      <c r="O63" s="106"/>
    </row>
    <row r="68" ht="15">
      <c r="I68" s="106"/>
    </row>
    <row r="69" ht="15">
      <c r="I69" s="106"/>
    </row>
  </sheetData>
  <mergeCells count="7">
    <mergeCell ref="A3:M3"/>
    <mergeCell ref="P35:P37"/>
    <mergeCell ref="A59:O59"/>
    <mergeCell ref="A4:O4"/>
    <mergeCell ref="A5:O5"/>
    <mergeCell ref="A6:O6"/>
    <mergeCell ref="A57:I57"/>
  </mergeCells>
  <printOptions/>
  <pageMargins left="0.7" right="0.7" top="0.75" bottom="0.75" header="0.3" footer="0.3"/>
  <pageSetup fitToHeight="1" fitToWidth="1" horizontalDpi="600" verticalDpi="600" orientation="landscape" scale="62" r:id="rId1"/>
</worksheet>
</file>

<file path=xl/worksheets/sheet4.xml><?xml version="1.0" encoding="utf-8"?>
<worksheet xmlns="http://schemas.openxmlformats.org/spreadsheetml/2006/main" xmlns:r="http://schemas.openxmlformats.org/officeDocument/2006/relationships">
  <dimension ref="A1:AH2200"/>
  <sheetViews>
    <sheetView workbookViewId="0" topLeftCell="A2149">
      <selection activeCell="B2174" sqref="B2072:B2199"/>
    </sheetView>
  </sheetViews>
  <sheetFormatPr defaultColWidth="9.140625" defaultRowHeight="15"/>
  <cols>
    <col min="1" max="1" width="10.421875" style="0" customWidth="1"/>
    <col min="2" max="2" width="29.140625" style="0" customWidth="1"/>
    <col min="3" max="3" width="12.28125" style="0" customWidth="1"/>
    <col min="4" max="4" width="11.57421875" style="0" customWidth="1"/>
    <col min="5" max="5" width="13.140625" style="0" bestFit="1" customWidth="1"/>
    <col min="6" max="6" width="28.140625" style="0" customWidth="1"/>
    <col min="7" max="7" width="10.57421875" style="0" customWidth="1"/>
    <col min="8" max="8" width="37.7109375" style="0" customWidth="1"/>
    <col min="12" max="12" width="14.28125" style="40" bestFit="1" customWidth="1"/>
    <col min="13" max="13" width="14.00390625" style="40" bestFit="1" customWidth="1"/>
    <col min="14" max="14" width="15.140625" style="40" bestFit="1" customWidth="1"/>
    <col min="15" max="15" width="9.8515625" style="40" bestFit="1" customWidth="1"/>
    <col min="16" max="16" width="14.421875" style="40" bestFit="1" customWidth="1"/>
    <col min="32" max="32" width="30.57421875" style="0" customWidth="1"/>
    <col min="33" max="33" width="33.421875" style="0" bestFit="1" customWidth="1"/>
  </cols>
  <sheetData>
    <row r="1" spans="1:34" ht="15">
      <c r="A1" t="s">
        <v>67</v>
      </c>
      <c r="B1" t="s">
        <v>68</v>
      </c>
      <c r="C1" t="s">
        <v>69</v>
      </c>
      <c r="D1" t="s">
        <v>70</v>
      </c>
      <c r="E1" t="s">
        <v>71</v>
      </c>
      <c r="F1" t="s">
        <v>72</v>
      </c>
      <c r="G1" t="s">
        <v>73</v>
      </c>
      <c r="H1" t="s">
        <v>74</v>
      </c>
      <c r="I1" t="s">
        <v>75</v>
      </c>
      <c r="J1" t="s">
        <v>76</v>
      </c>
      <c r="K1" t="s">
        <v>77</v>
      </c>
      <c r="L1" s="35" t="s">
        <v>78</v>
      </c>
      <c r="M1" s="35" t="s">
        <v>79</v>
      </c>
      <c r="N1" s="35" t="s">
        <v>80</v>
      </c>
      <c r="O1" s="40" t="s">
        <v>81</v>
      </c>
      <c r="P1" s="40" t="s">
        <v>82</v>
      </c>
      <c r="Q1" t="s">
        <v>83</v>
      </c>
      <c r="R1" t="s">
        <v>84</v>
      </c>
      <c r="S1" t="s">
        <v>85</v>
      </c>
      <c r="T1" t="s">
        <v>86</v>
      </c>
      <c r="U1" t="s">
        <v>87</v>
      </c>
      <c r="V1" t="s">
        <v>88</v>
      </c>
      <c r="W1" t="s">
        <v>89</v>
      </c>
      <c r="X1" t="s">
        <v>90</v>
      </c>
      <c r="Y1" t="s">
        <v>91</v>
      </c>
      <c r="Z1" t="s">
        <v>92</v>
      </c>
      <c r="AA1" t="s">
        <v>93</v>
      </c>
      <c r="AB1" t="s">
        <v>94</v>
      </c>
      <c r="AC1" t="s">
        <v>95</v>
      </c>
      <c r="AD1" t="s">
        <v>96</v>
      </c>
      <c r="AE1" t="s">
        <v>97</v>
      </c>
      <c r="AF1" t="s">
        <v>98</v>
      </c>
      <c r="AG1" t="s">
        <v>99</v>
      </c>
      <c r="AH1" t="s">
        <v>100</v>
      </c>
    </row>
    <row r="2" spans="1:34" ht="15">
      <c r="A2" t="s">
        <v>101</v>
      </c>
      <c r="B2" t="s">
        <v>102</v>
      </c>
      <c r="C2" t="s">
        <v>110</v>
      </c>
      <c r="D2" t="s">
        <v>111</v>
      </c>
      <c r="E2" t="s">
        <v>112</v>
      </c>
      <c r="F2">
        <v>2012</v>
      </c>
      <c r="G2" t="s">
        <v>113</v>
      </c>
      <c r="H2" t="s">
        <v>114</v>
      </c>
      <c r="I2" t="s">
        <v>115</v>
      </c>
      <c r="J2" t="s">
        <v>116</v>
      </c>
      <c r="L2">
        <v>0</v>
      </c>
      <c r="M2">
        <v>0</v>
      </c>
      <c r="N2">
        <v>0</v>
      </c>
      <c r="O2">
        <v>0</v>
      </c>
      <c r="P2">
        <v>0</v>
      </c>
      <c r="Q2" t="s">
        <v>103</v>
      </c>
      <c r="R2">
        <v>0</v>
      </c>
      <c r="S2">
        <v>0</v>
      </c>
      <c r="T2">
        <v>0</v>
      </c>
      <c r="U2">
        <v>0</v>
      </c>
      <c r="V2">
        <v>0</v>
      </c>
      <c r="W2">
        <v>0</v>
      </c>
      <c r="X2">
        <v>0</v>
      </c>
      <c r="Y2">
        <v>0</v>
      </c>
      <c r="Z2">
        <v>0</v>
      </c>
      <c r="AA2">
        <v>0</v>
      </c>
      <c r="AB2">
        <v>0</v>
      </c>
      <c r="AC2">
        <v>1720.44</v>
      </c>
      <c r="AD2">
        <v>-1720.44</v>
      </c>
      <c r="AE2" t="s">
        <v>104</v>
      </c>
      <c r="AF2" t="s">
        <v>105</v>
      </c>
      <c r="AG2" t="s">
        <v>117</v>
      </c>
      <c r="AH2" t="s">
        <v>118</v>
      </c>
    </row>
    <row r="3" spans="1:34" ht="15">
      <c r="A3" t="s">
        <v>101</v>
      </c>
      <c r="B3" t="s">
        <v>102</v>
      </c>
      <c r="C3" t="s">
        <v>119</v>
      </c>
      <c r="D3" t="s">
        <v>127</v>
      </c>
      <c r="E3" t="s">
        <v>102</v>
      </c>
      <c r="F3">
        <v>2012</v>
      </c>
      <c r="G3" t="s">
        <v>113</v>
      </c>
      <c r="H3" t="s">
        <v>128</v>
      </c>
      <c r="I3" t="s">
        <v>115</v>
      </c>
      <c r="J3" t="s">
        <v>129</v>
      </c>
      <c r="K3" t="s">
        <v>130</v>
      </c>
      <c r="L3">
        <v>124097.96</v>
      </c>
      <c r="M3">
        <v>124097.96</v>
      </c>
      <c r="N3">
        <v>0</v>
      </c>
      <c r="O3">
        <v>0</v>
      </c>
      <c r="P3">
        <v>124097.96</v>
      </c>
      <c r="Q3" t="s">
        <v>131</v>
      </c>
      <c r="R3">
        <v>0</v>
      </c>
      <c r="S3">
        <v>0</v>
      </c>
      <c r="T3">
        <v>0</v>
      </c>
      <c r="U3">
        <v>0</v>
      </c>
      <c r="V3">
        <v>0</v>
      </c>
      <c r="W3">
        <v>0</v>
      </c>
      <c r="X3">
        <v>0</v>
      </c>
      <c r="Y3">
        <v>0</v>
      </c>
      <c r="Z3">
        <v>0</v>
      </c>
      <c r="AA3">
        <v>0</v>
      </c>
      <c r="AB3">
        <v>0</v>
      </c>
      <c r="AC3">
        <v>0</v>
      </c>
      <c r="AD3">
        <v>0</v>
      </c>
      <c r="AE3" t="s">
        <v>104</v>
      </c>
      <c r="AF3" t="s">
        <v>105</v>
      </c>
      <c r="AG3" t="s">
        <v>126</v>
      </c>
      <c r="AH3" t="s">
        <v>105</v>
      </c>
    </row>
    <row r="4" spans="1:34" ht="15">
      <c r="A4" t="s">
        <v>101</v>
      </c>
      <c r="B4" t="s">
        <v>102</v>
      </c>
      <c r="C4" t="s">
        <v>119</v>
      </c>
      <c r="D4" t="s">
        <v>132</v>
      </c>
      <c r="E4" t="s">
        <v>102</v>
      </c>
      <c r="F4">
        <v>2012</v>
      </c>
      <c r="G4" t="s">
        <v>113</v>
      </c>
      <c r="H4" t="s">
        <v>133</v>
      </c>
      <c r="I4" t="s">
        <v>115</v>
      </c>
      <c r="J4" t="s">
        <v>129</v>
      </c>
      <c r="K4" t="s">
        <v>130</v>
      </c>
      <c r="L4">
        <v>0</v>
      </c>
      <c r="M4">
        <v>0</v>
      </c>
      <c r="N4">
        <v>0</v>
      </c>
      <c r="O4">
        <v>0</v>
      </c>
      <c r="P4">
        <v>0</v>
      </c>
      <c r="Q4" t="s">
        <v>103</v>
      </c>
      <c r="R4">
        <v>0</v>
      </c>
      <c r="S4">
        <v>3907.67</v>
      </c>
      <c r="T4">
        <v>-3907.67</v>
      </c>
      <c r="U4">
        <v>0</v>
      </c>
      <c r="V4">
        <v>1955.06</v>
      </c>
      <c r="W4">
        <v>488.77</v>
      </c>
      <c r="X4">
        <v>977.53</v>
      </c>
      <c r="Y4">
        <v>-3421.36</v>
      </c>
      <c r="Z4">
        <v>0</v>
      </c>
      <c r="AA4">
        <v>1466.29</v>
      </c>
      <c r="AB4">
        <v>-1466.29</v>
      </c>
      <c r="AC4">
        <v>0</v>
      </c>
      <c r="AD4">
        <v>0</v>
      </c>
      <c r="AE4" t="s">
        <v>104</v>
      </c>
      <c r="AF4" t="s">
        <v>105</v>
      </c>
      <c r="AG4" t="s">
        <v>126</v>
      </c>
      <c r="AH4" t="s">
        <v>105</v>
      </c>
    </row>
    <row r="5" spans="1:34" ht="15">
      <c r="A5" t="s">
        <v>101</v>
      </c>
      <c r="B5" t="s">
        <v>102</v>
      </c>
      <c r="C5" t="s">
        <v>119</v>
      </c>
      <c r="D5" t="s">
        <v>134</v>
      </c>
      <c r="E5" t="s">
        <v>102</v>
      </c>
      <c r="F5">
        <v>2012</v>
      </c>
      <c r="G5" t="s">
        <v>113</v>
      </c>
      <c r="H5" t="s">
        <v>135</v>
      </c>
      <c r="I5" t="s">
        <v>115</v>
      </c>
      <c r="J5" t="s">
        <v>129</v>
      </c>
      <c r="K5" t="s">
        <v>136</v>
      </c>
      <c r="L5">
        <v>15480</v>
      </c>
      <c r="M5">
        <v>15480</v>
      </c>
      <c r="N5">
        <v>0</v>
      </c>
      <c r="O5">
        <v>0</v>
      </c>
      <c r="P5">
        <v>15480</v>
      </c>
      <c r="Q5" t="s">
        <v>131</v>
      </c>
      <c r="R5">
        <v>0</v>
      </c>
      <c r="S5">
        <v>0</v>
      </c>
      <c r="T5">
        <v>0</v>
      </c>
      <c r="U5">
        <v>0</v>
      </c>
      <c r="V5">
        <v>0</v>
      </c>
      <c r="W5">
        <v>0</v>
      </c>
      <c r="X5">
        <v>0</v>
      </c>
      <c r="Y5">
        <v>0</v>
      </c>
      <c r="Z5">
        <v>0</v>
      </c>
      <c r="AA5">
        <v>0</v>
      </c>
      <c r="AB5">
        <v>0</v>
      </c>
      <c r="AC5">
        <v>0</v>
      </c>
      <c r="AD5">
        <v>0</v>
      </c>
      <c r="AE5" t="s">
        <v>104</v>
      </c>
      <c r="AF5" t="s">
        <v>105</v>
      </c>
      <c r="AG5" t="s">
        <v>126</v>
      </c>
      <c r="AH5" t="s">
        <v>105</v>
      </c>
    </row>
    <row r="6" spans="1:34" ht="15">
      <c r="A6" t="s">
        <v>101</v>
      </c>
      <c r="B6" t="s">
        <v>102</v>
      </c>
      <c r="C6" t="s">
        <v>119</v>
      </c>
      <c r="D6" t="s">
        <v>137</v>
      </c>
      <c r="E6" t="s">
        <v>102</v>
      </c>
      <c r="F6">
        <v>2012</v>
      </c>
      <c r="G6" t="s">
        <v>113</v>
      </c>
      <c r="H6" t="s">
        <v>138</v>
      </c>
      <c r="I6" t="s">
        <v>115</v>
      </c>
      <c r="J6" t="s">
        <v>129</v>
      </c>
      <c r="K6" t="s">
        <v>136</v>
      </c>
      <c r="L6">
        <v>8730.960000000001</v>
      </c>
      <c r="M6">
        <v>8730.960000000001</v>
      </c>
      <c r="N6">
        <v>0</v>
      </c>
      <c r="O6">
        <v>0</v>
      </c>
      <c r="P6">
        <v>8730.960000000001</v>
      </c>
      <c r="Q6" t="s">
        <v>131</v>
      </c>
      <c r="R6">
        <v>0</v>
      </c>
      <c r="S6">
        <v>0</v>
      </c>
      <c r="T6">
        <v>0</v>
      </c>
      <c r="U6">
        <v>0</v>
      </c>
      <c r="V6">
        <v>0</v>
      </c>
      <c r="W6">
        <v>0</v>
      </c>
      <c r="X6">
        <v>0</v>
      </c>
      <c r="Y6">
        <v>0</v>
      </c>
      <c r="Z6">
        <v>0</v>
      </c>
      <c r="AA6">
        <v>0</v>
      </c>
      <c r="AB6">
        <v>0</v>
      </c>
      <c r="AC6">
        <v>0</v>
      </c>
      <c r="AD6">
        <v>0</v>
      </c>
      <c r="AE6" t="s">
        <v>104</v>
      </c>
      <c r="AF6" t="s">
        <v>105</v>
      </c>
      <c r="AG6" t="s">
        <v>126</v>
      </c>
      <c r="AH6" t="s">
        <v>105</v>
      </c>
    </row>
    <row r="7" spans="1:34" ht="15">
      <c r="A7" t="s">
        <v>101</v>
      </c>
      <c r="B7" t="s">
        <v>102</v>
      </c>
      <c r="C7" t="s">
        <v>119</v>
      </c>
      <c r="D7" t="s">
        <v>139</v>
      </c>
      <c r="E7" t="s">
        <v>102</v>
      </c>
      <c r="F7">
        <v>2012</v>
      </c>
      <c r="G7" t="s">
        <v>113</v>
      </c>
      <c r="H7" t="s">
        <v>140</v>
      </c>
      <c r="I7" t="s">
        <v>115</v>
      </c>
      <c r="J7" t="s">
        <v>129</v>
      </c>
      <c r="K7" t="s">
        <v>136</v>
      </c>
      <c r="L7">
        <v>8997</v>
      </c>
      <c r="M7">
        <v>8997</v>
      </c>
      <c r="N7">
        <v>0</v>
      </c>
      <c r="O7">
        <v>0</v>
      </c>
      <c r="P7">
        <v>8997</v>
      </c>
      <c r="Q7" t="s">
        <v>131</v>
      </c>
      <c r="R7">
        <v>0</v>
      </c>
      <c r="S7">
        <v>0</v>
      </c>
      <c r="T7">
        <v>0</v>
      </c>
      <c r="U7">
        <v>0</v>
      </c>
      <c r="V7">
        <v>0</v>
      </c>
      <c r="W7">
        <v>0</v>
      </c>
      <c r="X7">
        <v>0</v>
      </c>
      <c r="Y7">
        <v>0</v>
      </c>
      <c r="Z7">
        <v>0</v>
      </c>
      <c r="AA7">
        <v>0</v>
      </c>
      <c r="AB7">
        <v>0</v>
      </c>
      <c r="AC7">
        <v>0</v>
      </c>
      <c r="AD7">
        <v>0</v>
      </c>
      <c r="AE7" t="s">
        <v>104</v>
      </c>
      <c r="AF7" t="s">
        <v>105</v>
      </c>
      <c r="AG7" t="s">
        <v>126</v>
      </c>
      <c r="AH7" t="s">
        <v>105</v>
      </c>
    </row>
    <row r="8" spans="1:34" ht="15">
      <c r="A8" t="s">
        <v>101</v>
      </c>
      <c r="B8" t="s">
        <v>102</v>
      </c>
      <c r="C8" t="s">
        <v>119</v>
      </c>
      <c r="D8" t="s">
        <v>141</v>
      </c>
      <c r="E8" t="s">
        <v>102</v>
      </c>
      <c r="F8">
        <v>2012</v>
      </c>
      <c r="G8" t="s">
        <v>113</v>
      </c>
      <c r="H8" t="s">
        <v>142</v>
      </c>
      <c r="I8" t="s">
        <v>115</v>
      </c>
      <c r="J8" t="s">
        <v>129</v>
      </c>
      <c r="K8" t="s">
        <v>136</v>
      </c>
      <c r="L8">
        <v>462</v>
      </c>
      <c r="M8">
        <v>462</v>
      </c>
      <c r="N8">
        <v>0</v>
      </c>
      <c r="O8">
        <v>0</v>
      </c>
      <c r="P8">
        <v>462</v>
      </c>
      <c r="Q8" t="s">
        <v>131</v>
      </c>
      <c r="R8">
        <v>0</v>
      </c>
      <c r="S8">
        <v>0</v>
      </c>
      <c r="T8">
        <v>0</v>
      </c>
      <c r="U8">
        <v>0</v>
      </c>
      <c r="V8">
        <v>0</v>
      </c>
      <c r="W8">
        <v>0</v>
      </c>
      <c r="X8">
        <v>0</v>
      </c>
      <c r="Y8">
        <v>0</v>
      </c>
      <c r="Z8">
        <v>0</v>
      </c>
      <c r="AA8">
        <v>0</v>
      </c>
      <c r="AB8">
        <v>0</v>
      </c>
      <c r="AC8">
        <v>0</v>
      </c>
      <c r="AD8">
        <v>0</v>
      </c>
      <c r="AE8" t="s">
        <v>104</v>
      </c>
      <c r="AF8" t="s">
        <v>105</v>
      </c>
      <c r="AG8" t="s">
        <v>126</v>
      </c>
      <c r="AH8" t="s">
        <v>105</v>
      </c>
    </row>
    <row r="9" spans="1:34" ht="15">
      <c r="A9" t="s">
        <v>101</v>
      </c>
      <c r="B9" t="s">
        <v>102</v>
      </c>
      <c r="C9" t="s">
        <v>119</v>
      </c>
      <c r="D9" t="s">
        <v>143</v>
      </c>
      <c r="E9" t="s">
        <v>102</v>
      </c>
      <c r="F9">
        <v>2012</v>
      </c>
      <c r="G9" t="s">
        <v>113</v>
      </c>
      <c r="H9" t="s">
        <v>144</v>
      </c>
      <c r="I9" t="s">
        <v>115</v>
      </c>
      <c r="J9" t="s">
        <v>129</v>
      </c>
      <c r="K9" t="s">
        <v>136</v>
      </c>
      <c r="L9">
        <v>0</v>
      </c>
      <c r="M9">
        <v>0</v>
      </c>
      <c r="N9">
        <v>0</v>
      </c>
      <c r="O9">
        <v>0</v>
      </c>
      <c r="P9">
        <v>0</v>
      </c>
      <c r="Q9" t="s">
        <v>103</v>
      </c>
      <c r="R9">
        <v>0</v>
      </c>
      <c r="S9">
        <v>897.33</v>
      </c>
      <c r="T9">
        <v>-897.33</v>
      </c>
      <c r="U9">
        <v>0</v>
      </c>
      <c r="V9">
        <v>0</v>
      </c>
      <c r="W9">
        <v>360.63</v>
      </c>
      <c r="X9">
        <v>148.68</v>
      </c>
      <c r="Y9">
        <v>-509.31</v>
      </c>
      <c r="Z9">
        <v>0</v>
      </c>
      <c r="AA9">
        <v>174.01</v>
      </c>
      <c r="AB9">
        <v>-174.01</v>
      </c>
      <c r="AC9">
        <v>0</v>
      </c>
      <c r="AD9">
        <v>0</v>
      </c>
      <c r="AE9" t="s">
        <v>104</v>
      </c>
      <c r="AF9" t="s">
        <v>105</v>
      </c>
      <c r="AG9" t="s">
        <v>126</v>
      </c>
      <c r="AH9" t="s">
        <v>105</v>
      </c>
    </row>
    <row r="10" spans="1:34" ht="15">
      <c r="A10" t="s">
        <v>101</v>
      </c>
      <c r="B10" t="s">
        <v>102</v>
      </c>
      <c r="C10" t="s">
        <v>119</v>
      </c>
      <c r="D10" t="s">
        <v>145</v>
      </c>
      <c r="E10" t="s">
        <v>102</v>
      </c>
      <c r="F10">
        <v>2012</v>
      </c>
      <c r="G10" t="s">
        <v>113</v>
      </c>
      <c r="H10" t="s">
        <v>146</v>
      </c>
      <c r="I10" t="s">
        <v>115</v>
      </c>
      <c r="J10" t="s">
        <v>147</v>
      </c>
      <c r="L10">
        <v>5000</v>
      </c>
      <c r="M10">
        <v>5000</v>
      </c>
      <c r="N10">
        <v>0</v>
      </c>
      <c r="O10">
        <v>0</v>
      </c>
      <c r="P10">
        <v>5000</v>
      </c>
      <c r="Q10" t="s">
        <v>131</v>
      </c>
      <c r="R10">
        <v>0</v>
      </c>
      <c r="S10">
        <v>0</v>
      </c>
      <c r="T10">
        <v>0</v>
      </c>
      <c r="U10">
        <v>0</v>
      </c>
      <c r="V10">
        <v>0</v>
      </c>
      <c r="W10">
        <v>0</v>
      </c>
      <c r="X10">
        <v>0</v>
      </c>
      <c r="Y10">
        <v>0</v>
      </c>
      <c r="Z10">
        <v>0</v>
      </c>
      <c r="AA10">
        <v>0</v>
      </c>
      <c r="AB10">
        <v>0</v>
      </c>
      <c r="AC10">
        <v>0</v>
      </c>
      <c r="AD10">
        <v>0</v>
      </c>
      <c r="AE10" t="s">
        <v>104</v>
      </c>
      <c r="AF10" t="s">
        <v>105</v>
      </c>
      <c r="AG10" t="s">
        <v>126</v>
      </c>
      <c r="AH10" t="s">
        <v>105</v>
      </c>
    </row>
    <row r="11" spans="1:34" ht="15">
      <c r="A11" t="s">
        <v>101</v>
      </c>
      <c r="B11" t="s">
        <v>102</v>
      </c>
      <c r="C11" t="s">
        <v>119</v>
      </c>
      <c r="D11" t="s">
        <v>148</v>
      </c>
      <c r="E11" t="s">
        <v>102</v>
      </c>
      <c r="F11">
        <v>2012</v>
      </c>
      <c r="G11" t="s">
        <v>113</v>
      </c>
      <c r="H11" t="s">
        <v>149</v>
      </c>
      <c r="I11" t="s">
        <v>115</v>
      </c>
      <c r="J11" t="s">
        <v>150</v>
      </c>
      <c r="L11">
        <v>79298</v>
      </c>
      <c r="M11">
        <v>116298</v>
      </c>
      <c r="N11">
        <v>0</v>
      </c>
      <c r="O11">
        <v>0</v>
      </c>
      <c r="P11">
        <v>116298</v>
      </c>
      <c r="Q11" t="s">
        <v>131</v>
      </c>
      <c r="R11">
        <v>0</v>
      </c>
      <c r="S11">
        <v>0</v>
      </c>
      <c r="T11">
        <v>0</v>
      </c>
      <c r="U11">
        <v>0</v>
      </c>
      <c r="V11">
        <v>0</v>
      </c>
      <c r="W11">
        <v>0</v>
      </c>
      <c r="X11">
        <v>0</v>
      </c>
      <c r="Y11">
        <v>0</v>
      </c>
      <c r="Z11">
        <v>0</v>
      </c>
      <c r="AA11">
        <v>0</v>
      </c>
      <c r="AB11">
        <v>0</v>
      </c>
      <c r="AC11">
        <v>0</v>
      </c>
      <c r="AD11">
        <v>0</v>
      </c>
      <c r="AE11" t="s">
        <v>104</v>
      </c>
      <c r="AF11" t="s">
        <v>105</v>
      </c>
      <c r="AG11" t="s">
        <v>126</v>
      </c>
      <c r="AH11" t="s">
        <v>105</v>
      </c>
    </row>
    <row r="12" spans="1:34" ht="15">
      <c r="A12" t="s">
        <v>101</v>
      </c>
      <c r="B12" t="s">
        <v>102</v>
      </c>
      <c r="C12" t="s">
        <v>119</v>
      </c>
      <c r="D12" t="s">
        <v>151</v>
      </c>
      <c r="E12" t="s">
        <v>102</v>
      </c>
      <c r="F12">
        <v>2012</v>
      </c>
      <c r="G12" t="s">
        <v>113</v>
      </c>
      <c r="H12" t="s">
        <v>152</v>
      </c>
      <c r="I12" t="s">
        <v>115</v>
      </c>
      <c r="J12" t="s">
        <v>150</v>
      </c>
      <c r="L12">
        <v>1500</v>
      </c>
      <c r="M12">
        <v>1500</v>
      </c>
      <c r="N12">
        <v>0</v>
      </c>
      <c r="O12">
        <v>0</v>
      </c>
      <c r="P12">
        <v>1500</v>
      </c>
      <c r="Q12" t="s">
        <v>131</v>
      </c>
      <c r="R12">
        <v>0</v>
      </c>
      <c r="S12">
        <v>0</v>
      </c>
      <c r="T12">
        <v>0</v>
      </c>
      <c r="U12">
        <v>0</v>
      </c>
      <c r="V12">
        <v>0</v>
      </c>
      <c r="W12">
        <v>0</v>
      </c>
      <c r="X12">
        <v>0</v>
      </c>
      <c r="Y12">
        <v>0</v>
      </c>
      <c r="Z12">
        <v>0</v>
      </c>
      <c r="AA12">
        <v>0</v>
      </c>
      <c r="AB12">
        <v>0</v>
      </c>
      <c r="AC12">
        <v>0</v>
      </c>
      <c r="AD12">
        <v>0</v>
      </c>
      <c r="AE12" t="s">
        <v>104</v>
      </c>
      <c r="AF12" t="s">
        <v>105</v>
      </c>
      <c r="AG12" t="s">
        <v>126</v>
      </c>
      <c r="AH12" t="s">
        <v>105</v>
      </c>
    </row>
    <row r="13" spans="1:34" ht="15">
      <c r="A13" t="s">
        <v>101</v>
      </c>
      <c r="B13" t="s">
        <v>102</v>
      </c>
      <c r="C13" t="s">
        <v>119</v>
      </c>
      <c r="D13" t="s">
        <v>111</v>
      </c>
      <c r="E13" t="s">
        <v>153</v>
      </c>
      <c r="F13">
        <v>2012</v>
      </c>
      <c r="G13" t="s">
        <v>113</v>
      </c>
      <c r="H13" t="s">
        <v>114</v>
      </c>
      <c r="I13" t="s">
        <v>115</v>
      </c>
      <c r="J13" t="s">
        <v>116</v>
      </c>
      <c r="L13">
        <v>0</v>
      </c>
      <c r="M13">
        <v>0</v>
      </c>
      <c r="N13">
        <v>0</v>
      </c>
      <c r="O13">
        <v>0</v>
      </c>
      <c r="P13">
        <v>0</v>
      </c>
      <c r="Q13" t="s">
        <v>103</v>
      </c>
      <c r="R13">
        <v>0</v>
      </c>
      <c r="S13">
        <v>17299.4</v>
      </c>
      <c r="T13">
        <v>8649.7</v>
      </c>
      <c r="U13">
        <v>8649.7</v>
      </c>
      <c r="V13">
        <v>-34598.8</v>
      </c>
      <c r="W13">
        <v>0</v>
      </c>
      <c r="X13">
        <v>0</v>
      </c>
      <c r="Y13">
        <v>0</v>
      </c>
      <c r="Z13">
        <v>0</v>
      </c>
      <c r="AA13">
        <v>0</v>
      </c>
      <c r="AB13">
        <v>0</v>
      </c>
      <c r="AC13">
        <v>8797.99</v>
      </c>
      <c r="AD13">
        <v>-8797.99</v>
      </c>
      <c r="AE13" t="s">
        <v>104</v>
      </c>
      <c r="AF13" t="s">
        <v>105</v>
      </c>
      <c r="AG13" t="s">
        <v>126</v>
      </c>
      <c r="AH13" t="s">
        <v>154</v>
      </c>
    </row>
    <row r="14" spans="1:34" ht="15">
      <c r="A14" t="s">
        <v>101</v>
      </c>
      <c r="B14" t="s">
        <v>102</v>
      </c>
      <c r="C14" t="s">
        <v>119</v>
      </c>
      <c r="D14" t="s">
        <v>155</v>
      </c>
      <c r="E14" t="s">
        <v>102</v>
      </c>
      <c r="F14">
        <v>2012</v>
      </c>
      <c r="G14" t="s">
        <v>113</v>
      </c>
      <c r="H14" t="s">
        <v>156</v>
      </c>
      <c r="I14" t="s">
        <v>115</v>
      </c>
      <c r="J14" t="s">
        <v>157</v>
      </c>
      <c r="L14">
        <v>131.04</v>
      </c>
      <c r="M14">
        <v>131.04</v>
      </c>
      <c r="N14">
        <v>0</v>
      </c>
      <c r="O14">
        <v>0</v>
      </c>
      <c r="P14">
        <v>131.04</v>
      </c>
      <c r="Q14" t="s">
        <v>131</v>
      </c>
      <c r="R14">
        <v>0</v>
      </c>
      <c r="S14">
        <v>0</v>
      </c>
      <c r="T14">
        <v>0</v>
      </c>
      <c r="U14">
        <v>0</v>
      </c>
      <c r="V14">
        <v>0</v>
      </c>
      <c r="W14">
        <v>0</v>
      </c>
      <c r="X14">
        <v>0</v>
      </c>
      <c r="Y14">
        <v>0</v>
      </c>
      <c r="Z14">
        <v>0</v>
      </c>
      <c r="AA14">
        <v>0</v>
      </c>
      <c r="AB14">
        <v>0</v>
      </c>
      <c r="AC14">
        <v>0</v>
      </c>
      <c r="AD14">
        <v>0</v>
      </c>
      <c r="AE14" t="s">
        <v>104</v>
      </c>
      <c r="AF14" t="s">
        <v>105</v>
      </c>
      <c r="AG14" t="s">
        <v>126</v>
      </c>
      <c r="AH14" t="s">
        <v>105</v>
      </c>
    </row>
    <row r="15" spans="1:34" ht="15">
      <c r="A15" t="s">
        <v>101</v>
      </c>
      <c r="B15" t="s">
        <v>102</v>
      </c>
      <c r="C15" t="s">
        <v>119</v>
      </c>
      <c r="D15" t="s">
        <v>158</v>
      </c>
      <c r="E15" t="s">
        <v>102</v>
      </c>
      <c r="F15">
        <v>2012</v>
      </c>
      <c r="G15" t="s">
        <v>113</v>
      </c>
      <c r="H15" t="s">
        <v>159</v>
      </c>
      <c r="I15" t="s">
        <v>115</v>
      </c>
      <c r="J15" t="s">
        <v>157</v>
      </c>
      <c r="L15">
        <v>0.08</v>
      </c>
      <c r="M15">
        <v>0.08</v>
      </c>
      <c r="N15">
        <v>0</v>
      </c>
      <c r="O15">
        <v>0</v>
      </c>
      <c r="P15">
        <v>0.08</v>
      </c>
      <c r="Q15" t="s">
        <v>131</v>
      </c>
      <c r="R15">
        <v>0</v>
      </c>
      <c r="S15">
        <v>0</v>
      </c>
      <c r="T15">
        <v>0</v>
      </c>
      <c r="U15">
        <v>0</v>
      </c>
      <c r="V15">
        <v>0</v>
      </c>
      <c r="W15">
        <v>0</v>
      </c>
      <c r="X15">
        <v>0</v>
      </c>
      <c r="Y15">
        <v>0</v>
      </c>
      <c r="Z15">
        <v>0</v>
      </c>
      <c r="AA15">
        <v>0</v>
      </c>
      <c r="AB15">
        <v>0</v>
      </c>
      <c r="AC15">
        <v>0</v>
      </c>
      <c r="AD15">
        <v>0</v>
      </c>
      <c r="AE15" t="s">
        <v>104</v>
      </c>
      <c r="AF15" t="s">
        <v>105</v>
      </c>
      <c r="AG15" t="s">
        <v>126</v>
      </c>
      <c r="AH15" t="s">
        <v>105</v>
      </c>
    </row>
    <row r="16" spans="1:34" ht="15">
      <c r="A16" t="s">
        <v>101</v>
      </c>
      <c r="B16" t="s">
        <v>102</v>
      </c>
      <c r="C16" t="s">
        <v>119</v>
      </c>
      <c r="D16" t="s">
        <v>120</v>
      </c>
      <c r="E16" t="s">
        <v>102</v>
      </c>
      <c r="F16">
        <v>2012</v>
      </c>
      <c r="G16" t="s">
        <v>121</v>
      </c>
      <c r="H16" t="s">
        <v>122</v>
      </c>
      <c r="I16" t="s">
        <v>123</v>
      </c>
      <c r="J16" t="s">
        <v>124</v>
      </c>
      <c r="L16">
        <v>-421398</v>
      </c>
      <c r="M16">
        <v>-418861</v>
      </c>
      <c r="N16">
        <v>-418861</v>
      </c>
      <c r="O16">
        <v>0</v>
      </c>
      <c r="P16">
        <v>0</v>
      </c>
      <c r="Q16" t="s">
        <v>125</v>
      </c>
      <c r="R16">
        <v>0</v>
      </c>
      <c r="S16">
        <v>0</v>
      </c>
      <c r="T16">
        <v>0</v>
      </c>
      <c r="U16">
        <v>0</v>
      </c>
      <c r="V16">
        <v>0</v>
      </c>
      <c r="W16">
        <v>0</v>
      </c>
      <c r="X16">
        <v>0</v>
      </c>
      <c r="Y16">
        <v>0</v>
      </c>
      <c r="Z16">
        <v>0</v>
      </c>
      <c r="AA16">
        <v>0</v>
      </c>
      <c r="AB16">
        <v>-418861</v>
      </c>
      <c r="AC16">
        <v>0</v>
      </c>
      <c r="AD16">
        <v>0</v>
      </c>
      <c r="AE16" t="s">
        <v>104</v>
      </c>
      <c r="AF16" t="s">
        <v>105</v>
      </c>
      <c r="AG16" t="s">
        <v>126</v>
      </c>
      <c r="AH16" t="s">
        <v>105</v>
      </c>
    </row>
    <row r="17" spans="1:34" ht="15">
      <c r="A17" t="s">
        <v>101</v>
      </c>
      <c r="B17" t="s">
        <v>472</v>
      </c>
      <c r="C17" t="s">
        <v>119</v>
      </c>
      <c r="D17" t="s">
        <v>127</v>
      </c>
      <c r="E17" t="s">
        <v>106</v>
      </c>
      <c r="F17">
        <v>2012</v>
      </c>
      <c r="G17" t="s">
        <v>113</v>
      </c>
      <c r="H17" t="s">
        <v>128</v>
      </c>
      <c r="I17" t="s">
        <v>115</v>
      </c>
      <c r="J17" t="s">
        <v>129</v>
      </c>
      <c r="K17" t="s">
        <v>130</v>
      </c>
      <c r="L17">
        <v>0</v>
      </c>
      <c r="M17">
        <v>0</v>
      </c>
      <c r="N17">
        <v>130011.31</v>
      </c>
      <c r="O17">
        <v>0</v>
      </c>
      <c r="P17">
        <v>-130011.31</v>
      </c>
      <c r="Q17" t="s">
        <v>103</v>
      </c>
      <c r="R17">
        <v>8308.98</v>
      </c>
      <c r="S17">
        <v>6353.9400000000005</v>
      </c>
      <c r="T17">
        <v>17106.760000000002</v>
      </c>
      <c r="U17">
        <v>9775.29</v>
      </c>
      <c r="V17">
        <v>9775.29</v>
      </c>
      <c r="W17">
        <v>9775.29</v>
      </c>
      <c r="X17">
        <v>9775.29</v>
      </c>
      <c r="Y17">
        <v>14662.93</v>
      </c>
      <c r="Z17">
        <v>9775.28</v>
      </c>
      <c r="AA17">
        <v>9775.28</v>
      </c>
      <c r="AB17">
        <v>9775.29</v>
      </c>
      <c r="AC17">
        <v>15151.69</v>
      </c>
      <c r="AD17">
        <v>0</v>
      </c>
      <c r="AE17" t="s">
        <v>104</v>
      </c>
      <c r="AF17" t="s">
        <v>473</v>
      </c>
      <c r="AG17" t="s">
        <v>126</v>
      </c>
      <c r="AH17" t="s">
        <v>107</v>
      </c>
    </row>
    <row r="18" spans="1:34" ht="15">
      <c r="A18" t="s">
        <v>101</v>
      </c>
      <c r="B18" t="s">
        <v>472</v>
      </c>
      <c r="C18" t="s">
        <v>119</v>
      </c>
      <c r="D18" t="s">
        <v>134</v>
      </c>
      <c r="E18" t="s">
        <v>106</v>
      </c>
      <c r="F18">
        <v>2012</v>
      </c>
      <c r="G18" t="s">
        <v>113</v>
      </c>
      <c r="H18" t="s">
        <v>135</v>
      </c>
      <c r="I18" t="s">
        <v>115</v>
      </c>
      <c r="J18" t="s">
        <v>129</v>
      </c>
      <c r="K18" t="s">
        <v>136</v>
      </c>
      <c r="L18">
        <v>0</v>
      </c>
      <c r="M18">
        <v>0</v>
      </c>
      <c r="N18">
        <v>15480</v>
      </c>
      <c r="O18">
        <v>0</v>
      </c>
      <c r="P18">
        <v>-15480</v>
      </c>
      <c r="Q18" t="s">
        <v>103</v>
      </c>
      <c r="R18">
        <v>632.13</v>
      </c>
      <c r="S18">
        <v>1290</v>
      </c>
      <c r="T18">
        <v>1947.8700000000001</v>
      </c>
      <c r="U18">
        <v>1290</v>
      </c>
      <c r="V18">
        <v>1290</v>
      </c>
      <c r="W18">
        <v>1290</v>
      </c>
      <c r="X18">
        <v>1290</v>
      </c>
      <c r="Y18">
        <v>1290</v>
      </c>
      <c r="Z18">
        <v>1290</v>
      </c>
      <c r="AA18">
        <v>1290</v>
      </c>
      <c r="AB18">
        <v>1290</v>
      </c>
      <c r="AC18">
        <v>1290</v>
      </c>
      <c r="AD18">
        <v>0</v>
      </c>
      <c r="AE18" t="s">
        <v>104</v>
      </c>
      <c r="AF18" t="s">
        <v>473</v>
      </c>
      <c r="AG18" t="s">
        <v>126</v>
      </c>
      <c r="AH18" t="s">
        <v>107</v>
      </c>
    </row>
    <row r="19" spans="1:34" ht="15">
      <c r="A19" t="s">
        <v>101</v>
      </c>
      <c r="B19" t="s">
        <v>472</v>
      </c>
      <c r="C19" t="s">
        <v>119</v>
      </c>
      <c r="D19" t="s">
        <v>137</v>
      </c>
      <c r="E19" t="s">
        <v>106</v>
      </c>
      <c r="F19">
        <v>2012</v>
      </c>
      <c r="G19" t="s">
        <v>113</v>
      </c>
      <c r="H19" t="s">
        <v>138</v>
      </c>
      <c r="I19" t="s">
        <v>115</v>
      </c>
      <c r="J19" t="s">
        <v>129</v>
      </c>
      <c r="K19" t="s">
        <v>136</v>
      </c>
      <c r="L19">
        <v>0</v>
      </c>
      <c r="M19">
        <v>0</v>
      </c>
      <c r="N19">
        <v>8765.53</v>
      </c>
      <c r="O19">
        <v>0</v>
      </c>
      <c r="P19">
        <v>-8765.53</v>
      </c>
      <c r="Q19" t="s">
        <v>103</v>
      </c>
      <c r="R19">
        <v>375.19</v>
      </c>
      <c r="S19">
        <v>750.38</v>
      </c>
      <c r="T19">
        <v>1311.88</v>
      </c>
      <c r="U19">
        <v>750.38</v>
      </c>
      <c r="V19">
        <v>750.38</v>
      </c>
      <c r="W19">
        <v>750.37</v>
      </c>
      <c r="X19">
        <v>750.38</v>
      </c>
      <c r="Y19">
        <v>1124.28</v>
      </c>
      <c r="Z19">
        <v>750.37</v>
      </c>
      <c r="AA19">
        <v>602.8100000000001</v>
      </c>
      <c r="AB19">
        <v>142.23</v>
      </c>
      <c r="AC19">
        <v>706.88</v>
      </c>
      <c r="AD19">
        <v>0</v>
      </c>
      <c r="AE19" t="s">
        <v>104</v>
      </c>
      <c r="AF19" t="s">
        <v>473</v>
      </c>
      <c r="AG19" t="s">
        <v>126</v>
      </c>
      <c r="AH19" t="s">
        <v>107</v>
      </c>
    </row>
    <row r="20" spans="1:34" ht="15">
      <c r="A20" t="s">
        <v>101</v>
      </c>
      <c r="B20" t="s">
        <v>472</v>
      </c>
      <c r="C20" t="s">
        <v>119</v>
      </c>
      <c r="D20" t="s">
        <v>139</v>
      </c>
      <c r="E20" t="s">
        <v>106</v>
      </c>
      <c r="F20">
        <v>2012</v>
      </c>
      <c r="G20" t="s">
        <v>113</v>
      </c>
      <c r="H20" t="s">
        <v>140</v>
      </c>
      <c r="I20" t="s">
        <v>115</v>
      </c>
      <c r="J20" t="s">
        <v>129</v>
      </c>
      <c r="K20" t="s">
        <v>136</v>
      </c>
      <c r="L20">
        <v>0</v>
      </c>
      <c r="M20">
        <v>0</v>
      </c>
      <c r="N20">
        <v>9185.61</v>
      </c>
      <c r="O20">
        <v>0</v>
      </c>
      <c r="P20">
        <v>-9185.61</v>
      </c>
      <c r="Q20" t="s">
        <v>103</v>
      </c>
      <c r="R20">
        <v>354.35</v>
      </c>
      <c r="S20">
        <v>708.7</v>
      </c>
      <c r="T20">
        <v>1240.22</v>
      </c>
      <c r="U20">
        <v>708.7</v>
      </c>
      <c r="V20">
        <v>692.09</v>
      </c>
      <c r="W20">
        <v>692.09</v>
      </c>
      <c r="X20">
        <v>701.62</v>
      </c>
      <c r="Y20">
        <v>1057.2</v>
      </c>
      <c r="Z20">
        <v>704.8000000000001</v>
      </c>
      <c r="AA20">
        <v>704.8000000000001</v>
      </c>
      <c r="AB20">
        <v>704.8000000000001</v>
      </c>
      <c r="AC20">
        <v>916.24</v>
      </c>
      <c r="AD20">
        <v>0</v>
      </c>
      <c r="AE20" t="s">
        <v>104</v>
      </c>
      <c r="AF20" t="s">
        <v>473</v>
      </c>
      <c r="AG20" t="s">
        <v>126</v>
      </c>
      <c r="AH20" t="s">
        <v>107</v>
      </c>
    </row>
    <row r="21" spans="1:34" ht="15">
      <c r="A21" t="s">
        <v>101</v>
      </c>
      <c r="B21" t="s">
        <v>472</v>
      </c>
      <c r="C21" t="s">
        <v>119</v>
      </c>
      <c r="D21" t="s">
        <v>141</v>
      </c>
      <c r="E21" t="s">
        <v>106</v>
      </c>
      <c r="F21">
        <v>2012</v>
      </c>
      <c r="G21" t="s">
        <v>113</v>
      </c>
      <c r="H21" t="s">
        <v>142</v>
      </c>
      <c r="I21" t="s">
        <v>115</v>
      </c>
      <c r="J21" t="s">
        <v>129</v>
      </c>
      <c r="K21" t="s">
        <v>136</v>
      </c>
      <c r="L21">
        <v>0</v>
      </c>
      <c r="M21">
        <v>0</v>
      </c>
      <c r="N21">
        <v>462</v>
      </c>
      <c r="O21">
        <v>0</v>
      </c>
      <c r="P21">
        <v>-462</v>
      </c>
      <c r="Q21" t="s">
        <v>103</v>
      </c>
      <c r="R21">
        <v>0</v>
      </c>
      <c r="S21">
        <v>0</v>
      </c>
      <c r="T21">
        <v>0</v>
      </c>
      <c r="U21">
        <v>0</v>
      </c>
      <c r="V21">
        <v>0</v>
      </c>
      <c r="W21">
        <v>231</v>
      </c>
      <c r="X21">
        <v>38.5</v>
      </c>
      <c r="Y21">
        <v>38.5</v>
      </c>
      <c r="Z21">
        <v>38.5</v>
      </c>
      <c r="AA21">
        <v>38.5</v>
      </c>
      <c r="AB21">
        <v>38.5</v>
      </c>
      <c r="AC21">
        <v>38.5</v>
      </c>
      <c r="AD21">
        <v>0</v>
      </c>
      <c r="AE21" t="s">
        <v>104</v>
      </c>
      <c r="AF21" t="s">
        <v>473</v>
      </c>
      <c r="AG21" t="s">
        <v>126</v>
      </c>
      <c r="AH21" t="s">
        <v>107</v>
      </c>
    </row>
    <row r="22" spans="1:34" ht="15">
      <c r="A22" t="s">
        <v>101</v>
      </c>
      <c r="B22" t="s">
        <v>472</v>
      </c>
      <c r="C22" t="s">
        <v>119</v>
      </c>
      <c r="D22" t="s">
        <v>372</v>
      </c>
      <c r="E22" t="s">
        <v>106</v>
      </c>
      <c r="F22">
        <v>2012</v>
      </c>
      <c r="G22" t="s">
        <v>113</v>
      </c>
      <c r="H22" t="s">
        <v>373</v>
      </c>
      <c r="I22" t="s">
        <v>115</v>
      </c>
      <c r="J22" t="s">
        <v>147</v>
      </c>
      <c r="L22">
        <v>0</v>
      </c>
      <c r="M22">
        <v>0</v>
      </c>
      <c r="N22">
        <v>31485.64</v>
      </c>
      <c r="O22">
        <v>0</v>
      </c>
      <c r="P22">
        <v>-31485.64</v>
      </c>
      <c r="Q22" t="s">
        <v>103</v>
      </c>
      <c r="R22">
        <v>0</v>
      </c>
      <c r="S22">
        <v>0</v>
      </c>
      <c r="T22">
        <v>0</v>
      </c>
      <c r="U22">
        <v>0</v>
      </c>
      <c r="V22">
        <v>0</v>
      </c>
      <c r="W22">
        <v>0</v>
      </c>
      <c r="X22">
        <v>0</v>
      </c>
      <c r="Y22">
        <v>780</v>
      </c>
      <c r="Z22">
        <v>30705.64</v>
      </c>
      <c r="AA22">
        <v>0</v>
      </c>
      <c r="AB22">
        <v>0</v>
      </c>
      <c r="AC22">
        <v>0</v>
      </c>
      <c r="AD22">
        <v>0</v>
      </c>
      <c r="AE22" t="s">
        <v>104</v>
      </c>
      <c r="AF22" t="s">
        <v>473</v>
      </c>
      <c r="AG22" t="s">
        <v>126</v>
      </c>
      <c r="AH22" t="s">
        <v>107</v>
      </c>
    </row>
    <row r="23" spans="1:34" ht="15">
      <c r="A23" t="s">
        <v>101</v>
      </c>
      <c r="B23" t="s">
        <v>472</v>
      </c>
      <c r="C23" t="s">
        <v>119</v>
      </c>
      <c r="D23" t="s">
        <v>148</v>
      </c>
      <c r="E23" t="s">
        <v>106</v>
      </c>
      <c r="F23">
        <v>2012</v>
      </c>
      <c r="G23" t="s">
        <v>113</v>
      </c>
      <c r="H23" t="s">
        <v>149</v>
      </c>
      <c r="I23" t="s">
        <v>115</v>
      </c>
      <c r="J23" t="s">
        <v>150</v>
      </c>
      <c r="L23">
        <v>0</v>
      </c>
      <c r="M23">
        <v>0</v>
      </c>
      <c r="N23">
        <v>8009.93</v>
      </c>
      <c r="O23">
        <v>6865.66</v>
      </c>
      <c r="P23">
        <v>-14875.59</v>
      </c>
      <c r="Q23" t="s">
        <v>103</v>
      </c>
      <c r="R23">
        <v>0</v>
      </c>
      <c r="S23">
        <v>0</v>
      </c>
      <c r="T23">
        <v>0</v>
      </c>
      <c r="U23">
        <v>0</v>
      </c>
      <c r="V23">
        <v>0</v>
      </c>
      <c r="W23">
        <v>6865.650000000001</v>
      </c>
      <c r="X23">
        <v>0</v>
      </c>
      <c r="Y23">
        <v>0</v>
      </c>
      <c r="Z23">
        <v>0</v>
      </c>
      <c r="AA23">
        <v>0</v>
      </c>
      <c r="AB23">
        <v>1144.28</v>
      </c>
      <c r="AC23">
        <v>0</v>
      </c>
      <c r="AD23">
        <v>0</v>
      </c>
      <c r="AE23" t="s">
        <v>104</v>
      </c>
      <c r="AF23" t="s">
        <v>473</v>
      </c>
      <c r="AG23" t="s">
        <v>126</v>
      </c>
      <c r="AH23" t="s">
        <v>107</v>
      </c>
    </row>
    <row r="24" spans="1:34" ht="15">
      <c r="A24" t="s">
        <v>101</v>
      </c>
      <c r="B24" t="s">
        <v>472</v>
      </c>
      <c r="C24" t="s">
        <v>119</v>
      </c>
      <c r="D24" t="s">
        <v>183</v>
      </c>
      <c r="E24" t="s">
        <v>106</v>
      </c>
      <c r="F24">
        <v>2012</v>
      </c>
      <c r="G24" t="s">
        <v>113</v>
      </c>
      <c r="H24" t="s">
        <v>184</v>
      </c>
      <c r="I24" t="s">
        <v>115</v>
      </c>
      <c r="J24" t="s">
        <v>150</v>
      </c>
      <c r="L24">
        <v>0</v>
      </c>
      <c r="M24">
        <v>0</v>
      </c>
      <c r="N24">
        <v>157.68</v>
      </c>
      <c r="O24">
        <v>0</v>
      </c>
      <c r="P24">
        <v>-157.68</v>
      </c>
      <c r="Q24" t="s">
        <v>103</v>
      </c>
      <c r="R24">
        <v>0</v>
      </c>
      <c r="S24">
        <v>0</v>
      </c>
      <c r="T24">
        <v>0</v>
      </c>
      <c r="U24">
        <v>0</v>
      </c>
      <c r="V24">
        <v>0</v>
      </c>
      <c r="W24">
        <v>131.4</v>
      </c>
      <c r="X24">
        <v>26.28</v>
      </c>
      <c r="Y24">
        <v>0</v>
      </c>
      <c r="Z24">
        <v>0</v>
      </c>
      <c r="AA24">
        <v>0</v>
      </c>
      <c r="AB24">
        <v>0</v>
      </c>
      <c r="AC24">
        <v>0</v>
      </c>
      <c r="AD24">
        <v>0</v>
      </c>
      <c r="AE24" t="s">
        <v>104</v>
      </c>
      <c r="AF24" t="s">
        <v>473</v>
      </c>
      <c r="AG24" t="s">
        <v>126</v>
      </c>
      <c r="AH24" t="s">
        <v>107</v>
      </c>
    </row>
    <row r="25" spans="1:34" ht="15">
      <c r="A25" t="s">
        <v>101</v>
      </c>
      <c r="B25" t="s">
        <v>472</v>
      </c>
      <c r="C25" t="s">
        <v>119</v>
      </c>
      <c r="D25" t="s">
        <v>151</v>
      </c>
      <c r="E25" t="s">
        <v>106</v>
      </c>
      <c r="F25">
        <v>2012</v>
      </c>
      <c r="G25" t="s">
        <v>113</v>
      </c>
      <c r="H25" t="s">
        <v>152</v>
      </c>
      <c r="I25" t="s">
        <v>115</v>
      </c>
      <c r="J25" t="s">
        <v>150</v>
      </c>
      <c r="L25">
        <v>0</v>
      </c>
      <c r="M25">
        <v>0</v>
      </c>
      <c r="N25">
        <v>370</v>
      </c>
      <c r="O25">
        <v>0</v>
      </c>
      <c r="P25">
        <v>-370</v>
      </c>
      <c r="Q25" t="s">
        <v>103</v>
      </c>
      <c r="R25">
        <v>0</v>
      </c>
      <c r="S25">
        <v>0</v>
      </c>
      <c r="T25">
        <v>0</v>
      </c>
      <c r="U25">
        <v>0</v>
      </c>
      <c r="V25">
        <v>0</v>
      </c>
      <c r="W25">
        <v>370</v>
      </c>
      <c r="X25">
        <v>0</v>
      </c>
      <c r="Y25">
        <v>0</v>
      </c>
      <c r="Z25">
        <v>0</v>
      </c>
      <c r="AA25">
        <v>0</v>
      </c>
      <c r="AB25">
        <v>0</v>
      </c>
      <c r="AC25">
        <v>0</v>
      </c>
      <c r="AD25">
        <v>0</v>
      </c>
      <c r="AE25" t="s">
        <v>104</v>
      </c>
      <c r="AF25" t="s">
        <v>473</v>
      </c>
      <c r="AG25" t="s">
        <v>126</v>
      </c>
      <c r="AH25" t="s">
        <v>107</v>
      </c>
    </row>
    <row r="26" spans="1:34" ht="15">
      <c r="A26" t="s">
        <v>101</v>
      </c>
      <c r="B26" t="s">
        <v>102</v>
      </c>
      <c r="C26" t="s">
        <v>160</v>
      </c>
      <c r="D26" t="s">
        <v>161</v>
      </c>
      <c r="E26" t="s">
        <v>102</v>
      </c>
      <c r="F26">
        <v>2012</v>
      </c>
      <c r="G26" t="s">
        <v>121</v>
      </c>
      <c r="H26" t="s">
        <v>162</v>
      </c>
      <c r="I26" t="s">
        <v>123</v>
      </c>
      <c r="J26" t="s">
        <v>124</v>
      </c>
      <c r="L26" s="40">
        <v>-260000</v>
      </c>
      <c r="M26" s="40">
        <v>0</v>
      </c>
      <c r="N26" s="40">
        <v>0</v>
      </c>
      <c r="O26" s="40">
        <v>0</v>
      </c>
      <c r="P26" s="40">
        <v>0</v>
      </c>
      <c r="Q26" t="s">
        <v>103</v>
      </c>
      <c r="R26">
        <v>0</v>
      </c>
      <c r="S26">
        <v>0</v>
      </c>
      <c r="T26">
        <v>0</v>
      </c>
      <c r="U26">
        <v>0</v>
      </c>
      <c r="V26">
        <v>0</v>
      </c>
      <c r="W26">
        <v>0</v>
      </c>
      <c r="X26">
        <v>0</v>
      </c>
      <c r="Y26">
        <v>0</v>
      </c>
      <c r="Z26">
        <v>0</v>
      </c>
      <c r="AA26">
        <v>0</v>
      </c>
      <c r="AB26">
        <v>0</v>
      </c>
      <c r="AC26">
        <v>0</v>
      </c>
      <c r="AD26">
        <v>0</v>
      </c>
      <c r="AE26" t="s">
        <v>104</v>
      </c>
      <c r="AF26" t="s">
        <v>105</v>
      </c>
      <c r="AG26" t="s">
        <v>163</v>
      </c>
      <c r="AH26" t="s">
        <v>105</v>
      </c>
    </row>
    <row r="27" spans="1:34" ht="15">
      <c r="A27" t="s">
        <v>101</v>
      </c>
      <c r="B27" t="s">
        <v>715</v>
      </c>
      <c r="C27" t="s">
        <v>160</v>
      </c>
      <c r="D27" t="s">
        <v>372</v>
      </c>
      <c r="E27" t="s">
        <v>106</v>
      </c>
      <c r="F27">
        <v>2012</v>
      </c>
      <c r="G27" t="s">
        <v>113</v>
      </c>
      <c r="H27" t="s">
        <v>373</v>
      </c>
      <c r="I27" t="s">
        <v>115</v>
      </c>
      <c r="J27" t="s">
        <v>147</v>
      </c>
      <c r="L27">
        <v>0</v>
      </c>
      <c r="M27">
        <v>0</v>
      </c>
      <c r="N27">
        <v>165583.76</v>
      </c>
      <c r="O27">
        <v>0</v>
      </c>
      <c r="P27">
        <v>-165583.76</v>
      </c>
      <c r="Q27" t="s">
        <v>103</v>
      </c>
      <c r="R27">
        <v>0</v>
      </c>
      <c r="S27">
        <v>0</v>
      </c>
      <c r="T27">
        <v>0</v>
      </c>
      <c r="U27">
        <v>0</v>
      </c>
      <c r="V27">
        <v>3114580.76</v>
      </c>
      <c r="W27">
        <v>0</v>
      </c>
      <c r="X27">
        <v>0</v>
      </c>
      <c r="Y27">
        <v>0</v>
      </c>
      <c r="Z27">
        <v>0</v>
      </c>
      <c r="AA27">
        <v>-2948997</v>
      </c>
      <c r="AB27">
        <v>0</v>
      </c>
      <c r="AC27">
        <v>0</v>
      </c>
      <c r="AD27">
        <v>0</v>
      </c>
      <c r="AE27" t="s">
        <v>104</v>
      </c>
      <c r="AF27" t="s">
        <v>716</v>
      </c>
      <c r="AG27" t="s">
        <v>163</v>
      </c>
      <c r="AH27" t="s">
        <v>107</v>
      </c>
    </row>
    <row r="28" spans="1:34" ht="15">
      <c r="A28" t="s">
        <v>101</v>
      </c>
      <c r="B28" t="s">
        <v>715</v>
      </c>
      <c r="C28" t="s">
        <v>160</v>
      </c>
      <c r="D28" t="s">
        <v>173</v>
      </c>
      <c r="E28" t="s">
        <v>106</v>
      </c>
      <c r="F28">
        <v>2012</v>
      </c>
      <c r="G28" t="s">
        <v>113</v>
      </c>
      <c r="H28" t="s">
        <v>174</v>
      </c>
      <c r="I28" t="s">
        <v>115</v>
      </c>
      <c r="J28" t="s">
        <v>147</v>
      </c>
      <c r="L28">
        <v>0</v>
      </c>
      <c r="M28">
        <v>0</v>
      </c>
      <c r="N28">
        <v>0</v>
      </c>
      <c r="O28">
        <v>0</v>
      </c>
      <c r="P28">
        <v>0</v>
      </c>
      <c r="Q28" t="s">
        <v>103</v>
      </c>
      <c r="R28">
        <v>0</v>
      </c>
      <c r="S28">
        <v>0</v>
      </c>
      <c r="T28">
        <v>0</v>
      </c>
      <c r="U28">
        <v>0</v>
      </c>
      <c r="V28">
        <v>0</v>
      </c>
      <c r="W28">
        <v>0</v>
      </c>
      <c r="X28">
        <v>0</v>
      </c>
      <c r="Y28">
        <v>0</v>
      </c>
      <c r="Z28">
        <v>0</v>
      </c>
      <c r="AA28">
        <v>0</v>
      </c>
      <c r="AB28">
        <v>0</v>
      </c>
      <c r="AC28">
        <v>0</v>
      </c>
      <c r="AD28">
        <v>0</v>
      </c>
      <c r="AE28" t="s">
        <v>104</v>
      </c>
      <c r="AF28" t="s">
        <v>716</v>
      </c>
      <c r="AG28" t="s">
        <v>163</v>
      </c>
      <c r="AH28" t="s">
        <v>107</v>
      </c>
    </row>
    <row r="29" spans="1:34" ht="15">
      <c r="A29" t="s">
        <v>101</v>
      </c>
      <c r="B29" t="s">
        <v>715</v>
      </c>
      <c r="C29" t="s">
        <v>160</v>
      </c>
      <c r="D29" t="s">
        <v>175</v>
      </c>
      <c r="E29" t="s">
        <v>106</v>
      </c>
      <c r="F29">
        <v>2012</v>
      </c>
      <c r="G29" t="s">
        <v>113</v>
      </c>
      <c r="H29" t="s">
        <v>176</v>
      </c>
      <c r="I29" t="s">
        <v>115</v>
      </c>
      <c r="J29" t="s">
        <v>147</v>
      </c>
      <c r="L29">
        <v>0</v>
      </c>
      <c r="M29">
        <v>0</v>
      </c>
      <c r="N29">
        <v>50</v>
      </c>
      <c r="O29">
        <v>0</v>
      </c>
      <c r="P29">
        <v>-50</v>
      </c>
      <c r="Q29" t="s">
        <v>103</v>
      </c>
      <c r="R29">
        <v>0</v>
      </c>
      <c r="S29">
        <v>0</v>
      </c>
      <c r="T29">
        <v>0</v>
      </c>
      <c r="U29">
        <v>0</v>
      </c>
      <c r="V29">
        <v>0</v>
      </c>
      <c r="W29">
        <v>0</v>
      </c>
      <c r="X29">
        <v>0</v>
      </c>
      <c r="Y29">
        <v>0</v>
      </c>
      <c r="Z29">
        <v>0</v>
      </c>
      <c r="AA29">
        <v>0</v>
      </c>
      <c r="AB29">
        <v>0</v>
      </c>
      <c r="AC29">
        <v>50</v>
      </c>
      <c r="AD29">
        <v>0</v>
      </c>
      <c r="AE29" t="s">
        <v>104</v>
      </c>
      <c r="AF29" t="s">
        <v>716</v>
      </c>
      <c r="AG29" t="s">
        <v>163</v>
      </c>
      <c r="AH29" t="s">
        <v>107</v>
      </c>
    </row>
    <row r="30" spans="1:34" ht="15">
      <c r="A30" t="s">
        <v>101</v>
      </c>
      <c r="B30" t="s">
        <v>102</v>
      </c>
      <c r="C30" t="s">
        <v>164</v>
      </c>
      <c r="D30" t="s">
        <v>127</v>
      </c>
      <c r="E30" t="s">
        <v>102</v>
      </c>
      <c r="F30">
        <v>2012</v>
      </c>
      <c r="G30" t="s">
        <v>113</v>
      </c>
      <c r="H30" t="s">
        <v>128</v>
      </c>
      <c r="I30" t="s">
        <v>115</v>
      </c>
      <c r="J30" t="s">
        <v>129</v>
      </c>
      <c r="K30" t="s">
        <v>130</v>
      </c>
      <c r="L30">
        <v>752047.96</v>
      </c>
      <c r="M30">
        <v>752047.96</v>
      </c>
      <c r="N30">
        <v>0</v>
      </c>
      <c r="O30">
        <v>0</v>
      </c>
      <c r="P30">
        <v>752047.96</v>
      </c>
      <c r="Q30" t="s">
        <v>131</v>
      </c>
      <c r="R30">
        <v>0</v>
      </c>
      <c r="S30">
        <v>0</v>
      </c>
      <c r="T30">
        <v>0</v>
      </c>
      <c r="U30">
        <v>0</v>
      </c>
      <c r="V30">
        <v>0</v>
      </c>
      <c r="W30">
        <v>0</v>
      </c>
      <c r="X30">
        <v>0</v>
      </c>
      <c r="Y30">
        <v>0</v>
      </c>
      <c r="Z30">
        <v>0</v>
      </c>
      <c r="AA30">
        <v>0</v>
      </c>
      <c r="AB30">
        <v>0</v>
      </c>
      <c r="AC30">
        <v>0</v>
      </c>
      <c r="AD30">
        <v>0</v>
      </c>
      <c r="AE30" t="s">
        <v>104</v>
      </c>
      <c r="AF30" t="s">
        <v>105</v>
      </c>
      <c r="AG30" t="s">
        <v>167</v>
      </c>
      <c r="AH30" t="s">
        <v>105</v>
      </c>
    </row>
    <row r="31" spans="1:34" ht="15">
      <c r="A31" t="s">
        <v>101</v>
      </c>
      <c r="B31" t="s">
        <v>102</v>
      </c>
      <c r="C31" t="s">
        <v>164</v>
      </c>
      <c r="D31" t="s">
        <v>132</v>
      </c>
      <c r="E31" t="s">
        <v>102</v>
      </c>
      <c r="F31">
        <v>2012</v>
      </c>
      <c r="G31" t="s">
        <v>113</v>
      </c>
      <c r="H31" t="s">
        <v>133</v>
      </c>
      <c r="I31" t="s">
        <v>115</v>
      </c>
      <c r="J31" t="s">
        <v>129</v>
      </c>
      <c r="K31" t="s">
        <v>130</v>
      </c>
      <c r="L31">
        <v>0</v>
      </c>
      <c r="M31">
        <v>0</v>
      </c>
      <c r="N31">
        <v>0</v>
      </c>
      <c r="O31">
        <v>0</v>
      </c>
      <c r="P31">
        <v>0</v>
      </c>
      <c r="Q31" t="s">
        <v>103</v>
      </c>
      <c r="R31">
        <v>0</v>
      </c>
      <c r="S31">
        <v>17794.49</v>
      </c>
      <c r="T31">
        <v>-17794.49</v>
      </c>
      <c r="U31">
        <v>0</v>
      </c>
      <c r="V31">
        <v>10458.4</v>
      </c>
      <c r="W31">
        <v>2284.4</v>
      </c>
      <c r="X31">
        <v>5097.12</v>
      </c>
      <c r="Y31">
        <v>-17839.920000000002</v>
      </c>
      <c r="Z31">
        <v>0</v>
      </c>
      <c r="AA31">
        <v>7624.79</v>
      </c>
      <c r="AB31">
        <v>-7624.79</v>
      </c>
      <c r="AC31">
        <v>0</v>
      </c>
      <c r="AD31">
        <v>0</v>
      </c>
      <c r="AE31" t="s">
        <v>104</v>
      </c>
      <c r="AF31" t="s">
        <v>105</v>
      </c>
      <c r="AG31" t="s">
        <v>167</v>
      </c>
      <c r="AH31" t="s">
        <v>105</v>
      </c>
    </row>
    <row r="32" spans="1:34" ht="15">
      <c r="A32" t="s">
        <v>101</v>
      </c>
      <c r="B32" t="s">
        <v>102</v>
      </c>
      <c r="C32" t="s">
        <v>164</v>
      </c>
      <c r="D32" t="s">
        <v>134</v>
      </c>
      <c r="E32" t="s">
        <v>102</v>
      </c>
      <c r="F32">
        <v>2012</v>
      </c>
      <c r="G32" t="s">
        <v>113</v>
      </c>
      <c r="H32" t="s">
        <v>135</v>
      </c>
      <c r="I32" t="s">
        <v>115</v>
      </c>
      <c r="J32" t="s">
        <v>129</v>
      </c>
      <c r="K32" t="s">
        <v>136</v>
      </c>
      <c r="L32">
        <v>123840</v>
      </c>
      <c r="M32">
        <v>123840</v>
      </c>
      <c r="N32">
        <v>0</v>
      </c>
      <c r="O32">
        <v>0</v>
      </c>
      <c r="P32">
        <v>123840</v>
      </c>
      <c r="Q32" t="s">
        <v>131</v>
      </c>
      <c r="R32">
        <v>0</v>
      </c>
      <c r="S32">
        <v>0</v>
      </c>
      <c r="T32">
        <v>0</v>
      </c>
      <c r="U32">
        <v>0</v>
      </c>
      <c r="V32">
        <v>0</v>
      </c>
      <c r="W32">
        <v>0</v>
      </c>
      <c r="X32">
        <v>0</v>
      </c>
      <c r="Y32">
        <v>0</v>
      </c>
      <c r="Z32">
        <v>0</v>
      </c>
      <c r="AA32">
        <v>0</v>
      </c>
      <c r="AB32">
        <v>0</v>
      </c>
      <c r="AC32">
        <v>0</v>
      </c>
      <c r="AD32">
        <v>0</v>
      </c>
      <c r="AE32" t="s">
        <v>104</v>
      </c>
      <c r="AF32" t="s">
        <v>105</v>
      </c>
      <c r="AG32" t="s">
        <v>167</v>
      </c>
      <c r="AH32" t="s">
        <v>105</v>
      </c>
    </row>
    <row r="33" spans="1:34" ht="15">
      <c r="A33" t="s">
        <v>101</v>
      </c>
      <c r="B33" t="s">
        <v>102</v>
      </c>
      <c r="C33" t="s">
        <v>164</v>
      </c>
      <c r="D33" t="s">
        <v>137</v>
      </c>
      <c r="E33" t="s">
        <v>102</v>
      </c>
      <c r="F33">
        <v>2012</v>
      </c>
      <c r="G33" t="s">
        <v>113</v>
      </c>
      <c r="H33" t="s">
        <v>138</v>
      </c>
      <c r="I33" t="s">
        <v>115</v>
      </c>
      <c r="J33" t="s">
        <v>129</v>
      </c>
      <c r="K33" t="s">
        <v>136</v>
      </c>
      <c r="L33">
        <v>56574</v>
      </c>
      <c r="M33">
        <v>56574</v>
      </c>
      <c r="N33">
        <v>0</v>
      </c>
      <c r="O33">
        <v>0</v>
      </c>
      <c r="P33">
        <v>56574</v>
      </c>
      <c r="Q33" t="s">
        <v>131</v>
      </c>
      <c r="R33">
        <v>0</v>
      </c>
      <c r="S33">
        <v>0</v>
      </c>
      <c r="T33">
        <v>0</v>
      </c>
      <c r="U33">
        <v>0</v>
      </c>
      <c r="V33">
        <v>0</v>
      </c>
      <c r="W33">
        <v>0</v>
      </c>
      <c r="X33">
        <v>0</v>
      </c>
      <c r="Y33">
        <v>0</v>
      </c>
      <c r="Z33">
        <v>0</v>
      </c>
      <c r="AA33">
        <v>0</v>
      </c>
      <c r="AB33">
        <v>0</v>
      </c>
      <c r="AC33">
        <v>0</v>
      </c>
      <c r="AD33">
        <v>0</v>
      </c>
      <c r="AE33" t="s">
        <v>104</v>
      </c>
      <c r="AF33" t="s">
        <v>105</v>
      </c>
      <c r="AG33" t="s">
        <v>167</v>
      </c>
      <c r="AH33" t="s">
        <v>105</v>
      </c>
    </row>
    <row r="34" spans="1:34" ht="15">
      <c r="A34" t="s">
        <v>101</v>
      </c>
      <c r="B34" t="s">
        <v>102</v>
      </c>
      <c r="C34" t="s">
        <v>164</v>
      </c>
      <c r="D34" t="s">
        <v>139</v>
      </c>
      <c r="E34" t="s">
        <v>102</v>
      </c>
      <c r="F34">
        <v>2012</v>
      </c>
      <c r="G34" t="s">
        <v>113</v>
      </c>
      <c r="H34" t="s">
        <v>140</v>
      </c>
      <c r="I34" t="s">
        <v>115</v>
      </c>
      <c r="J34" t="s">
        <v>129</v>
      </c>
      <c r="K34" t="s">
        <v>136</v>
      </c>
      <c r="L34">
        <v>54523.96</v>
      </c>
      <c r="M34">
        <v>54523.96</v>
      </c>
      <c r="N34">
        <v>0</v>
      </c>
      <c r="O34">
        <v>0</v>
      </c>
      <c r="P34">
        <v>54523.96</v>
      </c>
      <c r="Q34" t="s">
        <v>131</v>
      </c>
      <c r="R34">
        <v>0</v>
      </c>
      <c r="S34">
        <v>0</v>
      </c>
      <c r="T34">
        <v>0</v>
      </c>
      <c r="U34">
        <v>0</v>
      </c>
      <c r="V34">
        <v>0</v>
      </c>
      <c r="W34">
        <v>0</v>
      </c>
      <c r="X34">
        <v>0</v>
      </c>
      <c r="Y34">
        <v>0</v>
      </c>
      <c r="Z34">
        <v>0</v>
      </c>
      <c r="AA34">
        <v>0</v>
      </c>
      <c r="AB34">
        <v>0</v>
      </c>
      <c r="AC34">
        <v>0</v>
      </c>
      <c r="AD34">
        <v>0</v>
      </c>
      <c r="AE34" t="s">
        <v>104</v>
      </c>
      <c r="AF34" t="s">
        <v>105</v>
      </c>
      <c r="AG34" t="s">
        <v>167</v>
      </c>
      <c r="AH34" t="s">
        <v>105</v>
      </c>
    </row>
    <row r="35" spans="1:34" ht="15">
      <c r="A35" t="s">
        <v>101</v>
      </c>
      <c r="B35" t="s">
        <v>102</v>
      </c>
      <c r="C35" t="s">
        <v>164</v>
      </c>
      <c r="D35" t="s">
        <v>141</v>
      </c>
      <c r="E35" t="s">
        <v>102</v>
      </c>
      <c r="F35">
        <v>2012</v>
      </c>
      <c r="G35" t="s">
        <v>113</v>
      </c>
      <c r="H35" t="s">
        <v>142</v>
      </c>
      <c r="I35" t="s">
        <v>115</v>
      </c>
      <c r="J35" t="s">
        <v>129</v>
      </c>
      <c r="K35" t="s">
        <v>136</v>
      </c>
      <c r="L35">
        <v>3696</v>
      </c>
      <c r="M35">
        <v>3696</v>
      </c>
      <c r="N35">
        <v>0</v>
      </c>
      <c r="O35">
        <v>0</v>
      </c>
      <c r="P35">
        <v>3696</v>
      </c>
      <c r="Q35" t="s">
        <v>131</v>
      </c>
      <c r="R35">
        <v>0</v>
      </c>
      <c r="S35">
        <v>0</v>
      </c>
      <c r="T35">
        <v>0</v>
      </c>
      <c r="U35">
        <v>0</v>
      </c>
      <c r="V35">
        <v>0</v>
      </c>
      <c r="W35">
        <v>0</v>
      </c>
      <c r="X35">
        <v>0</v>
      </c>
      <c r="Y35">
        <v>0</v>
      </c>
      <c r="Z35">
        <v>0</v>
      </c>
      <c r="AA35">
        <v>0</v>
      </c>
      <c r="AB35">
        <v>0</v>
      </c>
      <c r="AC35">
        <v>0</v>
      </c>
      <c r="AD35">
        <v>0</v>
      </c>
      <c r="AE35" t="s">
        <v>104</v>
      </c>
      <c r="AF35" t="s">
        <v>105</v>
      </c>
      <c r="AG35" t="s">
        <v>167</v>
      </c>
      <c r="AH35" t="s">
        <v>105</v>
      </c>
    </row>
    <row r="36" spans="1:34" ht="15">
      <c r="A36" t="s">
        <v>101</v>
      </c>
      <c r="B36" t="s">
        <v>102</v>
      </c>
      <c r="C36" t="s">
        <v>164</v>
      </c>
      <c r="D36" t="s">
        <v>143</v>
      </c>
      <c r="E36" t="s">
        <v>102</v>
      </c>
      <c r="F36">
        <v>2012</v>
      </c>
      <c r="G36" t="s">
        <v>113</v>
      </c>
      <c r="H36" t="s">
        <v>144</v>
      </c>
      <c r="I36" t="s">
        <v>115</v>
      </c>
      <c r="J36" t="s">
        <v>129</v>
      </c>
      <c r="K36" t="s">
        <v>136</v>
      </c>
      <c r="L36">
        <v>0</v>
      </c>
      <c r="M36">
        <v>0</v>
      </c>
      <c r="N36">
        <v>0</v>
      </c>
      <c r="O36">
        <v>0</v>
      </c>
      <c r="P36">
        <v>0</v>
      </c>
      <c r="Q36" t="s">
        <v>103</v>
      </c>
      <c r="R36">
        <v>0</v>
      </c>
      <c r="S36">
        <v>4104.12</v>
      </c>
      <c r="T36">
        <v>-4104.12</v>
      </c>
      <c r="U36">
        <v>0</v>
      </c>
      <c r="V36">
        <v>1536.98</v>
      </c>
      <c r="W36">
        <v>619.38</v>
      </c>
      <c r="X36">
        <v>889.25</v>
      </c>
      <c r="Y36">
        <v>-3045.61</v>
      </c>
      <c r="Z36">
        <v>0</v>
      </c>
      <c r="AA36">
        <v>1302.1200000000001</v>
      </c>
      <c r="AB36">
        <v>-1302.1200000000001</v>
      </c>
      <c r="AC36">
        <v>0</v>
      </c>
      <c r="AD36">
        <v>0</v>
      </c>
      <c r="AE36" t="s">
        <v>104</v>
      </c>
      <c r="AF36" t="s">
        <v>105</v>
      </c>
      <c r="AG36" t="s">
        <v>167</v>
      </c>
      <c r="AH36" t="s">
        <v>105</v>
      </c>
    </row>
    <row r="37" spans="1:34" ht="15">
      <c r="A37" t="s">
        <v>101</v>
      </c>
      <c r="B37" t="s">
        <v>102</v>
      </c>
      <c r="C37" t="s">
        <v>164</v>
      </c>
      <c r="D37" t="s">
        <v>173</v>
      </c>
      <c r="E37" t="s">
        <v>102</v>
      </c>
      <c r="F37">
        <v>2012</v>
      </c>
      <c r="G37" t="s">
        <v>113</v>
      </c>
      <c r="H37" t="s">
        <v>174</v>
      </c>
      <c r="I37" t="s">
        <v>115</v>
      </c>
      <c r="J37" t="s">
        <v>147</v>
      </c>
      <c r="L37">
        <v>2500</v>
      </c>
      <c r="M37">
        <v>4090</v>
      </c>
      <c r="N37">
        <v>0</v>
      </c>
      <c r="O37">
        <v>0</v>
      </c>
      <c r="P37">
        <v>4090</v>
      </c>
      <c r="Q37" t="s">
        <v>131</v>
      </c>
      <c r="R37">
        <v>0</v>
      </c>
      <c r="S37">
        <v>0</v>
      </c>
      <c r="T37">
        <v>0</v>
      </c>
      <c r="U37">
        <v>0</v>
      </c>
      <c r="V37">
        <v>0</v>
      </c>
      <c r="W37">
        <v>0</v>
      </c>
      <c r="X37">
        <v>0</v>
      </c>
      <c r="Y37">
        <v>0</v>
      </c>
      <c r="Z37">
        <v>0</v>
      </c>
      <c r="AA37">
        <v>0</v>
      </c>
      <c r="AB37">
        <v>0</v>
      </c>
      <c r="AC37">
        <v>0</v>
      </c>
      <c r="AD37">
        <v>0</v>
      </c>
      <c r="AE37" t="s">
        <v>104</v>
      </c>
      <c r="AF37" t="s">
        <v>105</v>
      </c>
      <c r="AG37" t="s">
        <v>167</v>
      </c>
      <c r="AH37" t="s">
        <v>105</v>
      </c>
    </row>
    <row r="38" spans="1:34" ht="15">
      <c r="A38" t="s">
        <v>101</v>
      </c>
      <c r="B38" t="s">
        <v>102</v>
      </c>
      <c r="C38" t="s">
        <v>164</v>
      </c>
      <c r="D38" t="s">
        <v>175</v>
      </c>
      <c r="E38" t="s">
        <v>102</v>
      </c>
      <c r="F38">
        <v>2012</v>
      </c>
      <c r="G38" t="s">
        <v>113</v>
      </c>
      <c r="H38" t="s">
        <v>176</v>
      </c>
      <c r="I38" t="s">
        <v>115</v>
      </c>
      <c r="J38" t="s">
        <v>147</v>
      </c>
      <c r="L38">
        <v>3000</v>
      </c>
      <c r="M38">
        <v>3000</v>
      </c>
      <c r="N38">
        <v>0</v>
      </c>
      <c r="O38">
        <v>0</v>
      </c>
      <c r="P38">
        <v>3000</v>
      </c>
      <c r="Q38" t="s">
        <v>131</v>
      </c>
      <c r="R38">
        <v>0</v>
      </c>
      <c r="S38">
        <v>0</v>
      </c>
      <c r="T38">
        <v>0</v>
      </c>
      <c r="U38">
        <v>0</v>
      </c>
      <c r="V38">
        <v>0</v>
      </c>
      <c r="W38">
        <v>0</v>
      </c>
      <c r="X38">
        <v>0</v>
      </c>
      <c r="Y38">
        <v>0</v>
      </c>
      <c r="Z38">
        <v>0</v>
      </c>
      <c r="AA38">
        <v>0</v>
      </c>
      <c r="AB38">
        <v>0</v>
      </c>
      <c r="AC38">
        <v>0</v>
      </c>
      <c r="AD38">
        <v>0</v>
      </c>
      <c r="AE38" t="s">
        <v>104</v>
      </c>
      <c r="AF38" t="s">
        <v>105</v>
      </c>
      <c r="AG38" t="s">
        <v>167</v>
      </c>
      <c r="AH38" t="s">
        <v>105</v>
      </c>
    </row>
    <row r="39" spans="1:34" ht="15">
      <c r="A39" t="s">
        <v>101</v>
      </c>
      <c r="B39" t="s">
        <v>102</v>
      </c>
      <c r="C39" t="s">
        <v>164</v>
      </c>
      <c r="D39" t="s">
        <v>177</v>
      </c>
      <c r="E39" t="s">
        <v>102</v>
      </c>
      <c r="F39">
        <v>2012</v>
      </c>
      <c r="G39" t="s">
        <v>113</v>
      </c>
      <c r="H39" t="s">
        <v>178</v>
      </c>
      <c r="I39" t="s">
        <v>115</v>
      </c>
      <c r="J39" t="s">
        <v>150</v>
      </c>
      <c r="L39">
        <v>0.08</v>
      </c>
      <c r="M39">
        <v>0.08</v>
      </c>
      <c r="N39">
        <v>0</v>
      </c>
      <c r="O39">
        <v>0</v>
      </c>
      <c r="P39">
        <v>0.08</v>
      </c>
      <c r="Q39" t="s">
        <v>131</v>
      </c>
      <c r="R39">
        <v>0</v>
      </c>
      <c r="S39">
        <v>0</v>
      </c>
      <c r="T39">
        <v>0</v>
      </c>
      <c r="U39">
        <v>0</v>
      </c>
      <c r="V39">
        <v>0</v>
      </c>
      <c r="W39">
        <v>0</v>
      </c>
      <c r="X39">
        <v>0</v>
      </c>
      <c r="Y39">
        <v>0</v>
      </c>
      <c r="Z39">
        <v>0</v>
      </c>
      <c r="AA39">
        <v>0</v>
      </c>
      <c r="AB39">
        <v>0</v>
      </c>
      <c r="AC39">
        <v>0</v>
      </c>
      <c r="AD39">
        <v>0</v>
      </c>
      <c r="AE39" t="s">
        <v>104</v>
      </c>
      <c r="AF39" t="s">
        <v>105</v>
      </c>
      <c r="AG39" t="s">
        <v>167</v>
      </c>
      <c r="AH39" t="s">
        <v>105</v>
      </c>
    </row>
    <row r="40" spans="1:34" ht="15">
      <c r="A40" t="s">
        <v>101</v>
      </c>
      <c r="B40" t="s">
        <v>102</v>
      </c>
      <c r="C40" t="s">
        <v>164</v>
      </c>
      <c r="D40" t="s">
        <v>179</v>
      </c>
      <c r="E40" t="s">
        <v>102</v>
      </c>
      <c r="F40">
        <v>2012</v>
      </c>
      <c r="G40" t="s">
        <v>113</v>
      </c>
      <c r="H40" t="s">
        <v>180</v>
      </c>
      <c r="I40" t="s">
        <v>115</v>
      </c>
      <c r="J40" t="s">
        <v>150</v>
      </c>
      <c r="L40">
        <v>350</v>
      </c>
      <c r="M40">
        <v>350</v>
      </c>
      <c r="N40">
        <v>0</v>
      </c>
      <c r="O40">
        <v>0</v>
      </c>
      <c r="P40">
        <v>350</v>
      </c>
      <c r="Q40" t="s">
        <v>131</v>
      </c>
      <c r="R40">
        <v>0</v>
      </c>
      <c r="S40">
        <v>0</v>
      </c>
      <c r="T40">
        <v>0</v>
      </c>
      <c r="U40">
        <v>0</v>
      </c>
      <c r="V40">
        <v>0</v>
      </c>
      <c r="W40">
        <v>0</v>
      </c>
      <c r="X40">
        <v>0</v>
      </c>
      <c r="Y40">
        <v>0</v>
      </c>
      <c r="Z40">
        <v>0</v>
      </c>
      <c r="AA40">
        <v>0</v>
      </c>
      <c r="AB40">
        <v>0</v>
      </c>
      <c r="AC40">
        <v>0</v>
      </c>
      <c r="AD40">
        <v>0</v>
      </c>
      <c r="AE40" t="s">
        <v>104</v>
      </c>
      <c r="AF40" t="s">
        <v>105</v>
      </c>
      <c r="AG40" t="s">
        <v>167</v>
      </c>
      <c r="AH40" t="s">
        <v>105</v>
      </c>
    </row>
    <row r="41" spans="1:34" ht="15">
      <c r="A41" t="s">
        <v>101</v>
      </c>
      <c r="B41" t="s">
        <v>102</v>
      </c>
      <c r="C41" t="s">
        <v>164</v>
      </c>
      <c r="D41" t="s">
        <v>148</v>
      </c>
      <c r="E41" t="s">
        <v>102</v>
      </c>
      <c r="F41">
        <v>2012</v>
      </c>
      <c r="G41" t="s">
        <v>113</v>
      </c>
      <c r="H41" t="s">
        <v>149</v>
      </c>
      <c r="I41" t="s">
        <v>115</v>
      </c>
      <c r="J41" t="s">
        <v>150</v>
      </c>
      <c r="L41">
        <v>444823</v>
      </c>
      <c r="M41">
        <v>551917</v>
      </c>
      <c r="N41">
        <v>0</v>
      </c>
      <c r="O41">
        <v>0</v>
      </c>
      <c r="P41">
        <v>551917</v>
      </c>
      <c r="Q41" t="s">
        <v>131</v>
      </c>
      <c r="R41">
        <v>0</v>
      </c>
      <c r="S41">
        <v>0</v>
      </c>
      <c r="T41">
        <v>0</v>
      </c>
      <c r="U41">
        <v>0</v>
      </c>
      <c r="V41">
        <v>0</v>
      </c>
      <c r="W41">
        <v>0</v>
      </c>
      <c r="X41">
        <v>0</v>
      </c>
      <c r="Y41">
        <v>0</v>
      </c>
      <c r="Z41">
        <v>0</v>
      </c>
      <c r="AA41">
        <v>0</v>
      </c>
      <c r="AB41">
        <v>0</v>
      </c>
      <c r="AC41">
        <v>0</v>
      </c>
      <c r="AD41">
        <v>0</v>
      </c>
      <c r="AE41" t="s">
        <v>104</v>
      </c>
      <c r="AF41" t="s">
        <v>105</v>
      </c>
      <c r="AG41" t="s">
        <v>167</v>
      </c>
      <c r="AH41" t="s">
        <v>105</v>
      </c>
    </row>
    <row r="42" spans="1:34" ht="15">
      <c r="A42" t="s">
        <v>101</v>
      </c>
      <c r="B42" t="s">
        <v>102</v>
      </c>
      <c r="C42" t="s">
        <v>164</v>
      </c>
      <c r="D42" t="s">
        <v>181</v>
      </c>
      <c r="E42" t="s">
        <v>102</v>
      </c>
      <c r="F42">
        <v>2012</v>
      </c>
      <c r="G42" t="s">
        <v>113</v>
      </c>
      <c r="H42" t="s">
        <v>182</v>
      </c>
      <c r="I42" t="s">
        <v>115</v>
      </c>
      <c r="J42" t="s">
        <v>150</v>
      </c>
      <c r="L42">
        <v>0</v>
      </c>
      <c r="M42">
        <v>7098</v>
      </c>
      <c r="N42">
        <v>0</v>
      </c>
      <c r="O42">
        <v>0</v>
      </c>
      <c r="P42">
        <v>7098</v>
      </c>
      <c r="Q42" t="s">
        <v>131</v>
      </c>
      <c r="R42">
        <v>0</v>
      </c>
      <c r="S42">
        <v>0</v>
      </c>
      <c r="T42">
        <v>0</v>
      </c>
      <c r="U42">
        <v>0</v>
      </c>
      <c r="V42">
        <v>0</v>
      </c>
      <c r="W42">
        <v>0</v>
      </c>
      <c r="X42">
        <v>0</v>
      </c>
      <c r="Y42">
        <v>0</v>
      </c>
      <c r="Z42">
        <v>0</v>
      </c>
      <c r="AA42">
        <v>0</v>
      </c>
      <c r="AB42">
        <v>0</v>
      </c>
      <c r="AC42">
        <v>0</v>
      </c>
      <c r="AD42">
        <v>0</v>
      </c>
      <c r="AE42" t="s">
        <v>104</v>
      </c>
      <c r="AF42" t="s">
        <v>105</v>
      </c>
      <c r="AG42" t="s">
        <v>167</v>
      </c>
      <c r="AH42" t="s">
        <v>105</v>
      </c>
    </row>
    <row r="43" spans="1:34" ht="15">
      <c r="A43" t="s">
        <v>101</v>
      </c>
      <c r="B43" t="s">
        <v>102</v>
      </c>
      <c r="C43" t="s">
        <v>164</v>
      </c>
      <c r="D43" t="s">
        <v>183</v>
      </c>
      <c r="E43" t="s">
        <v>102</v>
      </c>
      <c r="F43">
        <v>2012</v>
      </c>
      <c r="G43" t="s">
        <v>113</v>
      </c>
      <c r="H43" t="s">
        <v>184</v>
      </c>
      <c r="I43" t="s">
        <v>115</v>
      </c>
      <c r="J43" t="s">
        <v>150</v>
      </c>
      <c r="L43">
        <v>1000</v>
      </c>
      <c r="M43">
        <v>1000</v>
      </c>
      <c r="N43">
        <v>0</v>
      </c>
      <c r="O43">
        <v>0</v>
      </c>
      <c r="P43">
        <v>1000</v>
      </c>
      <c r="Q43" t="s">
        <v>131</v>
      </c>
      <c r="R43">
        <v>0</v>
      </c>
      <c r="S43">
        <v>0</v>
      </c>
      <c r="T43">
        <v>0</v>
      </c>
      <c r="U43">
        <v>0</v>
      </c>
      <c r="V43">
        <v>0</v>
      </c>
      <c r="W43">
        <v>0</v>
      </c>
      <c r="X43">
        <v>0</v>
      </c>
      <c r="Y43">
        <v>0</v>
      </c>
      <c r="Z43">
        <v>0</v>
      </c>
      <c r="AA43">
        <v>0</v>
      </c>
      <c r="AB43">
        <v>0</v>
      </c>
      <c r="AC43">
        <v>0</v>
      </c>
      <c r="AD43">
        <v>0</v>
      </c>
      <c r="AE43" t="s">
        <v>104</v>
      </c>
      <c r="AF43" t="s">
        <v>105</v>
      </c>
      <c r="AG43" t="s">
        <v>167</v>
      </c>
      <c r="AH43" t="s">
        <v>105</v>
      </c>
    </row>
    <row r="44" spans="1:34" ht="15">
      <c r="A44" t="s">
        <v>101</v>
      </c>
      <c r="B44" t="s">
        <v>102</v>
      </c>
      <c r="C44" t="s">
        <v>164</v>
      </c>
      <c r="D44" t="s">
        <v>151</v>
      </c>
      <c r="E44" t="s">
        <v>102</v>
      </c>
      <c r="F44">
        <v>2012</v>
      </c>
      <c r="G44" t="s">
        <v>113</v>
      </c>
      <c r="H44" t="s">
        <v>152</v>
      </c>
      <c r="I44" t="s">
        <v>115</v>
      </c>
      <c r="J44" t="s">
        <v>150</v>
      </c>
      <c r="L44">
        <v>13500</v>
      </c>
      <c r="M44">
        <v>13500</v>
      </c>
      <c r="N44">
        <v>0</v>
      </c>
      <c r="O44">
        <v>0</v>
      </c>
      <c r="P44">
        <v>13500</v>
      </c>
      <c r="Q44" t="s">
        <v>131</v>
      </c>
      <c r="R44">
        <v>0</v>
      </c>
      <c r="S44">
        <v>0</v>
      </c>
      <c r="T44">
        <v>0</v>
      </c>
      <c r="U44">
        <v>0</v>
      </c>
      <c r="V44">
        <v>0</v>
      </c>
      <c r="W44">
        <v>0</v>
      </c>
      <c r="X44">
        <v>0</v>
      </c>
      <c r="Y44">
        <v>0</v>
      </c>
      <c r="Z44">
        <v>0</v>
      </c>
      <c r="AA44">
        <v>0</v>
      </c>
      <c r="AB44">
        <v>0</v>
      </c>
      <c r="AC44">
        <v>0</v>
      </c>
      <c r="AD44">
        <v>0</v>
      </c>
      <c r="AE44" t="s">
        <v>104</v>
      </c>
      <c r="AF44" t="s">
        <v>105</v>
      </c>
      <c r="AG44" t="s">
        <v>167</v>
      </c>
      <c r="AH44" t="s">
        <v>105</v>
      </c>
    </row>
    <row r="45" spans="1:34" ht="15">
      <c r="A45" t="s">
        <v>101</v>
      </c>
      <c r="B45" t="s">
        <v>102</v>
      </c>
      <c r="C45" t="s">
        <v>164</v>
      </c>
      <c r="D45" t="s">
        <v>185</v>
      </c>
      <c r="E45" t="s">
        <v>102</v>
      </c>
      <c r="F45">
        <v>2012</v>
      </c>
      <c r="G45" t="s">
        <v>113</v>
      </c>
      <c r="H45" t="s">
        <v>186</v>
      </c>
      <c r="I45" t="s">
        <v>115</v>
      </c>
      <c r="J45" t="s">
        <v>187</v>
      </c>
      <c r="L45">
        <v>603</v>
      </c>
      <c r="M45">
        <v>603</v>
      </c>
      <c r="N45">
        <v>0</v>
      </c>
      <c r="O45">
        <v>0</v>
      </c>
      <c r="P45">
        <v>603</v>
      </c>
      <c r="Q45" t="s">
        <v>131</v>
      </c>
      <c r="R45">
        <v>0</v>
      </c>
      <c r="S45">
        <v>0</v>
      </c>
      <c r="T45">
        <v>0</v>
      </c>
      <c r="U45">
        <v>0</v>
      </c>
      <c r="V45">
        <v>0</v>
      </c>
      <c r="W45">
        <v>0</v>
      </c>
      <c r="X45">
        <v>0</v>
      </c>
      <c r="Y45">
        <v>0</v>
      </c>
      <c r="Z45">
        <v>0</v>
      </c>
      <c r="AA45">
        <v>0</v>
      </c>
      <c r="AB45">
        <v>0</v>
      </c>
      <c r="AC45">
        <v>0</v>
      </c>
      <c r="AD45">
        <v>0</v>
      </c>
      <c r="AE45" t="s">
        <v>104</v>
      </c>
      <c r="AF45" t="s">
        <v>105</v>
      </c>
      <c r="AG45" t="s">
        <v>167</v>
      </c>
      <c r="AH45" t="s">
        <v>105</v>
      </c>
    </row>
    <row r="46" spans="1:34" ht="15">
      <c r="A46" t="s">
        <v>101</v>
      </c>
      <c r="B46" t="s">
        <v>102</v>
      </c>
      <c r="C46" t="s">
        <v>164</v>
      </c>
      <c r="D46" t="s">
        <v>188</v>
      </c>
      <c r="E46" t="s">
        <v>102</v>
      </c>
      <c r="F46">
        <v>2012</v>
      </c>
      <c r="G46" t="s">
        <v>113</v>
      </c>
      <c r="H46" t="s">
        <v>189</v>
      </c>
      <c r="I46" t="s">
        <v>115</v>
      </c>
      <c r="J46" t="s">
        <v>190</v>
      </c>
      <c r="L46">
        <v>3000</v>
      </c>
      <c r="M46">
        <v>3000</v>
      </c>
      <c r="N46">
        <v>0</v>
      </c>
      <c r="O46">
        <v>0</v>
      </c>
      <c r="P46">
        <v>3000</v>
      </c>
      <c r="Q46" t="s">
        <v>131</v>
      </c>
      <c r="R46">
        <v>0</v>
      </c>
      <c r="S46">
        <v>0</v>
      </c>
      <c r="T46">
        <v>0</v>
      </c>
      <c r="U46">
        <v>0</v>
      </c>
      <c r="V46">
        <v>0</v>
      </c>
      <c r="W46">
        <v>0</v>
      </c>
      <c r="X46">
        <v>0</v>
      </c>
      <c r="Y46">
        <v>0</v>
      </c>
      <c r="Z46">
        <v>0</v>
      </c>
      <c r="AA46">
        <v>0</v>
      </c>
      <c r="AB46">
        <v>0</v>
      </c>
      <c r="AC46">
        <v>0</v>
      </c>
      <c r="AD46">
        <v>0</v>
      </c>
      <c r="AE46" t="s">
        <v>104</v>
      </c>
      <c r="AF46" t="s">
        <v>105</v>
      </c>
      <c r="AG46" t="s">
        <v>167</v>
      </c>
      <c r="AH46" t="s">
        <v>105</v>
      </c>
    </row>
    <row r="47" spans="1:34" ht="15">
      <c r="A47" t="s">
        <v>101</v>
      </c>
      <c r="B47" t="s">
        <v>102</v>
      </c>
      <c r="C47" t="s">
        <v>164</v>
      </c>
      <c r="D47" t="s">
        <v>155</v>
      </c>
      <c r="E47" t="s">
        <v>102</v>
      </c>
      <c r="F47">
        <v>2012</v>
      </c>
      <c r="G47" t="s">
        <v>113</v>
      </c>
      <c r="H47" t="s">
        <v>156</v>
      </c>
      <c r="I47" t="s">
        <v>115</v>
      </c>
      <c r="J47" t="s">
        <v>157</v>
      </c>
      <c r="L47">
        <v>0.04</v>
      </c>
      <c r="M47">
        <v>0.04</v>
      </c>
      <c r="N47">
        <v>0</v>
      </c>
      <c r="O47">
        <v>0</v>
      </c>
      <c r="P47">
        <v>0.04</v>
      </c>
      <c r="Q47" t="s">
        <v>131</v>
      </c>
      <c r="R47">
        <v>0</v>
      </c>
      <c r="S47">
        <v>0</v>
      </c>
      <c r="T47">
        <v>0</v>
      </c>
      <c r="U47">
        <v>0</v>
      </c>
      <c r="V47">
        <v>0</v>
      </c>
      <c r="W47">
        <v>0</v>
      </c>
      <c r="X47">
        <v>0</v>
      </c>
      <c r="Y47">
        <v>0</v>
      </c>
      <c r="Z47">
        <v>0</v>
      </c>
      <c r="AA47">
        <v>0</v>
      </c>
      <c r="AB47">
        <v>0</v>
      </c>
      <c r="AC47">
        <v>0</v>
      </c>
      <c r="AD47">
        <v>0</v>
      </c>
      <c r="AE47" t="s">
        <v>104</v>
      </c>
      <c r="AF47" t="s">
        <v>105</v>
      </c>
      <c r="AG47" t="s">
        <v>167</v>
      </c>
      <c r="AH47" t="s">
        <v>105</v>
      </c>
    </row>
    <row r="48" spans="1:34" ht="15">
      <c r="A48" t="s">
        <v>101</v>
      </c>
      <c r="B48" t="s">
        <v>102</v>
      </c>
      <c r="C48" t="s">
        <v>164</v>
      </c>
      <c r="D48" t="s">
        <v>158</v>
      </c>
      <c r="E48" t="s">
        <v>102</v>
      </c>
      <c r="F48">
        <v>2012</v>
      </c>
      <c r="G48" t="s">
        <v>113</v>
      </c>
      <c r="H48" t="s">
        <v>159</v>
      </c>
      <c r="I48" t="s">
        <v>115</v>
      </c>
      <c r="J48" t="s">
        <v>157</v>
      </c>
      <c r="L48">
        <v>0</v>
      </c>
      <c r="M48">
        <v>0</v>
      </c>
      <c r="N48">
        <v>0</v>
      </c>
      <c r="O48">
        <v>0</v>
      </c>
      <c r="P48">
        <v>0</v>
      </c>
      <c r="Q48" t="s">
        <v>103</v>
      </c>
      <c r="R48">
        <v>0</v>
      </c>
      <c r="S48">
        <v>0</v>
      </c>
      <c r="T48">
        <v>0</v>
      </c>
      <c r="U48">
        <v>0</v>
      </c>
      <c r="V48">
        <v>0</v>
      </c>
      <c r="W48">
        <v>0</v>
      </c>
      <c r="X48">
        <v>0</v>
      </c>
      <c r="Y48">
        <v>0</v>
      </c>
      <c r="Z48">
        <v>0</v>
      </c>
      <c r="AA48">
        <v>0</v>
      </c>
      <c r="AB48">
        <v>0</v>
      </c>
      <c r="AC48">
        <v>0</v>
      </c>
      <c r="AD48">
        <v>0</v>
      </c>
      <c r="AE48" t="s">
        <v>104</v>
      </c>
      <c r="AF48" t="s">
        <v>105</v>
      </c>
      <c r="AG48" t="s">
        <v>167</v>
      </c>
      <c r="AH48" t="s">
        <v>105</v>
      </c>
    </row>
    <row r="49" spans="1:34" ht="15">
      <c r="A49" t="s">
        <v>101</v>
      </c>
      <c r="B49" t="s">
        <v>102</v>
      </c>
      <c r="C49" t="s">
        <v>164</v>
      </c>
      <c r="D49" t="s">
        <v>191</v>
      </c>
      <c r="E49" t="s">
        <v>102</v>
      </c>
      <c r="F49">
        <v>2012</v>
      </c>
      <c r="G49" t="s">
        <v>113</v>
      </c>
      <c r="H49" t="s">
        <v>192</v>
      </c>
      <c r="I49" t="s">
        <v>115</v>
      </c>
      <c r="J49" t="s">
        <v>193</v>
      </c>
      <c r="L49">
        <v>159999.96</v>
      </c>
      <c r="M49">
        <v>159999.96</v>
      </c>
      <c r="N49">
        <v>0</v>
      </c>
      <c r="O49">
        <v>0</v>
      </c>
      <c r="P49">
        <v>159999.96</v>
      </c>
      <c r="Q49" t="s">
        <v>131</v>
      </c>
      <c r="R49">
        <v>0</v>
      </c>
      <c r="S49">
        <v>0</v>
      </c>
      <c r="T49">
        <v>0</v>
      </c>
      <c r="U49">
        <v>0</v>
      </c>
      <c r="V49">
        <v>0</v>
      </c>
      <c r="W49">
        <v>0</v>
      </c>
      <c r="X49">
        <v>0</v>
      </c>
      <c r="Y49">
        <v>0</v>
      </c>
      <c r="Z49">
        <v>0</v>
      </c>
      <c r="AA49">
        <v>0</v>
      </c>
      <c r="AB49">
        <v>0</v>
      </c>
      <c r="AC49">
        <v>0</v>
      </c>
      <c r="AD49">
        <v>0</v>
      </c>
      <c r="AE49" t="s">
        <v>104</v>
      </c>
      <c r="AF49" t="s">
        <v>105</v>
      </c>
      <c r="AG49" t="s">
        <v>167</v>
      </c>
      <c r="AH49" t="s">
        <v>105</v>
      </c>
    </row>
    <row r="50" spans="1:34" ht="15">
      <c r="A50" t="s">
        <v>101</v>
      </c>
      <c r="B50" t="s">
        <v>102</v>
      </c>
      <c r="C50" t="s">
        <v>164</v>
      </c>
      <c r="D50" t="s">
        <v>165</v>
      </c>
      <c r="E50" t="s">
        <v>102</v>
      </c>
      <c r="F50">
        <v>2012</v>
      </c>
      <c r="G50" t="s">
        <v>121</v>
      </c>
      <c r="H50" t="s">
        <v>166</v>
      </c>
      <c r="I50" t="s">
        <v>123</v>
      </c>
      <c r="J50" t="s">
        <v>124</v>
      </c>
      <c r="L50">
        <v>-7692</v>
      </c>
      <c r="M50">
        <v>-5750</v>
      </c>
      <c r="N50">
        <v>0</v>
      </c>
      <c r="O50">
        <v>0</v>
      </c>
      <c r="P50">
        <v>-5750</v>
      </c>
      <c r="Q50" t="s">
        <v>131</v>
      </c>
      <c r="R50">
        <v>0</v>
      </c>
      <c r="S50">
        <v>0</v>
      </c>
      <c r="T50">
        <v>0</v>
      </c>
      <c r="U50">
        <v>0</v>
      </c>
      <c r="V50">
        <v>0</v>
      </c>
      <c r="W50">
        <v>0</v>
      </c>
      <c r="X50">
        <v>0</v>
      </c>
      <c r="Y50">
        <v>0</v>
      </c>
      <c r="Z50">
        <v>0</v>
      </c>
      <c r="AA50">
        <v>0</v>
      </c>
      <c r="AB50">
        <v>0</v>
      </c>
      <c r="AC50">
        <v>0</v>
      </c>
      <c r="AD50">
        <v>0</v>
      </c>
      <c r="AE50" t="s">
        <v>104</v>
      </c>
      <c r="AF50" t="s">
        <v>105</v>
      </c>
      <c r="AG50" t="s">
        <v>167</v>
      </c>
      <c r="AH50" t="s">
        <v>105</v>
      </c>
    </row>
    <row r="51" spans="1:34" ht="15">
      <c r="A51" t="s">
        <v>101</v>
      </c>
      <c r="B51" t="s">
        <v>102</v>
      </c>
      <c r="C51" t="s">
        <v>164</v>
      </c>
      <c r="D51" t="s">
        <v>120</v>
      </c>
      <c r="E51" t="s">
        <v>102</v>
      </c>
      <c r="F51">
        <v>2012</v>
      </c>
      <c r="G51" t="s">
        <v>121</v>
      </c>
      <c r="H51" t="s">
        <v>122</v>
      </c>
      <c r="I51" t="s">
        <v>123</v>
      </c>
      <c r="J51" t="s">
        <v>124</v>
      </c>
      <c r="L51">
        <v>0</v>
      </c>
      <c r="M51">
        <v>-145000</v>
      </c>
      <c r="N51">
        <v>-145000</v>
      </c>
      <c r="O51">
        <v>0</v>
      </c>
      <c r="P51">
        <v>0</v>
      </c>
      <c r="Q51" t="s">
        <v>125</v>
      </c>
      <c r="R51">
        <v>0</v>
      </c>
      <c r="S51">
        <v>0</v>
      </c>
      <c r="T51">
        <v>0</v>
      </c>
      <c r="U51">
        <v>0</v>
      </c>
      <c r="V51">
        <v>0</v>
      </c>
      <c r="W51">
        <v>0</v>
      </c>
      <c r="X51">
        <v>0</v>
      </c>
      <c r="Y51">
        <v>0</v>
      </c>
      <c r="Z51">
        <v>0</v>
      </c>
      <c r="AA51">
        <v>0</v>
      </c>
      <c r="AB51">
        <v>-145000</v>
      </c>
      <c r="AC51">
        <v>0</v>
      </c>
      <c r="AD51">
        <v>0</v>
      </c>
      <c r="AE51" t="s">
        <v>104</v>
      </c>
      <c r="AF51" t="s">
        <v>105</v>
      </c>
      <c r="AG51" t="s">
        <v>167</v>
      </c>
      <c r="AH51" t="s">
        <v>105</v>
      </c>
    </row>
    <row r="52" spans="1:34" ht="15">
      <c r="A52" t="s">
        <v>101</v>
      </c>
      <c r="B52" t="s">
        <v>102</v>
      </c>
      <c r="C52" t="s">
        <v>164</v>
      </c>
      <c r="D52" t="s">
        <v>168</v>
      </c>
      <c r="E52" t="s">
        <v>102</v>
      </c>
      <c r="F52">
        <v>2012</v>
      </c>
      <c r="G52" t="s">
        <v>121</v>
      </c>
      <c r="H52" t="s">
        <v>169</v>
      </c>
      <c r="I52" t="s">
        <v>123</v>
      </c>
      <c r="J52" t="s">
        <v>124</v>
      </c>
      <c r="L52">
        <v>-23625</v>
      </c>
      <c r="M52">
        <v>-23129</v>
      </c>
      <c r="N52">
        <v>0</v>
      </c>
      <c r="O52">
        <v>0</v>
      </c>
      <c r="P52">
        <v>-23129</v>
      </c>
      <c r="Q52" t="s">
        <v>131</v>
      </c>
      <c r="R52">
        <v>0</v>
      </c>
      <c r="S52">
        <v>0</v>
      </c>
      <c r="T52">
        <v>0</v>
      </c>
      <c r="U52">
        <v>0</v>
      </c>
      <c r="V52">
        <v>0</v>
      </c>
      <c r="W52">
        <v>0</v>
      </c>
      <c r="X52">
        <v>0</v>
      </c>
      <c r="Y52">
        <v>0</v>
      </c>
      <c r="Z52">
        <v>0</v>
      </c>
      <c r="AA52">
        <v>0</v>
      </c>
      <c r="AB52">
        <v>0</v>
      </c>
      <c r="AC52">
        <v>0</v>
      </c>
      <c r="AD52">
        <v>0</v>
      </c>
      <c r="AE52" t="s">
        <v>104</v>
      </c>
      <c r="AF52" t="s">
        <v>105</v>
      </c>
      <c r="AG52" t="s">
        <v>167</v>
      </c>
      <c r="AH52" t="s">
        <v>105</v>
      </c>
    </row>
    <row r="53" spans="1:34" ht="15">
      <c r="A53" t="s">
        <v>101</v>
      </c>
      <c r="B53" t="s">
        <v>102</v>
      </c>
      <c r="C53" t="s">
        <v>164</v>
      </c>
      <c r="D53" t="s">
        <v>170</v>
      </c>
      <c r="E53" t="s">
        <v>102</v>
      </c>
      <c r="F53">
        <v>2012</v>
      </c>
      <c r="G53" t="s">
        <v>121</v>
      </c>
      <c r="H53" t="s">
        <v>171</v>
      </c>
      <c r="I53" t="s">
        <v>123</v>
      </c>
      <c r="J53" t="s">
        <v>124</v>
      </c>
      <c r="L53">
        <v>-2218706</v>
      </c>
      <c r="M53">
        <v>-1687713</v>
      </c>
      <c r="N53">
        <v>-1701900</v>
      </c>
      <c r="O53">
        <v>0</v>
      </c>
      <c r="P53">
        <v>14187</v>
      </c>
      <c r="Q53" t="s">
        <v>172</v>
      </c>
      <c r="R53">
        <v>0</v>
      </c>
      <c r="S53">
        <v>0</v>
      </c>
      <c r="T53">
        <v>0</v>
      </c>
      <c r="U53">
        <v>0</v>
      </c>
      <c r="V53">
        <v>0</v>
      </c>
      <c r="W53">
        <v>0</v>
      </c>
      <c r="X53">
        <v>0</v>
      </c>
      <c r="Y53">
        <v>0</v>
      </c>
      <c r="Z53">
        <v>0</v>
      </c>
      <c r="AA53">
        <v>0</v>
      </c>
      <c r="AB53">
        <v>-1701900</v>
      </c>
      <c r="AC53">
        <v>0</v>
      </c>
      <c r="AD53">
        <v>0</v>
      </c>
      <c r="AE53" t="s">
        <v>104</v>
      </c>
      <c r="AF53" t="s">
        <v>105</v>
      </c>
      <c r="AG53" t="s">
        <v>167</v>
      </c>
      <c r="AH53" t="s">
        <v>105</v>
      </c>
    </row>
    <row r="54" spans="1:34" ht="15">
      <c r="A54" t="s">
        <v>101</v>
      </c>
      <c r="B54" t="s">
        <v>474</v>
      </c>
      <c r="C54" t="s">
        <v>164</v>
      </c>
      <c r="D54" t="s">
        <v>127</v>
      </c>
      <c r="E54" t="s">
        <v>106</v>
      </c>
      <c r="F54">
        <v>2012</v>
      </c>
      <c r="G54" t="s">
        <v>113</v>
      </c>
      <c r="H54" t="s">
        <v>128</v>
      </c>
      <c r="I54" t="s">
        <v>115</v>
      </c>
      <c r="J54" t="s">
        <v>129</v>
      </c>
      <c r="K54" t="s">
        <v>130</v>
      </c>
      <c r="L54">
        <v>0</v>
      </c>
      <c r="M54">
        <v>0</v>
      </c>
      <c r="N54">
        <v>674842.71</v>
      </c>
      <c r="O54">
        <v>0</v>
      </c>
      <c r="P54">
        <v>-674842.71</v>
      </c>
      <c r="Q54" t="s">
        <v>103</v>
      </c>
      <c r="R54">
        <v>40945.58</v>
      </c>
      <c r="S54">
        <v>28934.13</v>
      </c>
      <c r="T54">
        <v>95499.79000000001</v>
      </c>
      <c r="U54">
        <v>51538.89</v>
      </c>
      <c r="V54">
        <v>52291.98</v>
      </c>
      <c r="W54">
        <v>49474.61</v>
      </c>
      <c r="X54">
        <v>52055.21</v>
      </c>
      <c r="Y54">
        <v>76783.79000000001</v>
      </c>
      <c r="Z54">
        <v>49801.9</v>
      </c>
      <c r="AA54">
        <v>53870.73</v>
      </c>
      <c r="AB54">
        <v>53148.54</v>
      </c>
      <c r="AC54">
        <v>70497.56</v>
      </c>
      <c r="AD54">
        <v>0</v>
      </c>
      <c r="AE54" t="s">
        <v>104</v>
      </c>
      <c r="AF54" t="s">
        <v>475</v>
      </c>
      <c r="AG54" t="s">
        <v>167</v>
      </c>
      <c r="AH54" t="s">
        <v>107</v>
      </c>
    </row>
    <row r="55" spans="1:34" ht="15">
      <c r="A55" t="s">
        <v>101</v>
      </c>
      <c r="B55" t="s">
        <v>474</v>
      </c>
      <c r="C55" t="s">
        <v>164</v>
      </c>
      <c r="D55" t="s">
        <v>134</v>
      </c>
      <c r="E55" t="s">
        <v>106</v>
      </c>
      <c r="F55">
        <v>2012</v>
      </c>
      <c r="G55" t="s">
        <v>113</v>
      </c>
      <c r="H55" t="s">
        <v>135</v>
      </c>
      <c r="I55" t="s">
        <v>115</v>
      </c>
      <c r="J55" t="s">
        <v>129</v>
      </c>
      <c r="K55" t="s">
        <v>136</v>
      </c>
      <c r="L55">
        <v>0</v>
      </c>
      <c r="M55">
        <v>0</v>
      </c>
      <c r="N55">
        <v>118066.64</v>
      </c>
      <c r="O55">
        <v>0</v>
      </c>
      <c r="P55">
        <v>-118066.64</v>
      </c>
      <c r="Q55" t="s">
        <v>103</v>
      </c>
      <c r="R55">
        <v>5111.01</v>
      </c>
      <c r="S55">
        <v>9030</v>
      </c>
      <c r="T55">
        <v>13625.630000000001</v>
      </c>
      <c r="U55">
        <v>10320</v>
      </c>
      <c r="V55">
        <v>10320</v>
      </c>
      <c r="W55">
        <v>10320</v>
      </c>
      <c r="X55">
        <v>10320</v>
      </c>
      <c r="Y55">
        <v>10320</v>
      </c>
      <c r="Z55">
        <v>6450</v>
      </c>
      <c r="AA55">
        <v>11610</v>
      </c>
      <c r="AB55">
        <v>10320</v>
      </c>
      <c r="AC55">
        <v>10320</v>
      </c>
      <c r="AD55">
        <v>0</v>
      </c>
      <c r="AE55" t="s">
        <v>104</v>
      </c>
      <c r="AF55" t="s">
        <v>475</v>
      </c>
      <c r="AG55" t="s">
        <v>167</v>
      </c>
      <c r="AH55" t="s">
        <v>107</v>
      </c>
    </row>
    <row r="56" spans="1:34" ht="15">
      <c r="A56" t="s">
        <v>101</v>
      </c>
      <c r="B56" t="s">
        <v>474</v>
      </c>
      <c r="C56" t="s">
        <v>164</v>
      </c>
      <c r="D56" t="s">
        <v>137</v>
      </c>
      <c r="E56" t="s">
        <v>106</v>
      </c>
      <c r="F56">
        <v>2012</v>
      </c>
      <c r="G56" t="s">
        <v>113</v>
      </c>
      <c r="H56" t="s">
        <v>138</v>
      </c>
      <c r="I56" t="s">
        <v>115</v>
      </c>
      <c r="J56" t="s">
        <v>129</v>
      </c>
      <c r="K56" t="s">
        <v>136</v>
      </c>
      <c r="L56">
        <v>0</v>
      </c>
      <c r="M56">
        <v>0</v>
      </c>
      <c r="N56">
        <v>52884.200000000004</v>
      </c>
      <c r="O56">
        <v>0</v>
      </c>
      <c r="P56">
        <v>-52884.200000000004</v>
      </c>
      <c r="Q56" t="s">
        <v>103</v>
      </c>
      <c r="R56">
        <v>1897.45</v>
      </c>
      <c r="S56">
        <v>3421.03</v>
      </c>
      <c r="T56">
        <v>7272.51</v>
      </c>
      <c r="U56">
        <v>3931.29</v>
      </c>
      <c r="V56">
        <v>3982.58</v>
      </c>
      <c r="W56">
        <v>4322.1</v>
      </c>
      <c r="X56">
        <v>4456.62</v>
      </c>
      <c r="Y56">
        <v>6481.900000000001</v>
      </c>
      <c r="Z56">
        <v>2665.87</v>
      </c>
      <c r="AA56">
        <v>4691.57</v>
      </c>
      <c r="AB56">
        <v>4102.34</v>
      </c>
      <c r="AC56">
        <v>5658.9400000000005</v>
      </c>
      <c r="AD56">
        <v>0</v>
      </c>
      <c r="AE56" t="s">
        <v>104</v>
      </c>
      <c r="AF56" t="s">
        <v>475</v>
      </c>
      <c r="AG56" t="s">
        <v>167</v>
      </c>
      <c r="AH56" t="s">
        <v>107</v>
      </c>
    </row>
    <row r="57" spans="1:34" ht="15">
      <c r="A57" t="s">
        <v>101</v>
      </c>
      <c r="B57" t="s">
        <v>474</v>
      </c>
      <c r="C57" t="s">
        <v>164</v>
      </c>
      <c r="D57" t="s">
        <v>139</v>
      </c>
      <c r="E57" t="s">
        <v>106</v>
      </c>
      <c r="F57">
        <v>2012</v>
      </c>
      <c r="G57" t="s">
        <v>113</v>
      </c>
      <c r="H57" t="s">
        <v>140</v>
      </c>
      <c r="I57" t="s">
        <v>115</v>
      </c>
      <c r="J57" t="s">
        <v>129</v>
      </c>
      <c r="K57" t="s">
        <v>136</v>
      </c>
      <c r="L57">
        <v>0</v>
      </c>
      <c r="M57">
        <v>0</v>
      </c>
      <c r="N57">
        <v>50524.25</v>
      </c>
      <c r="O57">
        <v>0</v>
      </c>
      <c r="P57">
        <v>-50524.25</v>
      </c>
      <c r="Q57" t="s">
        <v>103</v>
      </c>
      <c r="R57">
        <v>1813.99</v>
      </c>
      <c r="S57">
        <v>3252.34</v>
      </c>
      <c r="T57">
        <v>6931.81</v>
      </c>
      <c r="U57">
        <v>3736.62</v>
      </c>
      <c r="V57">
        <v>3702.28</v>
      </c>
      <c r="W57">
        <v>4022.17</v>
      </c>
      <c r="X57">
        <v>4207.83</v>
      </c>
      <c r="Y57">
        <v>6148.55</v>
      </c>
      <c r="Z57">
        <v>2517.64</v>
      </c>
      <c r="AA57">
        <v>4440.84</v>
      </c>
      <c r="AB57">
        <v>4221.74</v>
      </c>
      <c r="AC57">
        <v>5528.4400000000005</v>
      </c>
      <c r="AD57">
        <v>0</v>
      </c>
      <c r="AE57" t="s">
        <v>104</v>
      </c>
      <c r="AF57" t="s">
        <v>475</v>
      </c>
      <c r="AG57" t="s">
        <v>167</v>
      </c>
      <c r="AH57" t="s">
        <v>107</v>
      </c>
    </row>
    <row r="58" spans="1:34" ht="15">
      <c r="A58" t="s">
        <v>101</v>
      </c>
      <c r="B58" t="s">
        <v>474</v>
      </c>
      <c r="C58" t="s">
        <v>164</v>
      </c>
      <c r="D58" t="s">
        <v>141</v>
      </c>
      <c r="E58" t="s">
        <v>106</v>
      </c>
      <c r="F58">
        <v>2012</v>
      </c>
      <c r="G58" t="s">
        <v>113</v>
      </c>
      <c r="H58" t="s">
        <v>142</v>
      </c>
      <c r="I58" t="s">
        <v>115</v>
      </c>
      <c r="J58" t="s">
        <v>129</v>
      </c>
      <c r="K58" t="s">
        <v>136</v>
      </c>
      <c r="L58">
        <v>0</v>
      </c>
      <c r="M58">
        <v>0</v>
      </c>
      <c r="N58">
        <v>3696</v>
      </c>
      <c r="O58">
        <v>0</v>
      </c>
      <c r="P58">
        <v>-3696</v>
      </c>
      <c r="Q58" t="s">
        <v>103</v>
      </c>
      <c r="R58">
        <v>0</v>
      </c>
      <c r="S58">
        <v>0</v>
      </c>
      <c r="T58">
        <v>0</v>
      </c>
      <c r="U58">
        <v>0</v>
      </c>
      <c r="V58">
        <v>0</v>
      </c>
      <c r="W58">
        <v>1848</v>
      </c>
      <c r="X58">
        <v>308</v>
      </c>
      <c r="Y58">
        <v>308</v>
      </c>
      <c r="Z58">
        <v>308</v>
      </c>
      <c r="AA58">
        <v>308</v>
      </c>
      <c r="AB58">
        <v>308</v>
      </c>
      <c r="AC58">
        <v>308</v>
      </c>
      <c r="AD58">
        <v>0</v>
      </c>
      <c r="AE58" t="s">
        <v>104</v>
      </c>
      <c r="AF58" t="s">
        <v>475</v>
      </c>
      <c r="AG58" t="s">
        <v>167</v>
      </c>
      <c r="AH58" t="s">
        <v>107</v>
      </c>
    </row>
    <row r="59" spans="1:34" ht="15">
      <c r="A59" t="s">
        <v>101</v>
      </c>
      <c r="B59" t="s">
        <v>474</v>
      </c>
      <c r="C59" t="s">
        <v>164</v>
      </c>
      <c r="D59" t="s">
        <v>198</v>
      </c>
      <c r="E59" t="s">
        <v>106</v>
      </c>
      <c r="F59">
        <v>2012</v>
      </c>
      <c r="G59" t="s">
        <v>113</v>
      </c>
      <c r="H59" t="s">
        <v>199</v>
      </c>
      <c r="I59" t="s">
        <v>115</v>
      </c>
      <c r="J59" t="s">
        <v>147</v>
      </c>
      <c r="L59">
        <v>0</v>
      </c>
      <c r="M59">
        <v>0</v>
      </c>
      <c r="N59">
        <v>137.71</v>
      </c>
      <c r="O59">
        <v>0</v>
      </c>
      <c r="P59">
        <v>-137.71</v>
      </c>
      <c r="Q59" t="s">
        <v>103</v>
      </c>
      <c r="R59">
        <v>0</v>
      </c>
      <c r="S59">
        <v>137.71</v>
      </c>
      <c r="T59">
        <v>0</v>
      </c>
      <c r="U59">
        <v>0</v>
      </c>
      <c r="V59">
        <v>0</v>
      </c>
      <c r="W59">
        <v>0</v>
      </c>
      <c r="X59">
        <v>0</v>
      </c>
      <c r="Y59">
        <v>0</v>
      </c>
      <c r="Z59">
        <v>0</v>
      </c>
      <c r="AA59">
        <v>0</v>
      </c>
      <c r="AB59">
        <v>0</v>
      </c>
      <c r="AC59">
        <v>0</v>
      </c>
      <c r="AD59">
        <v>0</v>
      </c>
      <c r="AE59" t="s">
        <v>104</v>
      </c>
      <c r="AF59" t="s">
        <v>475</v>
      </c>
      <c r="AG59" t="s">
        <v>167</v>
      </c>
      <c r="AH59" t="s">
        <v>107</v>
      </c>
    </row>
    <row r="60" spans="1:34" ht="15">
      <c r="A60" t="s">
        <v>101</v>
      </c>
      <c r="B60" t="s">
        <v>474</v>
      </c>
      <c r="C60" t="s">
        <v>164</v>
      </c>
      <c r="D60" t="s">
        <v>200</v>
      </c>
      <c r="E60" t="s">
        <v>106</v>
      </c>
      <c r="F60">
        <v>2012</v>
      </c>
      <c r="G60" t="s">
        <v>113</v>
      </c>
      <c r="H60" t="s">
        <v>201</v>
      </c>
      <c r="I60" t="s">
        <v>115</v>
      </c>
      <c r="J60" t="s">
        <v>147</v>
      </c>
      <c r="L60">
        <v>0</v>
      </c>
      <c r="M60">
        <v>0</v>
      </c>
      <c r="N60">
        <v>2606.78</v>
      </c>
      <c r="O60">
        <v>0</v>
      </c>
      <c r="P60">
        <v>-2606.78</v>
      </c>
      <c r="Q60" t="s">
        <v>103</v>
      </c>
      <c r="R60">
        <v>0</v>
      </c>
      <c r="S60">
        <v>0</v>
      </c>
      <c r="T60">
        <v>0</v>
      </c>
      <c r="U60">
        <v>0</v>
      </c>
      <c r="V60">
        <v>0</v>
      </c>
      <c r="W60">
        <v>0</v>
      </c>
      <c r="X60">
        <v>0</v>
      </c>
      <c r="Y60">
        <v>1137.3600000000001</v>
      </c>
      <c r="Z60">
        <v>762.24</v>
      </c>
      <c r="AA60">
        <v>0</v>
      </c>
      <c r="AB60">
        <v>707.1800000000001</v>
      </c>
      <c r="AC60">
        <v>0</v>
      </c>
      <c r="AD60">
        <v>0</v>
      </c>
      <c r="AE60" t="s">
        <v>104</v>
      </c>
      <c r="AF60" t="s">
        <v>475</v>
      </c>
      <c r="AG60" t="s">
        <v>167</v>
      </c>
      <c r="AH60" t="s">
        <v>107</v>
      </c>
    </row>
    <row r="61" spans="1:34" ht="15">
      <c r="A61" t="s">
        <v>101</v>
      </c>
      <c r="B61" t="s">
        <v>474</v>
      </c>
      <c r="C61" t="s">
        <v>164</v>
      </c>
      <c r="D61" t="s">
        <v>372</v>
      </c>
      <c r="E61" t="s">
        <v>106</v>
      </c>
      <c r="F61">
        <v>2012</v>
      </c>
      <c r="G61" t="s">
        <v>113</v>
      </c>
      <c r="H61" t="s">
        <v>373</v>
      </c>
      <c r="I61" t="s">
        <v>115</v>
      </c>
      <c r="J61" t="s">
        <v>147</v>
      </c>
      <c r="L61">
        <v>0</v>
      </c>
      <c r="M61">
        <v>0</v>
      </c>
      <c r="N61">
        <v>139023.17</v>
      </c>
      <c r="O61">
        <v>0</v>
      </c>
      <c r="P61">
        <v>-139023.17</v>
      </c>
      <c r="Q61" t="s">
        <v>103</v>
      </c>
      <c r="R61">
        <v>0</v>
      </c>
      <c r="S61">
        <v>0</v>
      </c>
      <c r="T61">
        <v>0</v>
      </c>
      <c r="U61">
        <v>0</v>
      </c>
      <c r="V61">
        <v>19984.3</v>
      </c>
      <c r="W61">
        <v>904.09</v>
      </c>
      <c r="X61">
        <v>0</v>
      </c>
      <c r="Y61">
        <v>0</v>
      </c>
      <c r="Z61">
        <v>118134.78</v>
      </c>
      <c r="AA61">
        <v>0</v>
      </c>
      <c r="AB61">
        <v>0</v>
      </c>
      <c r="AC61">
        <v>0</v>
      </c>
      <c r="AD61">
        <v>0</v>
      </c>
      <c r="AE61" t="s">
        <v>104</v>
      </c>
      <c r="AF61" t="s">
        <v>475</v>
      </c>
      <c r="AG61" t="s">
        <v>167</v>
      </c>
      <c r="AH61" t="s">
        <v>107</v>
      </c>
    </row>
    <row r="62" spans="1:34" ht="15">
      <c r="A62" t="s">
        <v>101</v>
      </c>
      <c r="B62" t="s">
        <v>474</v>
      </c>
      <c r="C62" t="s">
        <v>164</v>
      </c>
      <c r="D62" t="s">
        <v>173</v>
      </c>
      <c r="E62" t="s">
        <v>106</v>
      </c>
      <c r="F62">
        <v>2012</v>
      </c>
      <c r="G62" t="s">
        <v>113</v>
      </c>
      <c r="H62" t="s">
        <v>174</v>
      </c>
      <c r="I62" t="s">
        <v>115</v>
      </c>
      <c r="J62" t="s">
        <v>147</v>
      </c>
      <c r="L62">
        <v>0</v>
      </c>
      <c r="M62">
        <v>0</v>
      </c>
      <c r="N62">
        <v>20293.13</v>
      </c>
      <c r="O62">
        <v>0</v>
      </c>
      <c r="P62">
        <v>-20293.13</v>
      </c>
      <c r="Q62" t="s">
        <v>103</v>
      </c>
      <c r="R62">
        <v>0</v>
      </c>
      <c r="S62">
        <v>78.84</v>
      </c>
      <c r="T62">
        <v>459.51</v>
      </c>
      <c r="U62">
        <v>17611.28</v>
      </c>
      <c r="V62">
        <v>2003.9</v>
      </c>
      <c r="W62">
        <v>0</v>
      </c>
      <c r="X62">
        <v>0</v>
      </c>
      <c r="Y62">
        <v>0</v>
      </c>
      <c r="Z62">
        <v>0</v>
      </c>
      <c r="AA62">
        <v>0</v>
      </c>
      <c r="AB62">
        <v>139.6</v>
      </c>
      <c r="AC62">
        <v>0</v>
      </c>
      <c r="AD62">
        <v>0</v>
      </c>
      <c r="AE62" t="s">
        <v>104</v>
      </c>
      <c r="AF62" t="s">
        <v>475</v>
      </c>
      <c r="AG62" t="s">
        <v>167</v>
      </c>
      <c r="AH62" t="s">
        <v>107</v>
      </c>
    </row>
    <row r="63" spans="1:34" ht="15">
      <c r="A63" t="s">
        <v>101</v>
      </c>
      <c r="B63" t="s">
        <v>474</v>
      </c>
      <c r="C63" t="s">
        <v>164</v>
      </c>
      <c r="D63" t="s">
        <v>257</v>
      </c>
      <c r="E63" t="s">
        <v>106</v>
      </c>
      <c r="F63">
        <v>2012</v>
      </c>
      <c r="G63" t="s">
        <v>113</v>
      </c>
      <c r="H63" t="s">
        <v>258</v>
      </c>
      <c r="I63" t="s">
        <v>115</v>
      </c>
      <c r="J63" t="s">
        <v>150</v>
      </c>
      <c r="L63">
        <v>0</v>
      </c>
      <c r="M63">
        <v>0</v>
      </c>
      <c r="N63">
        <v>279.2</v>
      </c>
      <c r="O63">
        <v>0</v>
      </c>
      <c r="P63">
        <v>-279.2</v>
      </c>
      <c r="Q63" t="s">
        <v>103</v>
      </c>
      <c r="R63">
        <v>0</v>
      </c>
      <c r="S63">
        <v>0</v>
      </c>
      <c r="T63">
        <v>0</v>
      </c>
      <c r="U63">
        <v>0</v>
      </c>
      <c r="V63">
        <v>0</v>
      </c>
      <c r="W63">
        <v>0</v>
      </c>
      <c r="X63">
        <v>0</v>
      </c>
      <c r="Y63">
        <v>0</v>
      </c>
      <c r="Z63">
        <v>0</v>
      </c>
      <c r="AA63">
        <v>139.6</v>
      </c>
      <c r="AB63">
        <v>139.6</v>
      </c>
      <c r="AC63">
        <v>0</v>
      </c>
      <c r="AD63">
        <v>0</v>
      </c>
      <c r="AE63" t="s">
        <v>104</v>
      </c>
      <c r="AF63" t="s">
        <v>475</v>
      </c>
      <c r="AG63" t="s">
        <v>167</v>
      </c>
      <c r="AH63" t="s">
        <v>107</v>
      </c>
    </row>
    <row r="64" spans="1:34" ht="15">
      <c r="A64" t="s">
        <v>101</v>
      </c>
      <c r="B64" t="s">
        <v>474</v>
      </c>
      <c r="C64" t="s">
        <v>164</v>
      </c>
      <c r="D64" t="s">
        <v>451</v>
      </c>
      <c r="E64" t="s">
        <v>106</v>
      </c>
      <c r="F64">
        <v>2012</v>
      </c>
      <c r="G64" t="s">
        <v>113</v>
      </c>
      <c r="H64" t="s">
        <v>452</v>
      </c>
      <c r="I64" t="s">
        <v>115</v>
      </c>
      <c r="J64" t="s">
        <v>150</v>
      </c>
      <c r="L64">
        <v>0</v>
      </c>
      <c r="M64">
        <v>0</v>
      </c>
      <c r="N64">
        <v>-6200</v>
      </c>
      <c r="O64">
        <v>0</v>
      </c>
      <c r="P64">
        <v>6200</v>
      </c>
      <c r="Q64" t="s">
        <v>103</v>
      </c>
      <c r="R64">
        <v>0</v>
      </c>
      <c r="S64">
        <v>0</v>
      </c>
      <c r="T64">
        <v>0</v>
      </c>
      <c r="U64">
        <v>0</v>
      </c>
      <c r="V64">
        <v>0</v>
      </c>
      <c r="W64">
        <v>0</v>
      </c>
      <c r="X64">
        <v>0</v>
      </c>
      <c r="Y64">
        <v>0</v>
      </c>
      <c r="Z64">
        <v>0</v>
      </c>
      <c r="AA64">
        <v>0</v>
      </c>
      <c r="AB64">
        <v>0</v>
      </c>
      <c r="AC64">
        <v>-6200</v>
      </c>
      <c r="AD64">
        <v>0</v>
      </c>
      <c r="AE64" t="s">
        <v>104</v>
      </c>
      <c r="AF64" t="s">
        <v>475</v>
      </c>
      <c r="AG64" t="s">
        <v>167</v>
      </c>
      <c r="AH64" t="s">
        <v>107</v>
      </c>
    </row>
    <row r="65" spans="1:34" ht="15">
      <c r="A65" t="s">
        <v>101</v>
      </c>
      <c r="B65" t="s">
        <v>474</v>
      </c>
      <c r="C65" t="s">
        <v>164</v>
      </c>
      <c r="D65" t="s">
        <v>476</v>
      </c>
      <c r="E65" t="s">
        <v>106</v>
      </c>
      <c r="F65">
        <v>2012</v>
      </c>
      <c r="G65" t="s">
        <v>113</v>
      </c>
      <c r="H65" t="s">
        <v>477</v>
      </c>
      <c r="I65" t="s">
        <v>115</v>
      </c>
      <c r="J65" t="s">
        <v>150</v>
      </c>
      <c r="L65">
        <v>0</v>
      </c>
      <c r="M65">
        <v>0</v>
      </c>
      <c r="N65">
        <v>1998.38</v>
      </c>
      <c r="O65">
        <v>0.01</v>
      </c>
      <c r="P65">
        <v>-1998.39</v>
      </c>
      <c r="Q65" t="s">
        <v>103</v>
      </c>
      <c r="R65">
        <v>0</v>
      </c>
      <c r="S65">
        <v>0</v>
      </c>
      <c r="T65">
        <v>0</v>
      </c>
      <c r="U65">
        <v>0</v>
      </c>
      <c r="V65">
        <v>0</v>
      </c>
      <c r="W65">
        <v>0</v>
      </c>
      <c r="X65">
        <v>0</v>
      </c>
      <c r="Y65">
        <v>0</v>
      </c>
      <c r="Z65">
        <v>0</v>
      </c>
      <c r="AA65">
        <v>0</v>
      </c>
      <c r="AB65">
        <v>0</v>
      </c>
      <c r="AC65">
        <v>1998.38</v>
      </c>
      <c r="AD65">
        <v>0</v>
      </c>
      <c r="AE65" t="s">
        <v>104</v>
      </c>
      <c r="AF65" t="s">
        <v>475</v>
      </c>
      <c r="AG65" t="s">
        <v>167</v>
      </c>
      <c r="AH65" t="s">
        <v>107</v>
      </c>
    </row>
    <row r="66" spans="1:34" ht="15">
      <c r="A66" t="s">
        <v>101</v>
      </c>
      <c r="B66" t="s">
        <v>474</v>
      </c>
      <c r="C66" t="s">
        <v>164</v>
      </c>
      <c r="D66" t="s">
        <v>148</v>
      </c>
      <c r="E66" t="s">
        <v>106</v>
      </c>
      <c r="F66">
        <v>2012</v>
      </c>
      <c r="G66" t="s">
        <v>113</v>
      </c>
      <c r="H66" t="s">
        <v>149</v>
      </c>
      <c r="I66" t="s">
        <v>115</v>
      </c>
      <c r="J66" t="s">
        <v>150</v>
      </c>
      <c r="L66">
        <v>0</v>
      </c>
      <c r="M66">
        <v>0</v>
      </c>
      <c r="N66">
        <v>307156.28</v>
      </c>
      <c r="O66">
        <v>0</v>
      </c>
      <c r="P66">
        <v>-307156.28</v>
      </c>
      <c r="Q66" t="s">
        <v>103</v>
      </c>
      <c r="R66">
        <v>152541.64</v>
      </c>
      <c r="S66">
        <v>0</v>
      </c>
      <c r="T66">
        <v>148522</v>
      </c>
      <c r="U66">
        <v>11839.14</v>
      </c>
      <c r="V66">
        <v>6470.360000000001</v>
      </c>
      <c r="W66">
        <v>34762.840000000004</v>
      </c>
      <c r="X66">
        <v>53134.880000000005</v>
      </c>
      <c r="Y66">
        <v>0</v>
      </c>
      <c r="Z66">
        <v>6734.25</v>
      </c>
      <c r="AA66">
        <v>-122143.45</v>
      </c>
      <c r="AB66">
        <v>15294.62</v>
      </c>
      <c r="AC66">
        <v>0</v>
      </c>
      <c r="AD66">
        <v>0</v>
      </c>
      <c r="AE66" t="s">
        <v>104</v>
      </c>
      <c r="AF66" t="s">
        <v>475</v>
      </c>
      <c r="AG66" t="s">
        <v>167</v>
      </c>
      <c r="AH66" t="s">
        <v>107</v>
      </c>
    </row>
    <row r="67" spans="1:34" ht="15">
      <c r="A67" t="s">
        <v>101</v>
      </c>
      <c r="B67" t="s">
        <v>474</v>
      </c>
      <c r="C67" t="s">
        <v>164</v>
      </c>
      <c r="D67" t="s">
        <v>478</v>
      </c>
      <c r="E67" t="s">
        <v>106</v>
      </c>
      <c r="F67">
        <v>2012</v>
      </c>
      <c r="G67" t="s">
        <v>113</v>
      </c>
      <c r="H67" t="s">
        <v>479</v>
      </c>
      <c r="I67" t="s">
        <v>115</v>
      </c>
      <c r="J67" t="s">
        <v>150</v>
      </c>
      <c r="L67">
        <v>0</v>
      </c>
      <c r="M67">
        <v>0</v>
      </c>
      <c r="N67">
        <v>59.75</v>
      </c>
      <c r="O67">
        <v>0</v>
      </c>
      <c r="P67">
        <v>-59.75</v>
      </c>
      <c r="Q67" t="s">
        <v>103</v>
      </c>
      <c r="R67">
        <v>0</v>
      </c>
      <c r="S67">
        <v>0</v>
      </c>
      <c r="T67">
        <v>0</v>
      </c>
      <c r="U67">
        <v>0</v>
      </c>
      <c r="V67">
        <v>0</v>
      </c>
      <c r="W67">
        <v>0</v>
      </c>
      <c r="X67">
        <v>0</v>
      </c>
      <c r="Y67">
        <v>0</v>
      </c>
      <c r="Z67">
        <v>0</v>
      </c>
      <c r="AA67">
        <v>0</v>
      </c>
      <c r="AB67">
        <v>0</v>
      </c>
      <c r="AC67">
        <v>59.75</v>
      </c>
      <c r="AD67">
        <v>0</v>
      </c>
      <c r="AE67" t="s">
        <v>104</v>
      </c>
      <c r="AF67" t="s">
        <v>475</v>
      </c>
      <c r="AG67" t="s">
        <v>167</v>
      </c>
      <c r="AH67" t="s">
        <v>107</v>
      </c>
    </row>
    <row r="68" spans="1:34" ht="15">
      <c r="A68" t="s">
        <v>101</v>
      </c>
      <c r="B68" t="s">
        <v>474</v>
      </c>
      <c r="C68" t="s">
        <v>164</v>
      </c>
      <c r="D68" t="s">
        <v>374</v>
      </c>
      <c r="E68" t="s">
        <v>106</v>
      </c>
      <c r="F68">
        <v>2012</v>
      </c>
      <c r="G68" t="s">
        <v>113</v>
      </c>
      <c r="H68" t="s">
        <v>375</v>
      </c>
      <c r="I68" t="s">
        <v>115</v>
      </c>
      <c r="J68" t="s">
        <v>150</v>
      </c>
      <c r="L68">
        <v>0</v>
      </c>
      <c r="M68">
        <v>0</v>
      </c>
      <c r="N68">
        <v>5748</v>
      </c>
      <c r="O68">
        <v>0</v>
      </c>
      <c r="P68">
        <v>-5748</v>
      </c>
      <c r="Q68" t="s">
        <v>103</v>
      </c>
      <c r="R68">
        <v>0</v>
      </c>
      <c r="S68">
        <v>0</v>
      </c>
      <c r="T68">
        <v>0</v>
      </c>
      <c r="U68">
        <v>0</v>
      </c>
      <c r="V68">
        <v>0</v>
      </c>
      <c r="W68">
        <v>0</v>
      </c>
      <c r="X68">
        <v>3672</v>
      </c>
      <c r="Y68">
        <v>2076</v>
      </c>
      <c r="Z68">
        <v>0</v>
      </c>
      <c r="AA68">
        <v>0</v>
      </c>
      <c r="AB68">
        <v>0</v>
      </c>
      <c r="AC68">
        <v>0</v>
      </c>
      <c r="AD68">
        <v>0</v>
      </c>
      <c r="AE68" t="s">
        <v>104</v>
      </c>
      <c r="AF68" t="s">
        <v>475</v>
      </c>
      <c r="AG68" t="s">
        <v>167</v>
      </c>
      <c r="AH68" t="s">
        <v>107</v>
      </c>
    </row>
    <row r="69" spans="1:34" ht="15">
      <c r="A69" t="s">
        <v>101</v>
      </c>
      <c r="B69" t="s">
        <v>474</v>
      </c>
      <c r="C69" t="s">
        <v>164</v>
      </c>
      <c r="D69" t="s">
        <v>183</v>
      </c>
      <c r="E69" t="s">
        <v>106</v>
      </c>
      <c r="F69">
        <v>2012</v>
      </c>
      <c r="G69" t="s">
        <v>113</v>
      </c>
      <c r="H69" t="s">
        <v>184</v>
      </c>
      <c r="I69" t="s">
        <v>115</v>
      </c>
      <c r="J69" t="s">
        <v>150</v>
      </c>
      <c r="L69">
        <v>0</v>
      </c>
      <c r="M69">
        <v>0</v>
      </c>
      <c r="N69">
        <v>635.91</v>
      </c>
      <c r="O69">
        <v>0</v>
      </c>
      <c r="P69">
        <v>-635.91</v>
      </c>
      <c r="Q69" t="s">
        <v>103</v>
      </c>
      <c r="R69">
        <v>0</v>
      </c>
      <c r="S69">
        <v>0</v>
      </c>
      <c r="T69">
        <v>0</v>
      </c>
      <c r="U69">
        <v>0</v>
      </c>
      <c r="V69">
        <v>0</v>
      </c>
      <c r="W69">
        <v>0</v>
      </c>
      <c r="X69">
        <v>26.28</v>
      </c>
      <c r="Y69">
        <v>159.55</v>
      </c>
      <c r="Z69">
        <v>423.8</v>
      </c>
      <c r="AA69">
        <v>0</v>
      </c>
      <c r="AB69">
        <v>26.28</v>
      </c>
      <c r="AC69">
        <v>0</v>
      </c>
      <c r="AD69">
        <v>0</v>
      </c>
      <c r="AE69" t="s">
        <v>104</v>
      </c>
      <c r="AF69" t="s">
        <v>475</v>
      </c>
      <c r="AG69" t="s">
        <v>167</v>
      </c>
      <c r="AH69" t="s">
        <v>107</v>
      </c>
    </row>
    <row r="70" spans="1:34" ht="15">
      <c r="A70" t="s">
        <v>101</v>
      </c>
      <c r="B70" t="s">
        <v>474</v>
      </c>
      <c r="C70" t="s">
        <v>164</v>
      </c>
      <c r="D70" t="s">
        <v>151</v>
      </c>
      <c r="E70" t="s">
        <v>106</v>
      </c>
      <c r="F70">
        <v>2012</v>
      </c>
      <c r="G70" t="s">
        <v>113</v>
      </c>
      <c r="H70" t="s">
        <v>152</v>
      </c>
      <c r="I70" t="s">
        <v>115</v>
      </c>
      <c r="J70" t="s">
        <v>150</v>
      </c>
      <c r="L70">
        <v>0</v>
      </c>
      <c r="M70">
        <v>0</v>
      </c>
      <c r="N70">
        <v>4182.25</v>
      </c>
      <c r="O70">
        <v>0</v>
      </c>
      <c r="P70">
        <v>-4182.25</v>
      </c>
      <c r="Q70" t="s">
        <v>103</v>
      </c>
      <c r="R70">
        <v>0</v>
      </c>
      <c r="S70">
        <v>0</v>
      </c>
      <c r="T70">
        <v>0</v>
      </c>
      <c r="U70">
        <v>0</v>
      </c>
      <c r="V70">
        <v>2236</v>
      </c>
      <c r="W70">
        <v>1946.25</v>
      </c>
      <c r="X70">
        <v>0</v>
      </c>
      <c r="Y70">
        <v>0</v>
      </c>
      <c r="Z70">
        <v>0</v>
      </c>
      <c r="AA70">
        <v>0</v>
      </c>
      <c r="AB70">
        <v>0</v>
      </c>
      <c r="AC70">
        <v>0</v>
      </c>
      <c r="AD70">
        <v>0</v>
      </c>
      <c r="AE70" t="s">
        <v>104</v>
      </c>
      <c r="AF70" t="s">
        <v>475</v>
      </c>
      <c r="AG70" t="s">
        <v>167</v>
      </c>
      <c r="AH70" t="s">
        <v>107</v>
      </c>
    </row>
    <row r="71" spans="1:34" ht="15">
      <c r="A71" t="s">
        <v>101</v>
      </c>
      <c r="B71" t="s">
        <v>474</v>
      </c>
      <c r="C71" t="s">
        <v>164</v>
      </c>
      <c r="D71" t="s">
        <v>185</v>
      </c>
      <c r="E71" t="s">
        <v>106</v>
      </c>
      <c r="F71">
        <v>2012</v>
      </c>
      <c r="G71" t="s">
        <v>113</v>
      </c>
      <c r="H71" t="s">
        <v>186</v>
      </c>
      <c r="I71" t="s">
        <v>115</v>
      </c>
      <c r="J71" t="s">
        <v>187</v>
      </c>
      <c r="L71">
        <v>0</v>
      </c>
      <c r="M71">
        <v>0</v>
      </c>
      <c r="N71">
        <v>264</v>
      </c>
      <c r="O71">
        <v>0</v>
      </c>
      <c r="P71">
        <v>-264</v>
      </c>
      <c r="Q71" t="s">
        <v>103</v>
      </c>
      <c r="R71">
        <v>0</v>
      </c>
      <c r="S71">
        <v>0</v>
      </c>
      <c r="T71">
        <v>0</v>
      </c>
      <c r="U71">
        <v>0</v>
      </c>
      <c r="V71">
        <v>0</v>
      </c>
      <c r="W71">
        <v>0</v>
      </c>
      <c r="X71">
        <v>0</v>
      </c>
      <c r="Y71">
        <v>0</v>
      </c>
      <c r="Z71">
        <v>0</v>
      </c>
      <c r="AA71">
        <v>48</v>
      </c>
      <c r="AB71">
        <v>0</v>
      </c>
      <c r="AC71">
        <v>216</v>
      </c>
      <c r="AD71">
        <v>0</v>
      </c>
      <c r="AE71" t="s">
        <v>104</v>
      </c>
      <c r="AF71" t="s">
        <v>475</v>
      </c>
      <c r="AG71" t="s">
        <v>167</v>
      </c>
      <c r="AH71" t="s">
        <v>107</v>
      </c>
    </row>
    <row r="72" spans="1:34" ht="15">
      <c r="A72" t="s">
        <v>101</v>
      </c>
      <c r="B72" t="s">
        <v>474</v>
      </c>
      <c r="C72" t="s">
        <v>164</v>
      </c>
      <c r="D72" t="s">
        <v>480</v>
      </c>
      <c r="E72" t="s">
        <v>106</v>
      </c>
      <c r="F72">
        <v>2012</v>
      </c>
      <c r="G72" t="s">
        <v>113</v>
      </c>
      <c r="H72" t="s">
        <v>481</v>
      </c>
      <c r="I72" t="s">
        <v>115</v>
      </c>
      <c r="J72" t="s">
        <v>187</v>
      </c>
      <c r="L72">
        <v>0</v>
      </c>
      <c r="M72">
        <v>0</v>
      </c>
      <c r="N72">
        <v>3500</v>
      </c>
      <c r="O72">
        <v>0</v>
      </c>
      <c r="P72">
        <v>-3500</v>
      </c>
      <c r="Q72" t="s">
        <v>103</v>
      </c>
      <c r="R72">
        <v>0</v>
      </c>
      <c r="S72">
        <v>0</v>
      </c>
      <c r="T72">
        <v>0</v>
      </c>
      <c r="U72">
        <v>0</v>
      </c>
      <c r="V72">
        <v>0</v>
      </c>
      <c r="W72">
        <v>0</v>
      </c>
      <c r="X72">
        <v>0</v>
      </c>
      <c r="Y72">
        <v>1</v>
      </c>
      <c r="Z72">
        <v>0</v>
      </c>
      <c r="AA72">
        <v>0</v>
      </c>
      <c r="AB72">
        <v>0</v>
      </c>
      <c r="AC72">
        <v>3499</v>
      </c>
      <c r="AD72">
        <v>0</v>
      </c>
      <c r="AE72" t="s">
        <v>104</v>
      </c>
      <c r="AF72" t="s">
        <v>475</v>
      </c>
      <c r="AG72" t="s">
        <v>167</v>
      </c>
      <c r="AH72" t="s">
        <v>107</v>
      </c>
    </row>
    <row r="73" spans="1:34" ht="15">
      <c r="A73" t="s">
        <v>101</v>
      </c>
      <c r="B73" t="s">
        <v>474</v>
      </c>
      <c r="C73" t="s">
        <v>164</v>
      </c>
      <c r="D73" t="s">
        <v>482</v>
      </c>
      <c r="E73" t="s">
        <v>106</v>
      </c>
      <c r="F73">
        <v>2012</v>
      </c>
      <c r="G73" t="s">
        <v>113</v>
      </c>
      <c r="H73" t="s">
        <v>483</v>
      </c>
      <c r="I73" t="s">
        <v>115</v>
      </c>
      <c r="J73" t="s">
        <v>187</v>
      </c>
      <c r="L73">
        <v>0</v>
      </c>
      <c r="M73">
        <v>0</v>
      </c>
      <c r="N73">
        <v>33</v>
      </c>
      <c r="O73">
        <v>0</v>
      </c>
      <c r="P73">
        <v>-33</v>
      </c>
      <c r="Q73" t="s">
        <v>103</v>
      </c>
      <c r="R73">
        <v>0</v>
      </c>
      <c r="S73">
        <v>0</v>
      </c>
      <c r="T73">
        <v>0</v>
      </c>
      <c r="U73">
        <v>0</v>
      </c>
      <c r="V73">
        <v>0</v>
      </c>
      <c r="W73">
        <v>0</v>
      </c>
      <c r="X73">
        <v>0</v>
      </c>
      <c r="Y73">
        <v>33</v>
      </c>
      <c r="Z73">
        <v>0</v>
      </c>
      <c r="AA73">
        <v>0</v>
      </c>
      <c r="AB73">
        <v>0</v>
      </c>
      <c r="AC73">
        <v>0</v>
      </c>
      <c r="AD73">
        <v>0</v>
      </c>
      <c r="AE73" t="s">
        <v>104</v>
      </c>
      <c r="AF73" t="s">
        <v>475</v>
      </c>
      <c r="AG73" t="s">
        <v>167</v>
      </c>
      <c r="AH73" t="s">
        <v>107</v>
      </c>
    </row>
    <row r="74" spans="1:34" ht="15">
      <c r="A74" t="s">
        <v>101</v>
      </c>
      <c r="B74" t="s">
        <v>102</v>
      </c>
      <c r="C74" t="s">
        <v>194</v>
      </c>
      <c r="D74" t="s">
        <v>127</v>
      </c>
      <c r="E74" t="s">
        <v>102</v>
      </c>
      <c r="F74">
        <v>2012</v>
      </c>
      <c r="G74" t="s">
        <v>113</v>
      </c>
      <c r="H74" t="s">
        <v>128</v>
      </c>
      <c r="I74" t="s">
        <v>115</v>
      </c>
      <c r="J74" t="s">
        <v>129</v>
      </c>
      <c r="K74" t="s">
        <v>130</v>
      </c>
      <c r="L74">
        <v>471551</v>
      </c>
      <c r="M74">
        <v>471551</v>
      </c>
      <c r="N74">
        <v>0</v>
      </c>
      <c r="O74">
        <v>0</v>
      </c>
      <c r="P74">
        <v>471551</v>
      </c>
      <c r="Q74" t="s">
        <v>131</v>
      </c>
      <c r="R74">
        <v>0</v>
      </c>
      <c r="S74">
        <v>0</v>
      </c>
      <c r="T74">
        <v>0</v>
      </c>
      <c r="U74">
        <v>0</v>
      </c>
      <c r="V74">
        <v>0</v>
      </c>
      <c r="W74">
        <v>0</v>
      </c>
      <c r="X74">
        <v>0</v>
      </c>
      <c r="Y74">
        <v>0</v>
      </c>
      <c r="Z74">
        <v>0</v>
      </c>
      <c r="AA74">
        <v>0</v>
      </c>
      <c r="AB74">
        <v>0</v>
      </c>
      <c r="AC74">
        <v>0</v>
      </c>
      <c r="AD74">
        <v>0</v>
      </c>
      <c r="AE74" t="s">
        <v>104</v>
      </c>
      <c r="AF74" t="s">
        <v>105</v>
      </c>
      <c r="AG74" t="s">
        <v>195</v>
      </c>
      <c r="AH74" t="s">
        <v>105</v>
      </c>
    </row>
    <row r="75" spans="1:34" ht="15">
      <c r="A75" t="s">
        <v>101</v>
      </c>
      <c r="B75" t="s">
        <v>102</v>
      </c>
      <c r="C75" t="s">
        <v>194</v>
      </c>
      <c r="D75" t="s">
        <v>132</v>
      </c>
      <c r="E75" t="s">
        <v>102</v>
      </c>
      <c r="F75">
        <v>2012</v>
      </c>
      <c r="G75" t="s">
        <v>113</v>
      </c>
      <c r="H75" t="s">
        <v>133</v>
      </c>
      <c r="I75" t="s">
        <v>115</v>
      </c>
      <c r="J75" t="s">
        <v>129</v>
      </c>
      <c r="K75" t="s">
        <v>130</v>
      </c>
      <c r="L75">
        <v>0</v>
      </c>
      <c r="M75">
        <v>0</v>
      </c>
      <c r="N75">
        <v>0</v>
      </c>
      <c r="O75">
        <v>0</v>
      </c>
      <c r="P75">
        <v>0</v>
      </c>
      <c r="Q75" t="s">
        <v>103</v>
      </c>
      <c r="R75">
        <v>0</v>
      </c>
      <c r="S75">
        <v>12459.380000000001</v>
      </c>
      <c r="T75">
        <v>-12459.380000000001</v>
      </c>
      <c r="U75">
        <v>0</v>
      </c>
      <c r="V75">
        <v>6361.150000000001</v>
      </c>
      <c r="W75">
        <v>1657.39</v>
      </c>
      <c r="X75">
        <v>3207.41</v>
      </c>
      <c r="Y75">
        <v>-11225.95</v>
      </c>
      <c r="Z75">
        <v>0</v>
      </c>
      <c r="AA75">
        <v>6363.45</v>
      </c>
      <c r="AB75">
        <v>-6363.45</v>
      </c>
      <c r="AC75">
        <v>0</v>
      </c>
      <c r="AD75">
        <v>0</v>
      </c>
      <c r="AE75" t="s">
        <v>104</v>
      </c>
      <c r="AF75" t="s">
        <v>105</v>
      </c>
      <c r="AG75" t="s">
        <v>195</v>
      </c>
      <c r="AH75" t="s">
        <v>105</v>
      </c>
    </row>
    <row r="76" spans="1:34" ht="15">
      <c r="A76" t="s">
        <v>101</v>
      </c>
      <c r="B76" t="s">
        <v>102</v>
      </c>
      <c r="C76" t="s">
        <v>194</v>
      </c>
      <c r="D76" t="s">
        <v>196</v>
      </c>
      <c r="E76" t="s">
        <v>102</v>
      </c>
      <c r="F76">
        <v>2012</v>
      </c>
      <c r="G76" t="s">
        <v>113</v>
      </c>
      <c r="H76" t="s">
        <v>197</v>
      </c>
      <c r="I76" t="s">
        <v>115</v>
      </c>
      <c r="J76" t="s">
        <v>129</v>
      </c>
      <c r="K76" t="s">
        <v>130</v>
      </c>
      <c r="L76">
        <v>3549</v>
      </c>
      <c r="M76">
        <v>3549</v>
      </c>
      <c r="N76">
        <v>0</v>
      </c>
      <c r="O76">
        <v>0</v>
      </c>
      <c r="P76">
        <v>3549</v>
      </c>
      <c r="Q76" t="s">
        <v>131</v>
      </c>
      <c r="R76">
        <v>0</v>
      </c>
      <c r="S76">
        <v>0</v>
      </c>
      <c r="T76">
        <v>0</v>
      </c>
      <c r="U76">
        <v>0</v>
      </c>
      <c r="V76">
        <v>0</v>
      </c>
      <c r="W76">
        <v>0</v>
      </c>
      <c r="X76">
        <v>0</v>
      </c>
      <c r="Y76">
        <v>0</v>
      </c>
      <c r="Z76">
        <v>0</v>
      </c>
      <c r="AA76">
        <v>0</v>
      </c>
      <c r="AB76">
        <v>0</v>
      </c>
      <c r="AC76">
        <v>0</v>
      </c>
      <c r="AD76">
        <v>0</v>
      </c>
      <c r="AE76" t="s">
        <v>104</v>
      </c>
      <c r="AF76" t="s">
        <v>105</v>
      </c>
      <c r="AG76" t="s">
        <v>195</v>
      </c>
      <c r="AH76" t="s">
        <v>105</v>
      </c>
    </row>
    <row r="77" spans="1:34" ht="15">
      <c r="A77" t="s">
        <v>101</v>
      </c>
      <c r="B77" t="s">
        <v>102</v>
      </c>
      <c r="C77" t="s">
        <v>194</v>
      </c>
      <c r="D77" t="s">
        <v>134</v>
      </c>
      <c r="E77" t="s">
        <v>102</v>
      </c>
      <c r="F77">
        <v>2012</v>
      </c>
      <c r="G77" t="s">
        <v>113</v>
      </c>
      <c r="H77" t="s">
        <v>135</v>
      </c>
      <c r="I77" t="s">
        <v>115</v>
      </c>
      <c r="J77" t="s">
        <v>129</v>
      </c>
      <c r="K77" t="s">
        <v>136</v>
      </c>
      <c r="L77">
        <v>77400</v>
      </c>
      <c r="M77">
        <v>77400</v>
      </c>
      <c r="N77">
        <v>0</v>
      </c>
      <c r="O77">
        <v>0</v>
      </c>
      <c r="P77">
        <v>77400</v>
      </c>
      <c r="Q77" t="s">
        <v>131</v>
      </c>
      <c r="R77">
        <v>0</v>
      </c>
      <c r="S77">
        <v>0</v>
      </c>
      <c r="T77">
        <v>0</v>
      </c>
      <c r="U77">
        <v>0</v>
      </c>
      <c r="V77">
        <v>0</v>
      </c>
      <c r="W77">
        <v>0</v>
      </c>
      <c r="X77">
        <v>0</v>
      </c>
      <c r="Y77">
        <v>0</v>
      </c>
      <c r="Z77">
        <v>0</v>
      </c>
      <c r="AA77">
        <v>0</v>
      </c>
      <c r="AB77">
        <v>0</v>
      </c>
      <c r="AC77">
        <v>0</v>
      </c>
      <c r="AD77">
        <v>0</v>
      </c>
      <c r="AE77" t="s">
        <v>104</v>
      </c>
      <c r="AF77" t="s">
        <v>105</v>
      </c>
      <c r="AG77" t="s">
        <v>195</v>
      </c>
      <c r="AH77" t="s">
        <v>105</v>
      </c>
    </row>
    <row r="78" spans="1:34" ht="15">
      <c r="A78" t="s">
        <v>101</v>
      </c>
      <c r="B78" t="s">
        <v>102</v>
      </c>
      <c r="C78" t="s">
        <v>194</v>
      </c>
      <c r="D78" t="s">
        <v>137</v>
      </c>
      <c r="E78" t="s">
        <v>102</v>
      </c>
      <c r="F78">
        <v>2012</v>
      </c>
      <c r="G78" t="s">
        <v>113</v>
      </c>
      <c r="H78" t="s">
        <v>138</v>
      </c>
      <c r="I78" t="s">
        <v>115</v>
      </c>
      <c r="J78" t="s">
        <v>129</v>
      </c>
      <c r="K78" t="s">
        <v>136</v>
      </c>
      <c r="L78">
        <v>35130</v>
      </c>
      <c r="M78">
        <v>35130</v>
      </c>
      <c r="N78">
        <v>0</v>
      </c>
      <c r="O78">
        <v>0</v>
      </c>
      <c r="P78">
        <v>35130</v>
      </c>
      <c r="Q78" t="s">
        <v>131</v>
      </c>
      <c r="R78">
        <v>0</v>
      </c>
      <c r="S78">
        <v>0</v>
      </c>
      <c r="T78">
        <v>0</v>
      </c>
      <c r="U78">
        <v>0</v>
      </c>
      <c r="V78">
        <v>0</v>
      </c>
      <c r="W78">
        <v>0</v>
      </c>
      <c r="X78">
        <v>0</v>
      </c>
      <c r="Y78">
        <v>0</v>
      </c>
      <c r="Z78">
        <v>0</v>
      </c>
      <c r="AA78">
        <v>0</v>
      </c>
      <c r="AB78">
        <v>0</v>
      </c>
      <c r="AC78">
        <v>0</v>
      </c>
      <c r="AD78">
        <v>0</v>
      </c>
      <c r="AE78" t="s">
        <v>104</v>
      </c>
      <c r="AF78" t="s">
        <v>105</v>
      </c>
      <c r="AG78" t="s">
        <v>195</v>
      </c>
      <c r="AH78" t="s">
        <v>105</v>
      </c>
    </row>
    <row r="79" spans="1:34" ht="15">
      <c r="A79" t="s">
        <v>101</v>
      </c>
      <c r="B79" t="s">
        <v>102</v>
      </c>
      <c r="C79" t="s">
        <v>194</v>
      </c>
      <c r="D79" t="s">
        <v>139</v>
      </c>
      <c r="E79" t="s">
        <v>102</v>
      </c>
      <c r="F79">
        <v>2012</v>
      </c>
      <c r="G79" t="s">
        <v>113</v>
      </c>
      <c r="H79" t="s">
        <v>140</v>
      </c>
      <c r="I79" t="s">
        <v>115</v>
      </c>
      <c r="J79" t="s">
        <v>129</v>
      </c>
      <c r="K79" t="s">
        <v>136</v>
      </c>
      <c r="L79">
        <v>34186.96</v>
      </c>
      <c r="M79">
        <v>34186.96</v>
      </c>
      <c r="N79">
        <v>0</v>
      </c>
      <c r="O79">
        <v>0</v>
      </c>
      <c r="P79">
        <v>34186.96</v>
      </c>
      <c r="Q79" t="s">
        <v>131</v>
      </c>
      <c r="R79">
        <v>0</v>
      </c>
      <c r="S79">
        <v>0</v>
      </c>
      <c r="T79">
        <v>0</v>
      </c>
      <c r="U79">
        <v>0</v>
      </c>
      <c r="V79">
        <v>0</v>
      </c>
      <c r="W79">
        <v>0</v>
      </c>
      <c r="X79">
        <v>0</v>
      </c>
      <c r="Y79">
        <v>0</v>
      </c>
      <c r="Z79">
        <v>0</v>
      </c>
      <c r="AA79">
        <v>0</v>
      </c>
      <c r="AB79">
        <v>0</v>
      </c>
      <c r="AC79">
        <v>0</v>
      </c>
      <c r="AD79">
        <v>0</v>
      </c>
      <c r="AE79" t="s">
        <v>104</v>
      </c>
      <c r="AF79" t="s">
        <v>105</v>
      </c>
      <c r="AG79" t="s">
        <v>195</v>
      </c>
      <c r="AH79" t="s">
        <v>105</v>
      </c>
    </row>
    <row r="80" spans="1:34" ht="15">
      <c r="A80" t="s">
        <v>101</v>
      </c>
      <c r="B80" t="s">
        <v>102</v>
      </c>
      <c r="C80" t="s">
        <v>194</v>
      </c>
      <c r="D80" t="s">
        <v>141</v>
      </c>
      <c r="E80" t="s">
        <v>102</v>
      </c>
      <c r="F80">
        <v>2012</v>
      </c>
      <c r="G80" t="s">
        <v>113</v>
      </c>
      <c r="H80" t="s">
        <v>142</v>
      </c>
      <c r="I80" t="s">
        <v>115</v>
      </c>
      <c r="J80" t="s">
        <v>129</v>
      </c>
      <c r="K80" t="s">
        <v>136</v>
      </c>
      <c r="L80">
        <v>2310</v>
      </c>
      <c r="M80">
        <v>2310</v>
      </c>
      <c r="N80">
        <v>0</v>
      </c>
      <c r="O80">
        <v>0</v>
      </c>
      <c r="P80">
        <v>2310</v>
      </c>
      <c r="Q80" t="s">
        <v>131</v>
      </c>
      <c r="R80">
        <v>0</v>
      </c>
      <c r="S80">
        <v>0</v>
      </c>
      <c r="T80">
        <v>0</v>
      </c>
      <c r="U80">
        <v>0</v>
      </c>
      <c r="V80">
        <v>0</v>
      </c>
      <c r="W80">
        <v>0</v>
      </c>
      <c r="X80">
        <v>0</v>
      </c>
      <c r="Y80">
        <v>0</v>
      </c>
      <c r="Z80">
        <v>0</v>
      </c>
      <c r="AA80">
        <v>0</v>
      </c>
      <c r="AB80">
        <v>0</v>
      </c>
      <c r="AC80">
        <v>0</v>
      </c>
      <c r="AD80">
        <v>0</v>
      </c>
      <c r="AE80" t="s">
        <v>104</v>
      </c>
      <c r="AF80" t="s">
        <v>105</v>
      </c>
      <c r="AG80" t="s">
        <v>195</v>
      </c>
      <c r="AH80" t="s">
        <v>105</v>
      </c>
    </row>
    <row r="81" spans="1:34" ht="15">
      <c r="A81" t="s">
        <v>101</v>
      </c>
      <c r="B81" t="s">
        <v>102</v>
      </c>
      <c r="C81" t="s">
        <v>194</v>
      </c>
      <c r="D81" t="s">
        <v>143</v>
      </c>
      <c r="E81" t="s">
        <v>102</v>
      </c>
      <c r="F81">
        <v>2012</v>
      </c>
      <c r="G81" t="s">
        <v>113</v>
      </c>
      <c r="H81" t="s">
        <v>144</v>
      </c>
      <c r="I81" t="s">
        <v>115</v>
      </c>
      <c r="J81" t="s">
        <v>129</v>
      </c>
      <c r="K81" t="s">
        <v>136</v>
      </c>
      <c r="L81">
        <v>0</v>
      </c>
      <c r="M81">
        <v>0</v>
      </c>
      <c r="N81">
        <v>0</v>
      </c>
      <c r="O81">
        <v>0</v>
      </c>
      <c r="P81">
        <v>0</v>
      </c>
      <c r="Q81" t="s">
        <v>103</v>
      </c>
      <c r="R81">
        <v>0</v>
      </c>
      <c r="S81">
        <v>2991.98</v>
      </c>
      <c r="T81">
        <v>-2991.98</v>
      </c>
      <c r="U81">
        <v>0</v>
      </c>
      <c r="V81">
        <v>944.46</v>
      </c>
      <c r="W81">
        <v>259.59000000000003</v>
      </c>
      <c r="X81">
        <v>471.02</v>
      </c>
      <c r="Y81">
        <v>-1675.07</v>
      </c>
      <c r="Z81">
        <v>0</v>
      </c>
      <c r="AA81">
        <v>953.41</v>
      </c>
      <c r="AB81">
        <v>-953.41</v>
      </c>
      <c r="AC81">
        <v>0</v>
      </c>
      <c r="AD81">
        <v>0</v>
      </c>
      <c r="AE81" t="s">
        <v>104</v>
      </c>
      <c r="AF81" t="s">
        <v>105</v>
      </c>
      <c r="AG81" t="s">
        <v>195</v>
      </c>
      <c r="AH81" t="s">
        <v>105</v>
      </c>
    </row>
    <row r="82" spans="1:34" ht="15">
      <c r="A82" t="s">
        <v>101</v>
      </c>
      <c r="B82" t="s">
        <v>102</v>
      </c>
      <c r="C82" t="s">
        <v>194</v>
      </c>
      <c r="D82" t="s">
        <v>198</v>
      </c>
      <c r="E82" t="s">
        <v>102</v>
      </c>
      <c r="F82">
        <v>2012</v>
      </c>
      <c r="G82" t="s">
        <v>113</v>
      </c>
      <c r="H82" t="s">
        <v>199</v>
      </c>
      <c r="I82" t="s">
        <v>115</v>
      </c>
      <c r="J82" t="s">
        <v>147</v>
      </c>
      <c r="L82">
        <v>330</v>
      </c>
      <c r="M82">
        <v>330</v>
      </c>
      <c r="N82">
        <v>0</v>
      </c>
      <c r="O82">
        <v>0</v>
      </c>
      <c r="P82">
        <v>330</v>
      </c>
      <c r="Q82" t="s">
        <v>131</v>
      </c>
      <c r="R82">
        <v>0</v>
      </c>
      <c r="S82">
        <v>0</v>
      </c>
      <c r="T82">
        <v>0</v>
      </c>
      <c r="U82">
        <v>0</v>
      </c>
      <c r="V82">
        <v>0</v>
      </c>
      <c r="W82">
        <v>0</v>
      </c>
      <c r="X82">
        <v>0</v>
      </c>
      <c r="Y82">
        <v>0</v>
      </c>
      <c r="Z82">
        <v>0</v>
      </c>
      <c r="AA82">
        <v>0</v>
      </c>
      <c r="AB82">
        <v>0</v>
      </c>
      <c r="AC82">
        <v>0</v>
      </c>
      <c r="AD82">
        <v>0</v>
      </c>
      <c r="AE82" t="s">
        <v>104</v>
      </c>
      <c r="AF82" t="s">
        <v>105</v>
      </c>
      <c r="AG82" t="s">
        <v>195</v>
      </c>
      <c r="AH82" t="s">
        <v>105</v>
      </c>
    </row>
    <row r="83" spans="1:34" ht="15">
      <c r="A83" t="s">
        <v>101</v>
      </c>
      <c r="B83" t="s">
        <v>102</v>
      </c>
      <c r="C83" t="s">
        <v>194</v>
      </c>
      <c r="D83" t="s">
        <v>200</v>
      </c>
      <c r="E83" t="s">
        <v>102</v>
      </c>
      <c r="F83">
        <v>2012</v>
      </c>
      <c r="G83" t="s">
        <v>113</v>
      </c>
      <c r="H83" t="s">
        <v>201</v>
      </c>
      <c r="I83" t="s">
        <v>115</v>
      </c>
      <c r="J83" t="s">
        <v>147</v>
      </c>
      <c r="L83">
        <v>600</v>
      </c>
      <c r="M83">
        <v>600</v>
      </c>
      <c r="N83">
        <v>0</v>
      </c>
      <c r="O83">
        <v>0</v>
      </c>
      <c r="P83">
        <v>600</v>
      </c>
      <c r="Q83" t="s">
        <v>131</v>
      </c>
      <c r="R83">
        <v>0</v>
      </c>
      <c r="S83">
        <v>0</v>
      </c>
      <c r="T83">
        <v>0</v>
      </c>
      <c r="U83">
        <v>0</v>
      </c>
      <c r="V83">
        <v>0</v>
      </c>
      <c r="W83">
        <v>0</v>
      </c>
      <c r="X83">
        <v>0</v>
      </c>
      <c r="Y83">
        <v>0</v>
      </c>
      <c r="Z83">
        <v>0</v>
      </c>
      <c r="AA83">
        <v>0</v>
      </c>
      <c r="AB83">
        <v>0</v>
      </c>
      <c r="AC83">
        <v>0</v>
      </c>
      <c r="AD83">
        <v>0</v>
      </c>
      <c r="AE83" t="s">
        <v>104</v>
      </c>
      <c r="AF83" t="s">
        <v>105</v>
      </c>
      <c r="AG83" t="s">
        <v>195</v>
      </c>
      <c r="AH83" t="s">
        <v>105</v>
      </c>
    </row>
    <row r="84" spans="1:34" ht="15">
      <c r="A84" t="s">
        <v>101</v>
      </c>
      <c r="B84" t="s">
        <v>102</v>
      </c>
      <c r="C84" t="s">
        <v>194</v>
      </c>
      <c r="D84" t="s">
        <v>173</v>
      </c>
      <c r="E84" t="s">
        <v>102</v>
      </c>
      <c r="F84">
        <v>2012</v>
      </c>
      <c r="G84" t="s">
        <v>113</v>
      </c>
      <c r="H84" t="s">
        <v>174</v>
      </c>
      <c r="I84" t="s">
        <v>115</v>
      </c>
      <c r="J84" t="s">
        <v>147</v>
      </c>
      <c r="L84">
        <v>3500</v>
      </c>
      <c r="M84">
        <v>3500</v>
      </c>
      <c r="N84">
        <v>0</v>
      </c>
      <c r="O84">
        <v>0</v>
      </c>
      <c r="P84">
        <v>3500</v>
      </c>
      <c r="Q84" t="s">
        <v>131</v>
      </c>
      <c r="R84">
        <v>0</v>
      </c>
      <c r="S84">
        <v>0</v>
      </c>
      <c r="T84">
        <v>0</v>
      </c>
      <c r="U84">
        <v>0</v>
      </c>
      <c r="V84">
        <v>0</v>
      </c>
      <c r="W84">
        <v>0</v>
      </c>
      <c r="X84">
        <v>0</v>
      </c>
      <c r="Y84">
        <v>0</v>
      </c>
      <c r="Z84">
        <v>0</v>
      </c>
      <c r="AA84">
        <v>0</v>
      </c>
      <c r="AB84">
        <v>0</v>
      </c>
      <c r="AC84">
        <v>0</v>
      </c>
      <c r="AD84">
        <v>0</v>
      </c>
      <c r="AE84" t="s">
        <v>104</v>
      </c>
      <c r="AF84" t="s">
        <v>105</v>
      </c>
      <c r="AG84" t="s">
        <v>195</v>
      </c>
      <c r="AH84" t="s">
        <v>105</v>
      </c>
    </row>
    <row r="85" spans="1:34" ht="15">
      <c r="A85" t="s">
        <v>101</v>
      </c>
      <c r="B85" t="s">
        <v>102</v>
      </c>
      <c r="C85" t="s">
        <v>194</v>
      </c>
      <c r="D85" t="s">
        <v>175</v>
      </c>
      <c r="E85" t="s">
        <v>102</v>
      </c>
      <c r="F85">
        <v>2012</v>
      </c>
      <c r="G85" t="s">
        <v>113</v>
      </c>
      <c r="H85" t="s">
        <v>176</v>
      </c>
      <c r="I85" t="s">
        <v>115</v>
      </c>
      <c r="J85" t="s">
        <v>147</v>
      </c>
      <c r="L85">
        <v>40</v>
      </c>
      <c r="M85">
        <v>40</v>
      </c>
      <c r="N85">
        <v>0</v>
      </c>
      <c r="O85">
        <v>0</v>
      </c>
      <c r="P85">
        <v>40</v>
      </c>
      <c r="Q85" t="s">
        <v>131</v>
      </c>
      <c r="R85">
        <v>0</v>
      </c>
      <c r="S85">
        <v>0</v>
      </c>
      <c r="T85">
        <v>0</v>
      </c>
      <c r="U85">
        <v>0</v>
      </c>
      <c r="V85">
        <v>0</v>
      </c>
      <c r="W85">
        <v>0</v>
      </c>
      <c r="X85">
        <v>0</v>
      </c>
      <c r="Y85">
        <v>0</v>
      </c>
      <c r="Z85">
        <v>0</v>
      </c>
      <c r="AA85">
        <v>0</v>
      </c>
      <c r="AB85">
        <v>0</v>
      </c>
      <c r="AC85">
        <v>0</v>
      </c>
      <c r="AD85">
        <v>0</v>
      </c>
      <c r="AE85" t="s">
        <v>104</v>
      </c>
      <c r="AF85" t="s">
        <v>105</v>
      </c>
      <c r="AG85" t="s">
        <v>195</v>
      </c>
      <c r="AH85" t="s">
        <v>105</v>
      </c>
    </row>
    <row r="86" spans="1:34" ht="15">
      <c r="A86" t="s">
        <v>101</v>
      </c>
      <c r="B86" t="s">
        <v>102</v>
      </c>
      <c r="C86" t="s">
        <v>194</v>
      </c>
      <c r="D86" t="s">
        <v>202</v>
      </c>
      <c r="E86" t="s">
        <v>102</v>
      </c>
      <c r="F86">
        <v>2012</v>
      </c>
      <c r="G86" t="s">
        <v>113</v>
      </c>
      <c r="H86" t="s">
        <v>203</v>
      </c>
      <c r="I86" t="s">
        <v>115</v>
      </c>
      <c r="J86" t="s">
        <v>150</v>
      </c>
      <c r="L86">
        <v>6000</v>
      </c>
      <c r="M86">
        <v>6000</v>
      </c>
      <c r="N86">
        <v>0</v>
      </c>
      <c r="O86">
        <v>0</v>
      </c>
      <c r="P86">
        <v>6000</v>
      </c>
      <c r="Q86" t="s">
        <v>131</v>
      </c>
      <c r="R86">
        <v>0</v>
      </c>
      <c r="S86">
        <v>0</v>
      </c>
      <c r="T86">
        <v>0</v>
      </c>
      <c r="U86">
        <v>0</v>
      </c>
      <c r="V86">
        <v>0</v>
      </c>
      <c r="W86">
        <v>0</v>
      </c>
      <c r="X86">
        <v>0</v>
      </c>
      <c r="Y86">
        <v>0</v>
      </c>
      <c r="Z86">
        <v>0</v>
      </c>
      <c r="AA86">
        <v>0</v>
      </c>
      <c r="AB86">
        <v>0</v>
      </c>
      <c r="AC86">
        <v>0</v>
      </c>
      <c r="AD86">
        <v>0</v>
      </c>
      <c r="AE86" t="s">
        <v>104</v>
      </c>
      <c r="AF86" t="s">
        <v>105</v>
      </c>
      <c r="AG86" t="s">
        <v>195</v>
      </c>
      <c r="AH86" t="s">
        <v>105</v>
      </c>
    </row>
    <row r="87" spans="1:34" ht="15">
      <c r="A87" t="s">
        <v>101</v>
      </c>
      <c r="B87" t="s">
        <v>102</v>
      </c>
      <c r="C87" t="s">
        <v>194</v>
      </c>
      <c r="D87" t="s">
        <v>177</v>
      </c>
      <c r="E87" t="s">
        <v>102</v>
      </c>
      <c r="F87">
        <v>2012</v>
      </c>
      <c r="G87" t="s">
        <v>113</v>
      </c>
      <c r="H87" t="s">
        <v>178</v>
      </c>
      <c r="I87" t="s">
        <v>115</v>
      </c>
      <c r="J87" t="s">
        <v>150</v>
      </c>
      <c r="L87">
        <v>0.08</v>
      </c>
      <c r="M87">
        <v>0.08</v>
      </c>
      <c r="N87">
        <v>0</v>
      </c>
      <c r="O87">
        <v>0</v>
      </c>
      <c r="P87">
        <v>0.08</v>
      </c>
      <c r="Q87" t="s">
        <v>131</v>
      </c>
      <c r="R87">
        <v>0</v>
      </c>
      <c r="S87">
        <v>0</v>
      </c>
      <c r="T87">
        <v>0</v>
      </c>
      <c r="U87">
        <v>0</v>
      </c>
      <c r="V87">
        <v>0</v>
      </c>
      <c r="W87">
        <v>0</v>
      </c>
      <c r="X87">
        <v>0</v>
      </c>
      <c r="Y87">
        <v>0</v>
      </c>
      <c r="Z87">
        <v>0</v>
      </c>
      <c r="AA87">
        <v>0</v>
      </c>
      <c r="AB87">
        <v>0</v>
      </c>
      <c r="AC87">
        <v>0</v>
      </c>
      <c r="AD87">
        <v>0</v>
      </c>
      <c r="AE87" t="s">
        <v>104</v>
      </c>
      <c r="AF87" t="s">
        <v>105</v>
      </c>
      <c r="AG87" t="s">
        <v>195</v>
      </c>
      <c r="AH87" t="s">
        <v>105</v>
      </c>
    </row>
    <row r="88" spans="1:34" ht="15">
      <c r="A88" t="s">
        <v>101</v>
      </c>
      <c r="B88" t="s">
        <v>102</v>
      </c>
      <c r="C88" t="s">
        <v>194</v>
      </c>
      <c r="D88" t="s">
        <v>148</v>
      </c>
      <c r="E88" t="s">
        <v>102</v>
      </c>
      <c r="F88">
        <v>2012</v>
      </c>
      <c r="G88" t="s">
        <v>113</v>
      </c>
      <c r="H88" t="s">
        <v>149</v>
      </c>
      <c r="I88" t="s">
        <v>115</v>
      </c>
      <c r="J88" t="s">
        <v>150</v>
      </c>
      <c r="L88">
        <v>2000</v>
      </c>
      <c r="M88">
        <v>2000</v>
      </c>
      <c r="N88">
        <v>0</v>
      </c>
      <c r="O88">
        <v>0</v>
      </c>
      <c r="P88">
        <v>2000</v>
      </c>
      <c r="Q88" t="s">
        <v>131</v>
      </c>
      <c r="R88">
        <v>0</v>
      </c>
      <c r="S88">
        <v>0</v>
      </c>
      <c r="T88">
        <v>0</v>
      </c>
      <c r="U88">
        <v>0</v>
      </c>
      <c r="V88">
        <v>0</v>
      </c>
      <c r="W88">
        <v>0</v>
      </c>
      <c r="X88">
        <v>0</v>
      </c>
      <c r="Y88">
        <v>0</v>
      </c>
      <c r="Z88">
        <v>0</v>
      </c>
      <c r="AA88">
        <v>0</v>
      </c>
      <c r="AB88">
        <v>0</v>
      </c>
      <c r="AC88">
        <v>0</v>
      </c>
      <c r="AD88">
        <v>0</v>
      </c>
      <c r="AE88" t="s">
        <v>104</v>
      </c>
      <c r="AF88" t="s">
        <v>105</v>
      </c>
      <c r="AG88" t="s">
        <v>195</v>
      </c>
      <c r="AH88" t="s">
        <v>105</v>
      </c>
    </row>
    <row r="89" spans="1:34" ht="15">
      <c r="A89" t="s">
        <v>101</v>
      </c>
      <c r="B89" t="s">
        <v>102</v>
      </c>
      <c r="C89" t="s">
        <v>194</v>
      </c>
      <c r="D89" t="s">
        <v>183</v>
      </c>
      <c r="E89" t="s">
        <v>102</v>
      </c>
      <c r="F89">
        <v>2012</v>
      </c>
      <c r="G89" t="s">
        <v>113</v>
      </c>
      <c r="H89" t="s">
        <v>184</v>
      </c>
      <c r="I89" t="s">
        <v>115</v>
      </c>
      <c r="J89" t="s">
        <v>150</v>
      </c>
      <c r="L89">
        <v>65000</v>
      </c>
      <c r="M89">
        <v>65000</v>
      </c>
      <c r="N89">
        <v>0</v>
      </c>
      <c r="O89">
        <v>0</v>
      </c>
      <c r="P89">
        <v>65000</v>
      </c>
      <c r="Q89" t="s">
        <v>131</v>
      </c>
      <c r="R89">
        <v>0</v>
      </c>
      <c r="S89">
        <v>0</v>
      </c>
      <c r="T89">
        <v>0</v>
      </c>
      <c r="U89">
        <v>0</v>
      </c>
      <c r="V89">
        <v>0</v>
      </c>
      <c r="W89">
        <v>0</v>
      </c>
      <c r="X89">
        <v>0</v>
      </c>
      <c r="Y89">
        <v>0</v>
      </c>
      <c r="Z89">
        <v>0</v>
      </c>
      <c r="AA89">
        <v>0</v>
      </c>
      <c r="AB89">
        <v>0</v>
      </c>
      <c r="AC89">
        <v>0</v>
      </c>
      <c r="AD89">
        <v>0</v>
      </c>
      <c r="AE89" t="s">
        <v>104</v>
      </c>
      <c r="AF89" t="s">
        <v>105</v>
      </c>
      <c r="AG89" t="s">
        <v>195</v>
      </c>
      <c r="AH89" t="s">
        <v>105</v>
      </c>
    </row>
    <row r="90" spans="1:34" ht="15">
      <c r="A90" t="s">
        <v>101</v>
      </c>
      <c r="B90" t="s">
        <v>102</v>
      </c>
      <c r="C90" t="s">
        <v>194</v>
      </c>
      <c r="D90" t="s">
        <v>151</v>
      </c>
      <c r="E90" t="s">
        <v>102</v>
      </c>
      <c r="F90">
        <v>2012</v>
      </c>
      <c r="G90" t="s">
        <v>113</v>
      </c>
      <c r="H90" t="s">
        <v>152</v>
      </c>
      <c r="I90" t="s">
        <v>115</v>
      </c>
      <c r="J90" t="s">
        <v>150</v>
      </c>
      <c r="L90">
        <v>6000</v>
      </c>
      <c r="M90">
        <v>6000</v>
      </c>
      <c r="N90">
        <v>0</v>
      </c>
      <c r="O90">
        <v>0</v>
      </c>
      <c r="P90">
        <v>6000</v>
      </c>
      <c r="Q90" t="s">
        <v>131</v>
      </c>
      <c r="R90">
        <v>0</v>
      </c>
      <c r="S90">
        <v>0</v>
      </c>
      <c r="T90">
        <v>0</v>
      </c>
      <c r="U90">
        <v>0</v>
      </c>
      <c r="V90">
        <v>0</v>
      </c>
      <c r="W90">
        <v>0</v>
      </c>
      <c r="X90">
        <v>0</v>
      </c>
      <c r="Y90">
        <v>0</v>
      </c>
      <c r="Z90">
        <v>0</v>
      </c>
      <c r="AA90">
        <v>0</v>
      </c>
      <c r="AB90">
        <v>0</v>
      </c>
      <c r="AC90">
        <v>0</v>
      </c>
      <c r="AD90">
        <v>0</v>
      </c>
      <c r="AE90" t="s">
        <v>104</v>
      </c>
      <c r="AF90" t="s">
        <v>105</v>
      </c>
      <c r="AG90" t="s">
        <v>195</v>
      </c>
      <c r="AH90" t="s">
        <v>105</v>
      </c>
    </row>
    <row r="91" spans="1:34" ht="15">
      <c r="A91" t="s">
        <v>101</v>
      </c>
      <c r="B91" t="s">
        <v>102</v>
      </c>
      <c r="C91" t="s">
        <v>194</v>
      </c>
      <c r="D91" t="s">
        <v>185</v>
      </c>
      <c r="E91" t="s">
        <v>102</v>
      </c>
      <c r="F91">
        <v>2012</v>
      </c>
      <c r="G91" t="s">
        <v>113</v>
      </c>
      <c r="H91" t="s">
        <v>186</v>
      </c>
      <c r="I91" t="s">
        <v>115</v>
      </c>
      <c r="J91" t="s">
        <v>187</v>
      </c>
      <c r="L91">
        <v>111</v>
      </c>
      <c r="M91">
        <v>111</v>
      </c>
      <c r="N91">
        <v>0</v>
      </c>
      <c r="O91">
        <v>0</v>
      </c>
      <c r="P91">
        <v>111</v>
      </c>
      <c r="Q91" t="s">
        <v>131</v>
      </c>
      <c r="R91">
        <v>0</v>
      </c>
      <c r="S91">
        <v>0</v>
      </c>
      <c r="T91">
        <v>0</v>
      </c>
      <c r="U91">
        <v>0</v>
      </c>
      <c r="V91">
        <v>0</v>
      </c>
      <c r="W91">
        <v>0</v>
      </c>
      <c r="X91">
        <v>0</v>
      </c>
      <c r="Y91">
        <v>0</v>
      </c>
      <c r="Z91">
        <v>0</v>
      </c>
      <c r="AA91">
        <v>0</v>
      </c>
      <c r="AB91">
        <v>0</v>
      </c>
      <c r="AC91">
        <v>0</v>
      </c>
      <c r="AD91">
        <v>0</v>
      </c>
      <c r="AE91" t="s">
        <v>104</v>
      </c>
      <c r="AF91" t="s">
        <v>105</v>
      </c>
      <c r="AG91" t="s">
        <v>195</v>
      </c>
      <c r="AH91" t="s">
        <v>105</v>
      </c>
    </row>
    <row r="92" spans="1:34" ht="15">
      <c r="A92" t="s">
        <v>101</v>
      </c>
      <c r="B92" t="s">
        <v>102</v>
      </c>
      <c r="C92" t="s">
        <v>194</v>
      </c>
      <c r="D92" t="s">
        <v>188</v>
      </c>
      <c r="E92" t="s">
        <v>102</v>
      </c>
      <c r="F92">
        <v>2012</v>
      </c>
      <c r="G92" t="s">
        <v>113</v>
      </c>
      <c r="H92" t="s">
        <v>189</v>
      </c>
      <c r="I92" t="s">
        <v>115</v>
      </c>
      <c r="J92" t="s">
        <v>190</v>
      </c>
      <c r="L92">
        <v>8000.08</v>
      </c>
      <c r="M92">
        <v>8000.08</v>
      </c>
      <c r="N92">
        <v>0</v>
      </c>
      <c r="O92">
        <v>0</v>
      </c>
      <c r="P92">
        <v>8000.08</v>
      </c>
      <c r="Q92" t="s">
        <v>131</v>
      </c>
      <c r="R92">
        <v>0</v>
      </c>
      <c r="S92">
        <v>0</v>
      </c>
      <c r="T92">
        <v>0</v>
      </c>
      <c r="U92">
        <v>0</v>
      </c>
      <c r="V92">
        <v>0</v>
      </c>
      <c r="W92">
        <v>0</v>
      </c>
      <c r="X92">
        <v>0</v>
      </c>
      <c r="Y92">
        <v>0</v>
      </c>
      <c r="Z92">
        <v>0</v>
      </c>
      <c r="AA92">
        <v>0</v>
      </c>
      <c r="AB92">
        <v>0</v>
      </c>
      <c r="AC92">
        <v>0</v>
      </c>
      <c r="AD92">
        <v>0</v>
      </c>
      <c r="AE92" t="s">
        <v>104</v>
      </c>
      <c r="AF92" t="s">
        <v>105</v>
      </c>
      <c r="AG92" t="s">
        <v>195</v>
      </c>
      <c r="AH92" t="s">
        <v>105</v>
      </c>
    </row>
    <row r="93" spans="1:34" ht="15">
      <c r="A93" t="s">
        <v>101</v>
      </c>
      <c r="B93" t="s">
        <v>102</v>
      </c>
      <c r="C93" t="s">
        <v>194</v>
      </c>
      <c r="D93" t="s">
        <v>155</v>
      </c>
      <c r="E93" t="s">
        <v>102</v>
      </c>
      <c r="F93">
        <v>2012</v>
      </c>
      <c r="G93" t="s">
        <v>113</v>
      </c>
      <c r="H93" t="s">
        <v>156</v>
      </c>
      <c r="I93" t="s">
        <v>115</v>
      </c>
      <c r="J93" t="s">
        <v>157</v>
      </c>
      <c r="L93">
        <v>0.04</v>
      </c>
      <c r="M93">
        <v>0.04</v>
      </c>
      <c r="N93">
        <v>0</v>
      </c>
      <c r="O93">
        <v>0</v>
      </c>
      <c r="P93">
        <v>0.04</v>
      </c>
      <c r="Q93" t="s">
        <v>131</v>
      </c>
      <c r="R93">
        <v>0</v>
      </c>
      <c r="S93">
        <v>0</v>
      </c>
      <c r="T93">
        <v>0</v>
      </c>
      <c r="U93">
        <v>0</v>
      </c>
      <c r="V93">
        <v>0</v>
      </c>
      <c r="W93">
        <v>0</v>
      </c>
      <c r="X93">
        <v>0</v>
      </c>
      <c r="Y93">
        <v>0</v>
      </c>
      <c r="Z93">
        <v>0</v>
      </c>
      <c r="AA93">
        <v>0</v>
      </c>
      <c r="AB93">
        <v>0</v>
      </c>
      <c r="AC93">
        <v>0</v>
      </c>
      <c r="AD93">
        <v>0</v>
      </c>
      <c r="AE93" t="s">
        <v>104</v>
      </c>
      <c r="AF93" t="s">
        <v>105</v>
      </c>
      <c r="AG93" t="s">
        <v>195</v>
      </c>
      <c r="AH93" t="s">
        <v>105</v>
      </c>
    </row>
    <row r="94" spans="1:34" ht="15">
      <c r="A94" t="s">
        <v>101</v>
      </c>
      <c r="B94" t="s">
        <v>102</v>
      </c>
      <c r="C94" t="s">
        <v>194</v>
      </c>
      <c r="D94" t="s">
        <v>158</v>
      </c>
      <c r="E94" t="s">
        <v>102</v>
      </c>
      <c r="F94">
        <v>2012</v>
      </c>
      <c r="G94" t="s">
        <v>113</v>
      </c>
      <c r="H94" t="s">
        <v>159</v>
      </c>
      <c r="I94" t="s">
        <v>115</v>
      </c>
      <c r="J94" t="s">
        <v>157</v>
      </c>
      <c r="L94">
        <v>0.04</v>
      </c>
      <c r="M94">
        <v>0.04</v>
      </c>
      <c r="N94">
        <v>0</v>
      </c>
      <c r="O94">
        <v>0</v>
      </c>
      <c r="P94">
        <v>0.04</v>
      </c>
      <c r="Q94" t="s">
        <v>131</v>
      </c>
      <c r="R94">
        <v>0</v>
      </c>
      <c r="S94">
        <v>0</v>
      </c>
      <c r="T94">
        <v>0</v>
      </c>
      <c r="U94">
        <v>0</v>
      </c>
      <c r="V94">
        <v>0</v>
      </c>
      <c r="W94">
        <v>0</v>
      </c>
      <c r="X94">
        <v>0</v>
      </c>
      <c r="Y94">
        <v>0</v>
      </c>
      <c r="Z94">
        <v>0</v>
      </c>
      <c r="AA94">
        <v>0</v>
      </c>
      <c r="AB94">
        <v>0</v>
      </c>
      <c r="AC94">
        <v>0</v>
      </c>
      <c r="AD94">
        <v>0</v>
      </c>
      <c r="AE94" t="s">
        <v>104</v>
      </c>
      <c r="AF94" t="s">
        <v>105</v>
      </c>
      <c r="AG94" t="s">
        <v>195</v>
      </c>
      <c r="AH94" t="s">
        <v>105</v>
      </c>
    </row>
    <row r="95" spans="1:34" ht="15">
      <c r="A95" t="s">
        <v>101</v>
      </c>
      <c r="B95" t="s">
        <v>102</v>
      </c>
      <c r="C95" t="s">
        <v>194</v>
      </c>
      <c r="D95" t="s">
        <v>120</v>
      </c>
      <c r="E95" t="s">
        <v>102</v>
      </c>
      <c r="F95">
        <v>2012</v>
      </c>
      <c r="G95" t="s">
        <v>121</v>
      </c>
      <c r="H95" t="s">
        <v>122</v>
      </c>
      <c r="I95" t="s">
        <v>123</v>
      </c>
      <c r="J95" t="s">
        <v>124</v>
      </c>
      <c r="L95">
        <v>-110311</v>
      </c>
      <c r="M95">
        <v>0</v>
      </c>
      <c r="N95">
        <v>0</v>
      </c>
      <c r="O95">
        <v>0</v>
      </c>
      <c r="P95">
        <v>0</v>
      </c>
      <c r="Q95" t="s">
        <v>103</v>
      </c>
      <c r="R95">
        <v>0</v>
      </c>
      <c r="S95">
        <v>0</v>
      </c>
      <c r="T95">
        <v>0</v>
      </c>
      <c r="U95">
        <v>0</v>
      </c>
      <c r="V95">
        <v>0</v>
      </c>
      <c r="W95">
        <v>0</v>
      </c>
      <c r="X95">
        <v>0</v>
      </c>
      <c r="Y95">
        <v>0</v>
      </c>
      <c r="Z95">
        <v>0</v>
      </c>
      <c r="AA95">
        <v>0</v>
      </c>
      <c r="AB95">
        <v>0</v>
      </c>
      <c r="AC95">
        <v>0</v>
      </c>
      <c r="AD95">
        <v>0</v>
      </c>
      <c r="AE95" t="s">
        <v>104</v>
      </c>
      <c r="AF95" t="s">
        <v>105</v>
      </c>
      <c r="AG95" t="s">
        <v>195</v>
      </c>
      <c r="AH95" t="s">
        <v>105</v>
      </c>
    </row>
    <row r="96" spans="1:34" ht="15">
      <c r="A96" t="s">
        <v>101</v>
      </c>
      <c r="B96" t="s">
        <v>532</v>
      </c>
      <c r="C96" t="s">
        <v>194</v>
      </c>
      <c r="D96" t="s">
        <v>127</v>
      </c>
      <c r="E96" t="s">
        <v>106</v>
      </c>
      <c r="F96">
        <v>2012</v>
      </c>
      <c r="G96" t="s">
        <v>113</v>
      </c>
      <c r="H96" t="s">
        <v>128</v>
      </c>
      <c r="I96" t="s">
        <v>115</v>
      </c>
      <c r="J96" t="s">
        <v>129</v>
      </c>
      <c r="K96" t="s">
        <v>130</v>
      </c>
      <c r="L96">
        <v>0</v>
      </c>
      <c r="M96">
        <v>0</v>
      </c>
      <c r="N96">
        <v>491590.57</v>
      </c>
      <c r="O96">
        <v>0</v>
      </c>
      <c r="P96">
        <v>-491590.57</v>
      </c>
      <c r="Q96" t="s">
        <v>103</v>
      </c>
      <c r="R96">
        <v>27449.49</v>
      </c>
      <c r="S96">
        <v>20259.16</v>
      </c>
      <c r="T96">
        <v>54999.85</v>
      </c>
      <c r="U96">
        <v>31805.780000000002</v>
      </c>
      <c r="V96">
        <v>31805.77</v>
      </c>
      <c r="W96">
        <v>31939.95</v>
      </c>
      <c r="X96">
        <v>32074.15</v>
      </c>
      <c r="Y96">
        <v>58866.71</v>
      </c>
      <c r="Z96">
        <v>108774.85</v>
      </c>
      <c r="AA96">
        <v>41919.700000000004</v>
      </c>
      <c r="AB96">
        <v>-4053.06</v>
      </c>
      <c r="AC96">
        <v>55748.22</v>
      </c>
      <c r="AD96">
        <v>0</v>
      </c>
      <c r="AE96" t="s">
        <v>104</v>
      </c>
      <c r="AF96" t="s">
        <v>533</v>
      </c>
      <c r="AG96" t="s">
        <v>195</v>
      </c>
      <c r="AH96" t="s">
        <v>107</v>
      </c>
    </row>
    <row r="97" spans="1:34" ht="15">
      <c r="A97" t="s">
        <v>101</v>
      </c>
      <c r="B97" t="s">
        <v>532</v>
      </c>
      <c r="C97" t="s">
        <v>194</v>
      </c>
      <c r="D97" t="s">
        <v>508</v>
      </c>
      <c r="E97" t="s">
        <v>106</v>
      </c>
      <c r="F97">
        <v>2012</v>
      </c>
      <c r="G97" t="s">
        <v>113</v>
      </c>
      <c r="H97" t="s">
        <v>509</v>
      </c>
      <c r="I97" t="s">
        <v>115</v>
      </c>
      <c r="J97" t="s">
        <v>129</v>
      </c>
      <c r="K97" t="s">
        <v>130</v>
      </c>
      <c r="L97">
        <v>0</v>
      </c>
      <c r="M97">
        <v>0</v>
      </c>
      <c r="N97">
        <v>225.25</v>
      </c>
      <c r="O97">
        <v>0</v>
      </c>
      <c r="P97">
        <v>-225.25</v>
      </c>
      <c r="Q97" t="s">
        <v>103</v>
      </c>
      <c r="R97">
        <v>583.57</v>
      </c>
      <c r="S97">
        <v>460.72</v>
      </c>
      <c r="T97">
        <v>583.57</v>
      </c>
      <c r="U97">
        <v>399.29</v>
      </c>
      <c r="V97">
        <v>430</v>
      </c>
      <c r="W97">
        <v>645.01</v>
      </c>
      <c r="X97">
        <v>153.57</v>
      </c>
      <c r="Y97">
        <v>725.79</v>
      </c>
      <c r="Z97">
        <v>418.65000000000003</v>
      </c>
      <c r="AA97">
        <v>418.65000000000003</v>
      </c>
      <c r="AB97">
        <v>-4593.57</v>
      </c>
      <c r="AC97">
        <v>0</v>
      </c>
      <c r="AD97">
        <v>0</v>
      </c>
      <c r="AE97" t="s">
        <v>104</v>
      </c>
      <c r="AF97" t="s">
        <v>533</v>
      </c>
      <c r="AG97" t="s">
        <v>195</v>
      </c>
      <c r="AH97" t="s">
        <v>107</v>
      </c>
    </row>
    <row r="98" spans="1:34" ht="15">
      <c r="A98" t="s">
        <v>101</v>
      </c>
      <c r="B98" t="s">
        <v>532</v>
      </c>
      <c r="C98" t="s">
        <v>194</v>
      </c>
      <c r="D98" t="s">
        <v>134</v>
      </c>
      <c r="E98" t="s">
        <v>106</v>
      </c>
      <c r="F98">
        <v>2012</v>
      </c>
      <c r="G98" t="s">
        <v>113</v>
      </c>
      <c r="H98" t="s">
        <v>135</v>
      </c>
      <c r="I98" t="s">
        <v>115</v>
      </c>
      <c r="J98" t="s">
        <v>129</v>
      </c>
      <c r="K98" t="s">
        <v>136</v>
      </c>
      <c r="L98">
        <v>0</v>
      </c>
      <c r="M98">
        <v>0</v>
      </c>
      <c r="N98">
        <v>79979.86</v>
      </c>
      <c r="O98">
        <v>0</v>
      </c>
      <c r="P98">
        <v>-79979.86</v>
      </c>
      <c r="Q98" t="s">
        <v>103</v>
      </c>
      <c r="R98">
        <v>2672.71</v>
      </c>
      <c r="S98">
        <v>6450</v>
      </c>
      <c r="T98">
        <v>9595.15</v>
      </c>
      <c r="U98">
        <v>6450</v>
      </c>
      <c r="V98">
        <v>6450</v>
      </c>
      <c r="W98">
        <v>6450</v>
      </c>
      <c r="X98">
        <v>6450</v>
      </c>
      <c r="Y98">
        <v>7740</v>
      </c>
      <c r="Z98">
        <v>15480</v>
      </c>
      <c r="AA98">
        <v>7740</v>
      </c>
      <c r="AB98">
        <v>-3238</v>
      </c>
      <c r="AC98">
        <v>7740</v>
      </c>
      <c r="AD98">
        <v>0</v>
      </c>
      <c r="AE98" t="s">
        <v>104</v>
      </c>
      <c r="AF98" t="s">
        <v>533</v>
      </c>
      <c r="AG98" t="s">
        <v>195</v>
      </c>
      <c r="AH98" t="s">
        <v>107</v>
      </c>
    </row>
    <row r="99" spans="1:34" ht="15">
      <c r="A99" t="s">
        <v>101</v>
      </c>
      <c r="B99" t="s">
        <v>532</v>
      </c>
      <c r="C99" t="s">
        <v>194</v>
      </c>
      <c r="D99" t="s">
        <v>137</v>
      </c>
      <c r="E99" t="s">
        <v>106</v>
      </c>
      <c r="F99">
        <v>2012</v>
      </c>
      <c r="G99" t="s">
        <v>113</v>
      </c>
      <c r="H99" t="s">
        <v>138</v>
      </c>
      <c r="I99" t="s">
        <v>115</v>
      </c>
      <c r="J99" t="s">
        <v>129</v>
      </c>
      <c r="K99" t="s">
        <v>136</v>
      </c>
      <c r="L99">
        <v>0</v>
      </c>
      <c r="M99">
        <v>0</v>
      </c>
      <c r="N99">
        <v>37383.04</v>
      </c>
      <c r="O99">
        <v>0</v>
      </c>
      <c r="P99">
        <v>-37383.04</v>
      </c>
      <c r="Q99" t="s">
        <v>103</v>
      </c>
      <c r="R99">
        <v>1217.15</v>
      </c>
      <c r="S99">
        <v>2485.15</v>
      </c>
      <c r="T99">
        <v>4205.31</v>
      </c>
      <c r="U99">
        <v>2437.68</v>
      </c>
      <c r="V99">
        <v>2440.02</v>
      </c>
      <c r="W99">
        <v>2466.76</v>
      </c>
      <c r="X99">
        <v>2439.4700000000003</v>
      </c>
      <c r="Y99">
        <v>4763.71</v>
      </c>
      <c r="Z99">
        <v>8091.83</v>
      </c>
      <c r="AA99">
        <v>3214.21</v>
      </c>
      <c r="AB99">
        <v>-636.32</v>
      </c>
      <c r="AC99">
        <v>4258.07</v>
      </c>
      <c r="AD99">
        <v>0</v>
      </c>
      <c r="AE99" t="s">
        <v>104</v>
      </c>
      <c r="AF99" t="s">
        <v>533</v>
      </c>
      <c r="AG99" t="s">
        <v>195</v>
      </c>
      <c r="AH99" t="s">
        <v>107</v>
      </c>
    </row>
    <row r="100" spans="1:34" ht="15">
      <c r="A100" t="s">
        <v>101</v>
      </c>
      <c r="B100" t="s">
        <v>532</v>
      </c>
      <c r="C100" t="s">
        <v>194</v>
      </c>
      <c r="D100" t="s">
        <v>139</v>
      </c>
      <c r="E100" t="s">
        <v>106</v>
      </c>
      <c r="F100">
        <v>2012</v>
      </c>
      <c r="G100" t="s">
        <v>113</v>
      </c>
      <c r="H100" t="s">
        <v>140</v>
      </c>
      <c r="I100" t="s">
        <v>115</v>
      </c>
      <c r="J100" t="s">
        <v>129</v>
      </c>
      <c r="K100" t="s">
        <v>136</v>
      </c>
      <c r="L100">
        <v>0</v>
      </c>
      <c r="M100">
        <v>0</v>
      </c>
      <c r="N100">
        <v>35426.16</v>
      </c>
      <c r="O100">
        <v>0</v>
      </c>
      <c r="P100">
        <v>-35426.16</v>
      </c>
      <c r="Q100" t="s">
        <v>103</v>
      </c>
      <c r="R100">
        <v>1165.8500000000001</v>
      </c>
      <c r="S100">
        <v>2379.86</v>
      </c>
      <c r="T100">
        <v>4029.8</v>
      </c>
      <c r="U100">
        <v>2334.88</v>
      </c>
      <c r="V100">
        <v>2282.29</v>
      </c>
      <c r="W100">
        <v>2307.01</v>
      </c>
      <c r="X100">
        <v>2313.25</v>
      </c>
      <c r="Y100">
        <v>4526.36</v>
      </c>
      <c r="Z100">
        <v>7632</v>
      </c>
      <c r="AA100">
        <v>3052.61</v>
      </c>
      <c r="AB100">
        <v>-617.19</v>
      </c>
      <c r="AC100">
        <v>4019.44</v>
      </c>
      <c r="AD100">
        <v>0</v>
      </c>
      <c r="AE100" t="s">
        <v>104</v>
      </c>
      <c r="AF100" t="s">
        <v>533</v>
      </c>
      <c r="AG100" t="s">
        <v>195</v>
      </c>
      <c r="AH100" t="s">
        <v>107</v>
      </c>
    </row>
    <row r="101" spans="1:34" ht="15">
      <c r="A101" t="s">
        <v>101</v>
      </c>
      <c r="B101" t="s">
        <v>532</v>
      </c>
      <c r="C101" t="s">
        <v>194</v>
      </c>
      <c r="D101" t="s">
        <v>141</v>
      </c>
      <c r="E101" t="s">
        <v>106</v>
      </c>
      <c r="F101">
        <v>2012</v>
      </c>
      <c r="G101" t="s">
        <v>113</v>
      </c>
      <c r="H101" t="s">
        <v>142</v>
      </c>
      <c r="I101" t="s">
        <v>115</v>
      </c>
      <c r="J101" t="s">
        <v>129</v>
      </c>
      <c r="K101" t="s">
        <v>136</v>
      </c>
      <c r="L101">
        <v>0</v>
      </c>
      <c r="M101">
        <v>0</v>
      </c>
      <c r="N101">
        <v>2310</v>
      </c>
      <c r="O101">
        <v>0</v>
      </c>
      <c r="P101">
        <v>-2310</v>
      </c>
      <c r="Q101" t="s">
        <v>103</v>
      </c>
      <c r="R101">
        <v>0</v>
      </c>
      <c r="S101">
        <v>0</v>
      </c>
      <c r="T101">
        <v>0</v>
      </c>
      <c r="U101">
        <v>0</v>
      </c>
      <c r="V101">
        <v>0</v>
      </c>
      <c r="W101">
        <v>1155</v>
      </c>
      <c r="X101">
        <v>192.5</v>
      </c>
      <c r="Y101">
        <v>192.5</v>
      </c>
      <c r="Z101">
        <v>192.5</v>
      </c>
      <c r="AA101">
        <v>192.5</v>
      </c>
      <c r="AB101">
        <v>192.5</v>
      </c>
      <c r="AC101">
        <v>192.5</v>
      </c>
      <c r="AD101">
        <v>0</v>
      </c>
      <c r="AE101" t="s">
        <v>104</v>
      </c>
      <c r="AF101" t="s">
        <v>533</v>
      </c>
      <c r="AG101" t="s">
        <v>195</v>
      </c>
      <c r="AH101" t="s">
        <v>107</v>
      </c>
    </row>
    <row r="102" spans="1:34" ht="15">
      <c r="A102" t="s">
        <v>101</v>
      </c>
      <c r="B102" t="s">
        <v>532</v>
      </c>
      <c r="C102" t="s">
        <v>194</v>
      </c>
      <c r="D102" t="s">
        <v>198</v>
      </c>
      <c r="E102" t="s">
        <v>106</v>
      </c>
      <c r="F102">
        <v>2012</v>
      </c>
      <c r="G102" t="s">
        <v>113</v>
      </c>
      <c r="H102" t="s">
        <v>199</v>
      </c>
      <c r="I102" t="s">
        <v>115</v>
      </c>
      <c r="J102" t="s">
        <v>147</v>
      </c>
      <c r="L102">
        <v>0</v>
      </c>
      <c r="M102">
        <v>0</v>
      </c>
      <c r="N102">
        <v>269.58</v>
      </c>
      <c r="O102">
        <v>0</v>
      </c>
      <c r="P102">
        <v>-269.58</v>
      </c>
      <c r="Q102" t="s">
        <v>103</v>
      </c>
      <c r="R102">
        <v>0</v>
      </c>
      <c r="S102">
        <v>-46.83</v>
      </c>
      <c r="T102">
        <v>280</v>
      </c>
      <c r="U102">
        <v>0</v>
      </c>
      <c r="V102">
        <v>0</v>
      </c>
      <c r="W102">
        <v>0</v>
      </c>
      <c r="X102">
        <v>0</v>
      </c>
      <c r="Y102">
        <v>36.410000000000004</v>
      </c>
      <c r="Z102">
        <v>0</v>
      </c>
      <c r="AA102">
        <v>0</v>
      </c>
      <c r="AB102">
        <v>0</v>
      </c>
      <c r="AC102">
        <v>0</v>
      </c>
      <c r="AD102">
        <v>0</v>
      </c>
      <c r="AE102" t="s">
        <v>104</v>
      </c>
      <c r="AF102" t="s">
        <v>533</v>
      </c>
      <c r="AG102" t="s">
        <v>195</v>
      </c>
      <c r="AH102" t="s">
        <v>107</v>
      </c>
    </row>
    <row r="103" spans="1:34" ht="15">
      <c r="A103" t="s">
        <v>101</v>
      </c>
      <c r="B103" t="s">
        <v>532</v>
      </c>
      <c r="C103" t="s">
        <v>194</v>
      </c>
      <c r="D103" t="s">
        <v>200</v>
      </c>
      <c r="E103" t="s">
        <v>106</v>
      </c>
      <c r="F103">
        <v>2012</v>
      </c>
      <c r="G103" t="s">
        <v>113</v>
      </c>
      <c r="H103" t="s">
        <v>201</v>
      </c>
      <c r="I103" t="s">
        <v>115</v>
      </c>
      <c r="J103" t="s">
        <v>147</v>
      </c>
      <c r="L103">
        <v>0</v>
      </c>
      <c r="M103">
        <v>0</v>
      </c>
      <c r="N103">
        <v>2194.43</v>
      </c>
      <c r="O103">
        <v>0</v>
      </c>
      <c r="P103">
        <v>-2194.43</v>
      </c>
      <c r="Q103" t="s">
        <v>103</v>
      </c>
      <c r="R103">
        <v>0</v>
      </c>
      <c r="S103">
        <v>0</v>
      </c>
      <c r="T103">
        <v>0</v>
      </c>
      <c r="U103">
        <v>0</v>
      </c>
      <c r="V103">
        <v>0</v>
      </c>
      <c r="W103">
        <v>0</v>
      </c>
      <c r="X103">
        <v>0</v>
      </c>
      <c r="Y103">
        <v>1950.51</v>
      </c>
      <c r="Z103">
        <v>243.92000000000002</v>
      </c>
      <c r="AA103">
        <v>0</v>
      </c>
      <c r="AB103">
        <v>0</v>
      </c>
      <c r="AC103">
        <v>0</v>
      </c>
      <c r="AD103">
        <v>0</v>
      </c>
      <c r="AE103" t="s">
        <v>104</v>
      </c>
      <c r="AF103" t="s">
        <v>533</v>
      </c>
      <c r="AG103" t="s">
        <v>195</v>
      </c>
      <c r="AH103" t="s">
        <v>107</v>
      </c>
    </row>
    <row r="104" spans="1:34" ht="15">
      <c r="A104" t="s">
        <v>101</v>
      </c>
      <c r="B104" t="s">
        <v>532</v>
      </c>
      <c r="C104" t="s">
        <v>194</v>
      </c>
      <c r="D104" t="s">
        <v>372</v>
      </c>
      <c r="E104" t="s">
        <v>106</v>
      </c>
      <c r="F104">
        <v>2012</v>
      </c>
      <c r="G104" t="s">
        <v>113</v>
      </c>
      <c r="H104" t="s">
        <v>373</v>
      </c>
      <c r="I104" t="s">
        <v>115</v>
      </c>
      <c r="J104" t="s">
        <v>147</v>
      </c>
      <c r="L104">
        <v>0</v>
      </c>
      <c r="M104">
        <v>0</v>
      </c>
      <c r="N104">
        <v>1626.49</v>
      </c>
      <c r="O104">
        <v>0</v>
      </c>
      <c r="P104">
        <v>-1626.49</v>
      </c>
      <c r="Q104" t="s">
        <v>103</v>
      </c>
      <c r="R104">
        <v>0</v>
      </c>
      <c r="S104">
        <v>1162.13</v>
      </c>
      <c r="T104">
        <v>0</v>
      </c>
      <c r="U104">
        <v>0</v>
      </c>
      <c r="V104">
        <v>0</v>
      </c>
      <c r="W104">
        <v>415.36</v>
      </c>
      <c r="X104">
        <v>0</v>
      </c>
      <c r="Y104">
        <v>0</v>
      </c>
      <c r="Z104">
        <v>49</v>
      </c>
      <c r="AA104">
        <v>0</v>
      </c>
      <c r="AB104">
        <v>0</v>
      </c>
      <c r="AC104">
        <v>0</v>
      </c>
      <c r="AD104">
        <v>0</v>
      </c>
      <c r="AE104" t="s">
        <v>104</v>
      </c>
      <c r="AF104" t="s">
        <v>533</v>
      </c>
      <c r="AG104" t="s">
        <v>195</v>
      </c>
      <c r="AH104" t="s">
        <v>107</v>
      </c>
    </row>
    <row r="105" spans="1:34" ht="15">
      <c r="A105" t="s">
        <v>101</v>
      </c>
      <c r="B105" t="s">
        <v>532</v>
      </c>
      <c r="C105" t="s">
        <v>194</v>
      </c>
      <c r="D105" t="s">
        <v>173</v>
      </c>
      <c r="E105" t="s">
        <v>106</v>
      </c>
      <c r="F105">
        <v>2012</v>
      </c>
      <c r="G105" t="s">
        <v>113</v>
      </c>
      <c r="H105" t="s">
        <v>174</v>
      </c>
      <c r="I105" t="s">
        <v>115</v>
      </c>
      <c r="J105" t="s">
        <v>147</v>
      </c>
      <c r="L105">
        <v>0</v>
      </c>
      <c r="M105">
        <v>0</v>
      </c>
      <c r="N105">
        <v>5864.16</v>
      </c>
      <c r="O105">
        <v>0</v>
      </c>
      <c r="P105">
        <v>-5864.16</v>
      </c>
      <c r="Q105" t="s">
        <v>103</v>
      </c>
      <c r="R105">
        <v>0</v>
      </c>
      <c r="S105">
        <v>46.83</v>
      </c>
      <c r="T105">
        <v>4396.7</v>
      </c>
      <c r="U105">
        <v>0</v>
      </c>
      <c r="V105">
        <v>1390</v>
      </c>
      <c r="W105">
        <v>0</v>
      </c>
      <c r="X105">
        <v>8.74</v>
      </c>
      <c r="Y105">
        <v>0</v>
      </c>
      <c r="Z105">
        <v>21.89</v>
      </c>
      <c r="AA105">
        <v>0</v>
      </c>
      <c r="AB105">
        <v>0</v>
      </c>
      <c r="AC105">
        <v>0</v>
      </c>
      <c r="AD105">
        <v>0</v>
      </c>
      <c r="AE105" t="s">
        <v>104</v>
      </c>
      <c r="AF105" t="s">
        <v>533</v>
      </c>
      <c r="AG105" t="s">
        <v>195</v>
      </c>
      <c r="AH105" t="s">
        <v>107</v>
      </c>
    </row>
    <row r="106" spans="1:34" ht="15">
      <c r="A106" t="s">
        <v>101</v>
      </c>
      <c r="B106" t="s">
        <v>532</v>
      </c>
      <c r="C106" t="s">
        <v>194</v>
      </c>
      <c r="D106" t="s">
        <v>447</v>
      </c>
      <c r="E106" t="s">
        <v>106</v>
      </c>
      <c r="F106">
        <v>2012</v>
      </c>
      <c r="G106" t="s">
        <v>113</v>
      </c>
      <c r="H106" t="s">
        <v>448</v>
      </c>
      <c r="I106" t="s">
        <v>115</v>
      </c>
      <c r="J106" t="s">
        <v>147</v>
      </c>
      <c r="L106">
        <v>0</v>
      </c>
      <c r="M106">
        <v>0</v>
      </c>
      <c r="N106">
        <v>32.83</v>
      </c>
      <c r="O106">
        <v>0</v>
      </c>
      <c r="P106">
        <v>-32.83</v>
      </c>
      <c r="Q106" t="s">
        <v>103</v>
      </c>
      <c r="R106">
        <v>0</v>
      </c>
      <c r="S106">
        <v>0</v>
      </c>
      <c r="T106">
        <v>0</v>
      </c>
      <c r="U106">
        <v>0</v>
      </c>
      <c r="V106">
        <v>0</v>
      </c>
      <c r="W106">
        <v>0</v>
      </c>
      <c r="X106">
        <v>0</v>
      </c>
      <c r="Y106">
        <v>32.83</v>
      </c>
      <c r="Z106">
        <v>0</v>
      </c>
      <c r="AA106">
        <v>0</v>
      </c>
      <c r="AB106">
        <v>0</v>
      </c>
      <c r="AC106">
        <v>0</v>
      </c>
      <c r="AD106">
        <v>0</v>
      </c>
      <c r="AE106" t="s">
        <v>104</v>
      </c>
      <c r="AF106" t="s">
        <v>533</v>
      </c>
      <c r="AG106" t="s">
        <v>195</v>
      </c>
      <c r="AH106" t="s">
        <v>107</v>
      </c>
    </row>
    <row r="107" spans="1:34" ht="15">
      <c r="A107" t="s">
        <v>101</v>
      </c>
      <c r="B107" t="s">
        <v>532</v>
      </c>
      <c r="C107" t="s">
        <v>194</v>
      </c>
      <c r="D107" t="s">
        <v>175</v>
      </c>
      <c r="E107" t="s">
        <v>106</v>
      </c>
      <c r="F107">
        <v>2012</v>
      </c>
      <c r="G107" t="s">
        <v>113</v>
      </c>
      <c r="H107" t="s">
        <v>176</v>
      </c>
      <c r="I107" t="s">
        <v>115</v>
      </c>
      <c r="J107" t="s">
        <v>147</v>
      </c>
      <c r="L107">
        <v>0</v>
      </c>
      <c r="M107">
        <v>0</v>
      </c>
      <c r="N107">
        <v>651.96</v>
      </c>
      <c r="O107">
        <v>0</v>
      </c>
      <c r="P107">
        <v>-651.96</v>
      </c>
      <c r="Q107" t="s">
        <v>103</v>
      </c>
      <c r="R107">
        <v>0</v>
      </c>
      <c r="S107">
        <v>34.35</v>
      </c>
      <c r="T107">
        <v>0</v>
      </c>
      <c r="U107">
        <v>0</v>
      </c>
      <c r="V107">
        <v>0</v>
      </c>
      <c r="W107">
        <v>0</v>
      </c>
      <c r="X107">
        <v>0</v>
      </c>
      <c r="Y107">
        <v>0</v>
      </c>
      <c r="Z107">
        <v>499</v>
      </c>
      <c r="AA107">
        <v>60</v>
      </c>
      <c r="AB107">
        <v>58.61</v>
      </c>
      <c r="AC107">
        <v>0</v>
      </c>
      <c r="AD107">
        <v>0</v>
      </c>
      <c r="AE107" t="s">
        <v>104</v>
      </c>
      <c r="AF107" t="s">
        <v>533</v>
      </c>
      <c r="AG107" t="s">
        <v>195</v>
      </c>
      <c r="AH107" t="s">
        <v>107</v>
      </c>
    </row>
    <row r="108" spans="1:34" ht="15">
      <c r="A108" t="s">
        <v>101</v>
      </c>
      <c r="B108" t="s">
        <v>532</v>
      </c>
      <c r="C108" t="s">
        <v>194</v>
      </c>
      <c r="D108" t="s">
        <v>392</v>
      </c>
      <c r="E108" t="s">
        <v>106</v>
      </c>
      <c r="F108">
        <v>2012</v>
      </c>
      <c r="G108" t="s">
        <v>113</v>
      </c>
      <c r="H108" t="s">
        <v>393</v>
      </c>
      <c r="I108" t="s">
        <v>115</v>
      </c>
      <c r="J108" t="s">
        <v>150</v>
      </c>
      <c r="L108">
        <v>0</v>
      </c>
      <c r="M108">
        <v>0</v>
      </c>
      <c r="N108">
        <v>1765.44</v>
      </c>
      <c r="O108">
        <v>0</v>
      </c>
      <c r="P108">
        <v>-1765.44</v>
      </c>
      <c r="Q108" t="s">
        <v>103</v>
      </c>
      <c r="R108">
        <v>0</v>
      </c>
      <c r="S108">
        <v>0</v>
      </c>
      <c r="T108">
        <v>0</v>
      </c>
      <c r="U108">
        <v>0</v>
      </c>
      <c r="V108">
        <v>0</v>
      </c>
      <c r="W108">
        <v>0</v>
      </c>
      <c r="X108">
        <v>0</v>
      </c>
      <c r="Y108">
        <v>1721.95</v>
      </c>
      <c r="Z108">
        <v>0</v>
      </c>
      <c r="AA108">
        <v>0</v>
      </c>
      <c r="AB108">
        <v>0</v>
      </c>
      <c r="AC108">
        <v>43.49</v>
      </c>
      <c r="AD108">
        <v>0</v>
      </c>
      <c r="AE108" t="s">
        <v>104</v>
      </c>
      <c r="AF108" t="s">
        <v>533</v>
      </c>
      <c r="AG108" t="s">
        <v>195</v>
      </c>
      <c r="AH108" t="s">
        <v>107</v>
      </c>
    </row>
    <row r="109" spans="1:34" ht="15">
      <c r="A109" t="s">
        <v>101</v>
      </c>
      <c r="B109" t="s">
        <v>532</v>
      </c>
      <c r="C109" t="s">
        <v>194</v>
      </c>
      <c r="D109" t="s">
        <v>257</v>
      </c>
      <c r="E109" t="s">
        <v>106</v>
      </c>
      <c r="F109">
        <v>2012</v>
      </c>
      <c r="G109" t="s">
        <v>113</v>
      </c>
      <c r="H109" t="s">
        <v>258</v>
      </c>
      <c r="I109" t="s">
        <v>115</v>
      </c>
      <c r="J109" t="s">
        <v>150</v>
      </c>
      <c r="L109">
        <v>0</v>
      </c>
      <c r="M109">
        <v>0</v>
      </c>
      <c r="N109">
        <v>15</v>
      </c>
      <c r="O109">
        <v>0</v>
      </c>
      <c r="P109">
        <v>-15</v>
      </c>
      <c r="Q109" t="s">
        <v>103</v>
      </c>
      <c r="R109">
        <v>0</v>
      </c>
      <c r="S109">
        <v>0</v>
      </c>
      <c r="T109">
        <v>0</v>
      </c>
      <c r="U109">
        <v>0</v>
      </c>
      <c r="V109">
        <v>0</v>
      </c>
      <c r="W109">
        <v>15</v>
      </c>
      <c r="X109">
        <v>0</v>
      </c>
      <c r="Y109">
        <v>0</v>
      </c>
      <c r="Z109">
        <v>0</v>
      </c>
      <c r="AA109">
        <v>0</v>
      </c>
      <c r="AB109">
        <v>0</v>
      </c>
      <c r="AC109">
        <v>0</v>
      </c>
      <c r="AD109">
        <v>0</v>
      </c>
      <c r="AE109" t="s">
        <v>104</v>
      </c>
      <c r="AF109" t="s">
        <v>533</v>
      </c>
      <c r="AG109" t="s">
        <v>195</v>
      </c>
      <c r="AH109" t="s">
        <v>107</v>
      </c>
    </row>
    <row r="110" spans="1:34" ht="15">
      <c r="A110" t="s">
        <v>101</v>
      </c>
      <c r="B110" t="s">
        <v>532</v>
      </c>
      <c r="C110" t="s">
        <v>194</v>
      </c>
      <c r="D110" t="s">
        <v>378</v>
      </c>
      <c r="E110" t="s">
        <v>106</v>
      </c>
      <c r="F110">
        <v>2012</v>
      </c>
      <c r="G110" t="s">
        <v>113</v>
      </c>
      <c r="H110" t="s">
        <v>379</v>
      </c>
      <c r="I110" t="s">
        <v>115</v>
      </c>
      <c r="J110" t="s">
        <v>150</v>
      </c>
      <c r="L110">
        <v>0</v>
      </c>
      <c r="M110">
        <v>0</v>
      </c>
      <c r="N110">
        <v>1705.7</v>
      </c>
      <c r="O110">
        <v>0</v>
      </c>
      <c r="P110">
        <v>-1705.7</v>
      </c>
      <c r="Q110" t="s">
        <v>103</v>
      </c>
      <c r="R110">
        <v>0</v>
      </c>
      <c r="S110">
        <v>0</v>
      </c>
      <c r="T110">
        <v>0</v>
      </c>
      <c r="U110">
        <v>0</v>
      </c>
      <c r="V110">
        <v>0</v>
      </c>
      <c r="W110">
        <v>0</v>
      </c>
      <c r="X110">
        <v>0</v>
      </c>
      <c r="Y110">
        <v>0</v>
      </c>
      <c r="Z110">
        <v>1188</v>
      </c>
      <c r="AA110">
        <v>0</v>
      </c>
      <c r="AB110">
        <v>517.7</v>
      </c>
      <c r="AC110">
        <v>0</v>
      </c>
      <c r="AD110">
        <v>0</v>
      </c>
      <c r="AE110" t="s">
        <v>104</v>
      </c>
      <c r="AF110" t="s">
        <v>533</v>
      </c>
      <c r="AG110" t="s">
        <v>195</v>
      </c>
      <c r="AH110" t="s">
        <v>107</v>
      </c>
    </row>
    <row r="111" spans="1:34" ht="15">
      <c r="A111" t="s">
        <v>101</v>
      </c>
      <c r="B111" t="s">
        <v>532</v>
      </c>
      <c r="C111" t="s">
        <v>194</v>
      </c>
      <c r="D111" t="s">
        <v>465</v>
      </c>
      <c r="E111" t="s">
        <v>106</v>
      </c>
      <c r="F111">
        <v>2012</v>
      </c>
      <c r="G111" t="s">
        <v>113</v>
      </c>
      <c r="H111" t="s">
        <v>466</v>
      </c>
      <c r="I111" t="s">
        <v>115</v>
      </c>
      <c r="J111" t="s">
        <v>150</v>
      </c>
      <c r="L111">
        <v>0</v>
      </c>
      <c r="M111">
        <v>0</v>
      </c>
      <c r="N111">
        <v>119.65</v>
      </c>
      <c r="O111">
        <v>0</v>
      </c>
      <c r="P111">
        <v>-119.65</v>
      </c>
      <c r="Q111" t="s">
        <v>103</v>
      </c>
      <c r="R111">
        <v>119.65</v>
      </c>
      <c r="S111">
        <v>0</v>
      </c>
      <c r="T111">
        <v>0</v>
      </c>
      <c r="U111">
        <v>0</v>
      </c>
      <c r="V111">
        <v>0</v>
      </c>
      <c r="W111">
        <v>0</v>
      </c>
      <c r="X111">
        <v>0</v>
      </c>
      <c r="Y111">
        <v>0</v>
      </c>
      <c r="Z111">
        <v>0</v>
      </c>
      <c r="AA111">
        <v>0</v>
      </c>
      <c r="AB111">
        <v>0</v>
      </c>
      <c r="AC111">
        <v>0</v>
      </c>
      <c r="AD111">
        <v>0</v>
      </c>
      <c r="AE111" t="s">
        <v>104</v>
      </c>
      <c r="AF111" t="s">
        <v>533</v>
      </c>
      <c r="AG111" t="s">
        <v>195</v>
      </c>
      <c r="AH111" t="s">
        <v>107</v>
      </c>
    </row>
    <row r="112" spans="1:34" ht="15">
      <c r="A112" t="s">
        <v>101</v>
      </c>
      <c r="B112" t="s">
        <v>532</v>
      </c>
      <c r="C112" t="s">
        <v>194</v>
      </c>
      <c r="D112" t="s">
        <v>148</v>
      </c>
      <c r="E112" t="s">
        <v>106</v>
      </c>
      <c r="F112">
        <v>2012</v>
      </c>
      <c r="G112" t="s">
        <v>113</v>
      </c>
      <c r="H112" t="s">
        <v>149</v>
      </c>
      <c r="I112" t="s">
        <v>115</v>
      </c>
      <c r="J112" t="s">
        <v>150</v>
      </c>
      <c r="L112">
        <v>0</v>
      </c>
      <c r="M112">
        <v>0</v>
      </c>
      <c r="N112">
        <v>28259.43</v>
      </c>
      <c r="O112">
        <v>0</v>
      </c>
      <c r="P112">
        <v>-28259.43</v>
      </c>
      <c r="Q112" t="s">
        <v>103</v>
      </c>
      <c r="R112">
        <v>0</v>
      </c>
      <c r="S112">
        <v>0</v>
      </c>
      <c r="T112">
        <v>0</v>
      </c>
      <c r="U112">
        <v>0</v>
      </c>
      <c r="V112">
        <v>23879.43</v>
      </c>
      <c r="W112">
        <v>0</v>
      </c>
      <c r="X112">
        <v>0</v>
      </c>
      <c r="Y112">
        <v>0</v>
      </c>
      <c r="Z112">
        <v>0</v>
      </c>
      <c r="AA112">
        <v>0</v>
      </c>
      <c r="AB112">
        <v>0</v>
      </c>
      <c r="AC112">
        <v>4380</v>
      </c>
      <c r="AD112">
        <v>0</v>
      </c>
      <c r="AE112" t="s">
        <v>104</v>
      </c>
      <c r="AF112" t="s">
        <v>533</v>
      </c>
      <c r="AG112" t="s">
        <v>195</v>
      </c>
      <c r="AH112" t="s">
        <v>107</v>
      </c>
    </row>
    <row r="113" spans="1:34" ht="15">
      <c r="A113" t="s">
        <v>101</v>
      </c>
      <c r="B113" t="s">
        <v>532</v>
      </c>
      <c r="C113" t="s">
        <v>194</v>
      </c>
      <c r="D113" t="s">
        <v>478</v>
      </c>
      <c r="E113" t="s">
        <v>106</v>
      </c>
      <c r="F113">
        <v>2012</v>
      </c>
      <c r="G113" t="s">
        <v>113</v>
      </c>
      <c r="H113" t="s">
        <v>479</v>
      </c>
      <c r="I113" t="s">
        <v>115</v>
      </c>
      <c r="J113" t="s">
        <v>150</v>
      </c>
      <c r="L113">
        <v>0</v>
      </c>
      <c r="M113">
        <v>0</v>
      </c>
      <c r="N113">
        <v>3087.4300000000003</v>
      </c>
      <c r="O113">
        <v>0</v>
      </c>
      <c r="P113">
        <v>-3087.4300000000003</v>
      </c>
      <c r="Q113" t="s">
        <v>103</v>
      </c>
      <c r="R113">
        <v>0</v>
      </c>
      <c r="S113">
        <v>0</v>
      </c>
      <c r="T113">
        <v>0</v>
      </c>
      <c r="U113">
        <v>0</v>
      </c>
      <c r="V113">
        <v>0</v>
      </c>
      <c r="W113">
        <v>0</v>
      </c>
      <c r="X113">
        <v>3076.06</v>
      </c>
      <c r="Y113">
        <v>0</v>
      </c>
      <c r="Z113">
        <v>0</v>
      </c>
      <c r="AA113">
        <v>0</v>
      </c>
      <c r="AB113">
        <v>0</v>
      </c>
      <c r="AC113">
        <v>11.370000000000001</v>
      </c>
      <c r="AD113">
        <v>0</v>
      </c>
      <c r="AE113" t="s">
        <v>104</v>
      </c>
      <c r="AF113" t="s">
        <v>533</v>
      </c>
      <c r="AG113" t="s">
        <v>195</v>
      </c>
      <c r="AH113" t="s">
        <v>107</v>
      </c>
    </row>
    <row r="114" spans="1:34" ht="15">
      <c r="A114" t="s">
        <v>101</v>
      </c>
      <c r="B114" t="s">
        <v>532</v>
      </c>
      <c r="C114" t="s">
        <v>194</v>
      </c>
      <c r="D114" t="s">
        <v>406</v>
      </c>
      <c r="E114" t="s">
        <v>106</v>
      </c>
      <c r="F114">
        <v>2012</v>
      </c>
      <c r="G114" t="s">
        <v>113</v>
      </c>
      <c r="H114" t="s">
        <v>407</v>
      </c>
      <c r="I114" t="s">
        <v>115</v>
      </c>
      <c r="J114" t="s">
        <v>150</v>
      </c>
      <c r="L114">
        <v>0</v>
      </c>
      <c r="M114">
        <v>0</v>
      </c>
      <c r="N114">
        <v>3250</v>
      </c>
      <c r="O114">
        <v>0</v>
      </c>
      <c r="P114">
        <v>-3250</v>
      </c>
      <c r="Q114" t="s">
        <v>103</v>
      </c>
      <c r="R114">
        <v>0</v>
      </c>
      <c r="S114">
        <v>0</v>
      </c>
      <c r="T114">
        <v>0</v>
      </c>
      <c r="U114">
        <v>0</v>
      </c>
      <c r="V114">
        <v>0</v>
      </c>
      <c r="W114">
        <v>0</v>
      </c>
      <c r="X114">
        <v>0</v>
      </c>
      <c r="Y114">
        <v>0</v>
      </c>
      <c r="Z114">
        <v>3250</v>
      </c>
      <c r="AA114">
        <v>0</v>
      </c>
      <c r="AB114">
        <v>0</v>
      </c>
      <c r="AC114">
        <v>0</v>
      </c>
      <c r="AD114">
        <v>0</v>
      </c>
      <c r="AE114" t="s">
        <v>104</v>
      </c>
      <c r="AF114" t="s">
        <v>533</v>
      </c>
      <c r="AG114" t="s">
        <v>195</v>
      </c>
      <c r="AH114" t="s">
        <v>107</v>
      </c>
    </row>
    <row r="115" spans="1:34" ht="15">
      <c r="A115" t="s">
        <v>101</v>
      </c>
      <c r="B115" t="s">
        <v>532</v>
      </c>
      <c r="C115" t="s">
        <v>194</v>
      </c>
      <c r="D115" t="s">
        <v>374</v>
      </c>
      <c r="E115" t="s">
        <v>106</v>
      </c>
      <c r="F115">
        <v>2012</v>
      </c>
      <c r="G115" t="s">
        <v>113</v>
      </c>
      <c r="H115" t="s">
        <v>375</v>
      </c>
      <c r="I115" t="s">
        <v>115</v>
      </c>
      <c r="J115" t="s">
        <v>150</v>
      </c>
      <c r="L115">
        <v>0</v>
      </c>
      <c r="M115">
        <v>0</v>
      </c>
      <c r="N115">
        <v>3769</v>
      </c>
      <c r="O115">
        <v>0</v>
      </c>
      <c r="P115">
        <v>-3769</v>
      </c>
      <c r="Q115" t="s">
        <v>103</v>
      </c>
      <c r="R115">
        <v>0</v>
      </c>
      <c r="S115">
        <v>0</v>
      </c>
      <c r="T115">
        <v>0</v>
      </c>
      <c r="U115">
        <v>0</v>
      </c>
      <c r="V115">
        <v>0</v>
      </c>
      <c r="W115">
        <v>0</v>
      </c>
      <c r="X115">
        <v>2400</v>
      </c>
      <c r="Y115">
        <v>0</v>
      </c>
      <c r="Z115">
        <v>1369</v>
      </c>
      <c r="AA115">
        <v>0</v>
      </c>
      <c r="AB115">
        <v>0</v>
      </c>
      <c r="AC115">
        <v>0</v>
      </c>
      <c r="AD115">
        <v>0</v>
      </c>
      <c r="AE115" t="s">
        <v>104</v>
      </c>
      <c r="AF115" t="s">
        <v>533</v>
      </c>
      <c r="AG115" t="s">
        <v>195</v>
      </c>
      <c r="AH115" t="s">
        <v>107</v>
      </c>
    </row>
    <row r="116" spans="1:34" ht="15">
      <c r="A116" t="s">
        <v>101</v>
      </c>
      <c r="B116" t="s">
        <v>532</v>
      </c>
      <c r="C116" t="s">
        <v>194</v>
      </c>
      <c r="D116" t="s">
        <v>494</v>
      </c>
      <c r="E116" t="s">
        <v>106</v>
      </c>
      <c r="F116">
        <v>2012</v>
      </c>
      <c r="G116" t="s">
        <v>113</v>
      </c>
      <c r="H116" t="s">
        <v>495</v>
      </c>
      <c r="I116" t="s">
        <v>115</v>
      </c>
      <c r="J116" t="s">
        <v>150</v>
      </c>
      <c r="L116">
        <v>0</v>
      </c>
      <c r="M116">
        <v>0</v>
      </c>
      <c r="N116">
        <v>4424</v>
      </c>
      <c r="O116">
        <v>0</v>
      </c>
      <c r="P116">
        <v>-4424</v>
      </c>
      <c r="Q116" t="s">
        <v>103</v>
      </c>
      <c r="R116">
        <v>0</v>
      </c>
      <c r="S116">
        <v>0</v>
      </c>
      <c r="T116">
        <v>0</v>
      </c>
      <c r="U116">
        <v>2500</v>
      </c>
      <c r="V116">
        <v>0</v>
      </c>
      <c r="W116">
        <v>0</v>
      </c>
      <c r="X116">
        <v>0</v>
      </c>
      <c r="Y116">
        <v>0</v>
      </c>
      <c r="Z116">
        <v>129</v>
      </c>
      <c r="AA116">
        <v>0</v>
      </c>
      <c r="AB116">
        <v>1795</v>
      </c>
      <c r="AC116">
        <v>0</v>
      </c>
      <c r="AD116">
        <v>0</v>
      </c>
      <c r="AE116" t="s">
        <v>104</v>
      </c>
      <c r="AF116" t="s">
        <v>533</v>
      </c>
      <c r="AG116" t="s">
        <v>195</v>
      </c>
      <c r="AH116" t="s">
        <v>107</v>
      </c>
    </row>
    <row r="117" spans="1:34" ht="15">
      <c r="A117" t="s">
        <v>101</v>
      </c>
      <c r="B117" t="s">
        <v>532</v>
      </c>
      <c r="C117" t="s">
        <v>194</v>
      </c>
      <c r="D117" t="s">
        <v>183</v>
      </c>
      <c r="E117" t="s">
        <v>106</v>
      </c>
      <c r="F117">
        <v>2012</v>
      </c>
      <c r="G117" t="s">
        <v>113</v>
      </c>
      <c r="H117" t="s">
        <v>184</v>
      </c>
      <c r="I117" t="s">
        <v>115</v>
      </c>
      <c r="J117" t="s">
        <v>150</v>
      </c>
      <c r="L117">
        <v>0</v>
      </c>
      <c r="M117">
        <v>0</v>
      </c>
      <c r="N117">
        <v>179362.9</v>
      </c>
      <c r="O117">
        <v>0</v>
      </c>
      <c r="P117">
        <v>-179362.9</v>
      </c>
      <c r="Q117" t="s">
        <v>103</v>
      </c>
      <c r="R117">
        <v>119.65</v>
      </c>
      <c r="S117">
        <v>65</v>
      </c>
      <c r="T117">
        <v>314.25</v>
      </c>
      <c r="U117">
        <v>65</v>
      </c>
      <c r="V117">
        <v>0</v>
      </c>
      <c r="W117">
        <v>229.3</v>
      </c>
      <c r="X117">
        <v>88432.39</v>
      </c>
      <c r="Y117">
        <v>0</v>
      </c>
      <c r="Z117">
        <v>90136.23</v>
      </c>
      <c r="AA117">
        <v>0</v>
      </c>
      <c r="AB117">
        <v>1.08</v>
      </c>
      <c r="AC117">
        <v>0</v>
      </c>
      <c r="AD117">
        <v>0</v>
      </c>
      <c r="AE117" t="s">
        <v>104</v>
      </c>
      <c r="AF117" t="s">
        <v>533</v>
      </c>
      <c r="AG117" t="s">
        <v>195</v>
      </c>
      <c r="AH117" t="s">
        <v>107</v>
      </c>
    </row>
    <row r="118" spans="1:34" ht="15">
      <c r="A118" t="s">
        <v>101</v>
      </c>
      <c r="B118" t="s">
        <v>532</v>
      </c>
      <c r="C118" t="s">
        <v>194</v>
      </c>
      <c r="D118" t="s">
        <v>151</v>
      </c>
      <c r="E118" t="s">
        <v>106</v>
      </c>
      <c r="F118">
        <v>2012</v>
      </c>
      <c r="G118" t="s">
        <v>113</v>
      </c>
      <c r="H118" t="s">
        <v>152</v>
      </c>
      <c r="I118" t="s">
        <v>115</v>
      </c>
      <c r="J118" t="s">
        <v>150</v>
      </c>
      <c r="L118">
        <v>0</v>
      </c>
      <c r="M118">
        <v>0</v>
      </c>
      <c r="N118">
        <v>199</v>
      </c>
      <c r="O118">
        <v>0</v>
      </c>
      <c r="P118">
        <v>-199</v>
      </c>
      <c r="Q118" t="s">
        <v>103</v>
      </c>
      <c r="R118">
        <v>0</v>
      </c>
      <c r="S118">
        <v>0</v>
      </c>
      <c r="T118">
        <v>0</v>
      </c>
      <c r="U118">
        <v>0</v>
      </c>
      <c r="V118">
        <v>0</v>
      </c>
      <c r="W118">
        <v>0</v>
      </c>
      <c r="X118">
        <v>0</v>
      </c>
      <c r="Y118">
        <v>199</v>
      </c>
      <c r="Z118">
        <v>0</v>
      </c>
      <c r="AA118">
        <v>0</v>
      </c>
      <c r="AB118">
        <v>0</v>
      </c>
      <c r="AC118">
        <v>0</v>
      </c>
      <c r="AD118">
        <v>0</v>
      </c>
      <c r="AE118" t="s">
        <v>104</v>
      </c>
      <c r="AF118" t="s">
        <v>533</v>
      </c>
      <c r="AG118" t="s">
        <v>195</v>
      </c>
      <c r="AH118" t="s">
        <v>107</v>
      </c>
    </row>
    <row r="119" spans="1:34" ht="15">
      <c r="A119" t="s">
        <v>101</v>
      </c>
      <c r="B119" t="s">
        <v>532</v>
      </c>
      <c r="C119" t="s">
        <v>194</v>
      </c>
      <c r="D119" t="s">
        <v>185</v>
      </c>
      <c r="E119" t="s">
        <v>106</v>
      </c>
      <c r="F119">
        <v>2012</v>
      </c>
      <c r="G119" t="s">
        <v>113</v>
      </c>
      <c r="H119" t="s">
        <v>186</v>
      </c>
      <c r="I119" t="s">
        <v>115</v>
      </c>
      <c r="J119" t="s">
        <v>187</v>
      </c>
      <c r="L119">
        <v>0</v>
      </c>
      <c r="M119">
        <v>0</v>
      </c>
      <c r="N119">
        <v>49</v>
      </c>
      <c r="O119">
        <v>0</v>
      </c>
      <c r="P119">
        <v>-49</v>
      </c>
      <c r="Q119" t="s">
        <v>103</v>
      </c>
      <c r="R119">
        <v>0</v>
      </c>
      <c r="S119">
        <v>0</v>
      </c>
      <c r="T119">
        <v>0</v>
      </c>
      <c r="U119">
        <v>0</v>
      </c>
      <c r="V119">
        <v>0</v>
      </c>
      <c r="W119">
        <v>0</v>
      </c>
      <c r="X119">
        <v>0</v>
      </c>
      <c r="Y119">
        <v>0</v>
      </c>
      <c r="Z119">
        <v>0</v>
      </c>
      <c r="AA119">
        <v>0</v>
      </c>
      <c r="AB119">
        <v>0</v>
      </c>
      <c r="AC119">
        <v>49</v>
      </c>
      <c r="AD119">
        <v>0</v>
      </c>
      <c r="AE119" t="s">
        <v>104</v>
      </c>
      <c r="AF119" t="s">
        <v>533</v>
      </c>
      <c r="AG119" t="s">
        <v>195</v>
      </c>
      <c r="AH119" t="s">
        <v>107</v>
      </c>
    </row>
    <row r="120" spans="1:34" ht="15">
      <c r="A120" t="s">
        <v>101</v>
      </c>
      <c r="B120" t="s">
        <v>532</v>
      </c>
      <c r="C120" t="s">
        <v>194</v>
      </c>
      <c r="D120" t="s">
        <v>482</v>
      </c>
      <c r="E120" t="s">
        <v>106</v>
      </c>
      <c r="F120">
        <v>2012</v>
      </c>
      <c r="G120" t="s">
        <v>113</v>
      </c>
      <c r="H120" t="s">
        <v>483</v>
      </c>
      <c r="I120" t="s">
        <v>115</v>
      </c>
      <c r="J120" t="s">
        <v>187</v>
      </c>
      <c r="L120">
        <v>0</v>
      </c>
      <c r="M120">
        <v>0</v>
      </c>
      <c r="N120">
        <v>78</v>
      </c>
      <c r="O120">
        <v>0</v>
      </c>
      <c r="P120">
        <v>-78</v>
      </c>
      <c r="Q120" t="s">
        <v>103</v>
      </c>
      <c r="R120">
        <v>0</v>
      </c>
      <c r="S120">
        <v>0</v>
      </c>
      <c r="T120">
        <v>0</v>
      </c>
      <c r="U120">
        <v>33</v>
      </c>
      <c r="V120">
        <v>0</v>
      </c>
      <c r="W120">
        <v>0</v>
      </c>
      <c r="X120">
        <v>0</v>
      </c>
      <c r="Y120">
        <v>0</v>
      </c>
      <c r="Z120">
        <v>0</v>
      </c>
      <c r="AA120">
        <v>0</v>
      </c>
      <c r="AB120">
        <v>0</v>
      </c>
      <c r="AC120">
        <v>45</v>
      </c>
      <c r="AD120">
        <v>0</v>
      </c>
      <c r="AE120" t="s">
        <v>104</v>
      </c>
      <c r="AF120" t="s">
        <v>533</v>
      </c>
      <c r="AG120" t="s">
        <v>195</v>
      </c>
      <c r="AH120" t="s">
        <v>107</v>
      </c>
    </row>
    <row r="121" spans="1:34" ht="15">
      <c r="A121" t="s">
        <v>101</v>
      </c>
      <c r="B121" t="s">
        <v>532</v>
      </c>
      <c r="C121" t="s">
        <v>194</v>
      </c>
      <c r="D121" t="s">
        <v>268</v>
      </c>
      <c r="E121" t="s">
        <v>106</v>
      </c>
      <c r="F121">
        <v>2012</v>
      </c>
      <c r="G121" t="s">
        <v>113</v>
      </c>
      <c r="H121" t="s">
        <v>269</v>
      </c>
      <c r="I121" t="s">
        <v>115</v>
      </c>
      <c r="J121" t="s">
        <v>190</v>
      </c>
      <c r="L121">
        <v>0</v>
      </c>
      <c r="M121">
        <v>0</v>
      </c>
      <c r="N121">
        <v>43800</v>
      </c>
      <c r="O121">
        <v>0</v>
      </c>
      <c r="P121">
        <v>-43800</v>
      </c>
      <c r="Q121" t="s">
        <v>103</v>
      </c>
      <c r="R121">
        <v>0</v>
      </c>
      <c r="S121">
        <v>0</v>
      </c>
      <c r="T121">
        <v>0</v>
      </c>
      <c r="U121">
        <v>0</v>
      </c>
      <c r="V121">
        <v>0</v>
      </c>
      <c r="W121">
        <v>0</v>
      </c>
      <c r="X121">
        <v>0</v>
      </c>
      <c r="Y121">
        <v>0</v>
      </c>
      <c r="Z121">
        <v>0</v>
      </c>
      <c r="AA121">
        <v>0</v>
      </c>
      <c r="AB121">
        <v>0</v>
      </c>
      <c r="AC121">
        <v>43800</v>
      </c>
      <c r="AD121">
        <v>0</v>
      </c>
      <c r="AE121" t="s">
        <v>104</v>
      </c>
      <c r="AF121" t="s">
        <v>533</v>
      </c>
      <c r="AG121" t="s">
        <v>195</v>
      </c>
      <c r="AH121" t="s">
        <v>107</v>
      </c>
    </row>
    <row r="122" spans="1:34" ht="15">
      <c r="A122" t="s">
        <v>101</v>
      </c>
      <c r="B122" t="s">
        <v>102</v>
      </c>
      <c r="C122" t="s">
        <v>204</v>
      </c>
      <c r="D122" t="s">
        <v>127</v>
      </c>
      <c r="E122" t="s">
        <v>102</v>
      </c>
      <c r="F122">
        <v>2012</v>
      </c>
      <c r="G122" t="s">
        <v>113</v>
      </c>
      <c r="H122" t="s">
        <v>128</v>
      </c>
      <c r="I122" t="s">
        <v>115</v>
      </c>
      <c r="J122" t="s">
        <v>129</v>
      </c>
      <c r="K122" t="s">
        <v>130</v>
      </c>
      <c r="L122">
        <v>2563959.04</v>
      </c>
      <c r="M122">
        <v>2563959.04</v>
      </c>
      <c r="N122">
        <v>0</v>
      </c>
      <c r="O122">
        <v>0</v>
      </c>
      <c r="P122">
        <v>2563959.04</v>
      </c>
      <c r="Q122" t="s">
        <v>131</v>
      </c>
      <c r="R122">
        <v>0</v>
      </c>
      <c r="S122">
        <v>0</v>
      </c>
      <c r="T122">
        <v>0</v>
      </c>
      <c r="U122">
        <v>0</v>
      </c>
      <c r="V122">
        <v>0</v>
      </c>
      <c r="W122">
        <v>0</v>
      </c>
      <c r="X122">
        <v>0</v>
      </c>
      <c r="Y122">
        <v>0</v>
      </c>
      <c r="Z122">
        <v>0</v>
      </c>
      <c r="AA122">
        <v>0</v>
      </c>
      <c r="AB122">
        <v>0</v>
      </c>
      <c r="AC122">
        <v>0</v>
      </c>
      <c r="AD122">
        <v>0</v>
      </c>
      <c r="AE122" t="s">
        <v>104</v>
      </c>
      <c r="AF122" t="s">
        <v>105</v>
      </c>
      <c r="AG122" t="s">
        <v>205</v>
      </c>
      <c r="AH122" t="s">
        <v>105</v>
      </c>
    </row>
    <row r="123" spans="1:34" ht="15">
      <c r="A123" t="s">
        <v>101</v>
      </c>
      <c r="B123" t="s">
        <v>102</v>
      </c>
      <c r="C123" t="s">
        <v>204</v>
      </c>
      <c r="D123" t="s">
        <v>132</v>
      </c>
      <c r="E123" t="s">
        <v>102</v>
      </c>
      <c r="F123">
        <v>2012</v>
      </c>
      <c r="G123" t="s">
        <v>113</v>
      </c>
      <c r="H123" t="s">
        <v>133</v>
      </c>
      <c r="I123" t="s">
        <v>115</v>
      </c>
      <c r="J123" t="s">
        <v>129</v>
      </c>
      <c r="K123" t="s">
        <v>130</v>
      </c>
      <c r="L123">
        <v>0</v>
      </c>
      <c r="M123">
        <v>0</v>
      </c>
      <c r="N123">
        <v>0</v>
      </c>
      <c r="O123">
        <v>0</v>
      </c>
      <c r="P123">
        <v>0</v>
      </c>
      <c r="Q123" t="s">
        <v>103</v>
      </c>
      <c r="R123">
        <v>0</v>
      </c>
      <c r="S123">
        <v>98544.68000000001</v>
      </c>
      <c r="T123">
        <v>-98544.68000000001</v>
      </c>
      <c r="U123">
        <v>0</v>
      </c>
      <c r="V123">
        <v>44543.96</v>
      </c>
      <c r="W123">
        <v>8973.01</v>
      </c>
      <c r="X123">
        <v>18014.34</v>
      </c>
      <c r="Y123">
        <v>-71531.31</v>
      </c>
      <c r="Z123">
        <v>0</v>
      </c>
      <c r="AA123">
        <v>30656.27</v>
      </c>
      <c r="AB123">
        <v>-30656.27</v>
      </c>
      <c r="AC123">
        <v>0</v>
      </c>
      <c r="AD123">
        <v>0</v>
      </c>
      <c r="AE123" t="s">
        <v>104</v>
      </c>
      <c r="AF123" t="s">
        <v>105</v>
      </c>
      <c r="AG123" t="s">
        <v>205</v>
      </c>
      <c r="AH123" t="s">
        <v>105</v>
      </c>
    </row>
    <row r="124" spans="1:34" ht="15">
      <c r="A124" t="s">
        <v>101</v>
      </c>
      <c r="B124" t="s">
        <v>102</v>
      </c>
      <c r="C124" t="s">
        <v>204</v>
      </c>
      <c r="D124" t="s">
        <v>206</v>
      </c>
      <c r="E124" t="s">
        <v>102</v>
      </c>
      <c r="F124">
        <v>2012</v>
      </c>
      <c r="G124" t="s">
        <v>113</v>
      </c>
      <c r="H124" t="s">
        <v>207</v>
      </c>
      <c r="I124" t="s">
        <v>115</v>
      </c>
      <c r="J124" t="s">
        <v>129</v>
      </c>
      <c r="K124" t="s">
        <v>130</v>
      </c>
      <c r="L124">
        <v>115891</v>
      </c>
      <c r="M124">
        <v>115891</v>
      </c>
      <c r="N124">
        <v>0</v>
      </c>
      <c r="O124">
        <v>0</v>
      </c>
      <c r="P124">
        <v>115891</v>
      </c>
      <c r="Q124" t="s">
        <v>131</v>
      </c>
      <c r="R124">
        <v>0</v>
      </c>
      <c r="S124">
        <v>0</v>
      </c>
      <c r="T124">
        <v>0</v>
      </c>
      <c r="U124">
        <v>0</v>
      </c>
      <c r="V124">
        <v>0</v>
      </c>
      <c r="W124">
        <v>0</v>
      </c>
      <c r="X124">
        <v>0</v>
      </c>
      <c r="Y124">
        <v>0</v>
      </c>
      <c r="Z124">
        <v>0</v>
      </c>
      <c r="AA124">
        <v>0</v>
      </c>
      <c r="AB124">
        <v>0</v>
      </c>
      <c r="AC124">
        <v>0</v>
      </c>
      <c r="AD124">
        <v>0</v>
      </c>
      <c r="AE124" t="s">
        <v>104</v>
      </c>
      <c r="AF124" t="s">
        <v>105</v>
      </c>
      <c r="AG124" t="s">
        <v>205</v>
      </c>
      <c r="AH124" t="s">
        <v>105</v>
      </c>
    </row>
    <row r="125" spans="1:34" ht="15">
      <c r="A125" t="s">
        <v>101</v>
      </c>
      <c r="B125" t="s">
        <v>102</v>
      </c>
      <c r="C125" t="s">
        <v>204</v>
      </c>
      <c r="D125" t="s">
        <v>134</v>
      </c>
      <c r="E125" t="s">
        <v>102</v>
      </c>
      <c r="F125">
        <v>2012</v>
      </c>
      <c r="G125" t="s">
        <v>113</v>
      </c>
      <c r="H125" t="s">
        <v>135</v>
      </c>
      <c r="I125" t="s">
        <v>115</v>
      </c>
      <c r="J125" t="s">
        <v>129</v>
      </c>
      <c r="K125" t="s">
        <v>136</v>
      </c>
      <c r="L125">
        <v>399900</v>
      </c>
      <c r="M125">
        <v>399900</v>
      </c>
      <c r="N125">
        <v>0</v>
      </c>
      <c r="O125">
        <v>0</v>
      </c>
      <c r="P125">
        <v>399900</v>
      </c>
      <c r="Q125" t="s">
        <v>131</v>
      </c>
      <c r="R125">
        <v>0</v>
      </c>
      <c r="S125">
        <v>0</v>
      </c>
      <c r="T125">
        <v>0</v>
      </c>
      <c r="U125">
        <v>0</v>
      </c>
      <c r="V125">
        <v>0</v>
      </c>
      <c r="W125">
        <v>0</v>
      </c>
      <c r="X125">
        <v>0</v>
      </c>
      <c r="Y125">
        <v>0</v>
      </c>
      <c r="Z125">
        <v>0</v>
      </c>
      <c r="AA125">
        <v>0</v>
      </c>
      <c r="AB125">
        <v>0</v>
      </c>
      <c r="AC125">
        <v>0</v>
      </c>
      <c r="AD125">
        <v>0</v>
      </c>
      <c r="AE125" t="s">
        <v>104</v>
      </c>
      <c r="AF125" t="s">
        <v>105</v>
      </c>
      <c r="AG125" t="s">
        <v>205</v>
      </c>
      <c r="AH125" t="s">
        <v>105</v>
      </c>
    </row>
    <row r="126" spans="1:34" ht="15">
      <c r="A126" t="s">
        <v>101</v>
      </c>
      <c r="B126" t="s">
        <v>102</v>
      </c>
      <c r="C126" t="s">
        <v>204</v>
      </c>
      <c r="D126" t="s">
        <v>137</v>
      </c>
      <c r="E126" t="s">
        <v>102</v>
      </c>
      <c r="F126">
        <v>2012</v>
      </c>
      <c r="G126" t="s">
        <v>113</v>
      </c>
      <c r="H126" t="s">
        <v>138</v>
      </c>
      <c r="I126" t="s">
        <v>115</v>
      </c>
      <c r="J126" t="s">
        <v>129</v>
      </c>
      <c r="K126" t="s">
        <v>136</v>
      </c>
      <c r="L126">
        <v>204048.04</v>
      </c>
      <c r="M126">
        <v>204048.04</v>
      </c>
      <c r="N126">
        <v>0</v>
      </c>
      <c r="O126">
        <v>0</v>
      </c>
      <c r="P126">
        <v>204048.04</v>
      </c>
      <c r="Q126" t="s">
        <v>131</v>
      </c>
      <c r="R126">
        <v>0</v>
      </c>
      <c r="S126">
        <v>0</v>
      </c>
      <c r="T126">
        <v>0</v>
      </c>
      <c r="U126">
        <v>0</v>
      </c>
      <c r="V126">
        <v>0</v>
      </c>
      <c r="W126">
        <v>0</v>
      </c>
      <c r="X126">
        <v>0</v>
      </c>
      <c r="Y126">
        <v>0</v>
      </c>
      <c r="Z126">
        <v>0</v>
      </c>
      <c r="AA126">
        <v>0</v>
      </c>
      <c r="AB126">
        <v>0</v>
      </c>
      <c r="AC126">
        <v>0</v>
      </c>
      <c r="AD126">
        <v>0</v>
      </c>
      <c r="AE126" t="s">
        <v>104</v>
      </c>
      <c r="AF126" t="s">
        <v>105</v>
      </c>
      <c r="AG126" t="s">
        <v>205</v>
      </c>
      <c r="AH126" t="s">
        <v>105</v>
      </c>
    </row>
    <row r="127" spans="1:34" ht="15">
      <c r="A127" t="s">
        <v>101</v>
      </c>
      <c r="B127" t="s">
        <v>102</v>
      </c>
      <c r="C127" t="s">
        <v>204</v>
      </c>
      <c r="D127" t="s">
        <v>139</v>
      </c>
      <c r="E127" t="s">
        <v>102</v>
      </c>
      <c r="F127">
        <v>2012</v>
      </c>
      <c r="G127" t="s">
        <v>113</v>
      </c>
      <c r="H127" t="s">
        <v>140</v>
      </c>
      <c r="I127" t="s">
        <v>115</v>
      </c>
      <c r="J127" t="s">
        <v>129</v>
      </c>
      <c r="K127" t="s">
        <v>136</v>
      </c>
      <c r="L127">
        <v>185890</v>
      </c>
      <c r="M127">
        <v>185890</v>
      </c>
      <c r="N127">
        <v>0</v>
      </c>
      <c r="O127">
        <v>0</v>
      </c>
      <c r="P127">
        <v>185890</v>
      </c>
      <c r="Q127" t="s">
        <v>131</v>
      </c>
      <c r="R127">
        <v>0</v>
      </c>
      <c r="S127">
        <v>0</v>
      </c>
      <c r="T127">
        <v>0</v>
      </c>
      <c r="U127">
        <v>0</v>
      </c>
      <c r="V127">
        <v>0</v>
      </c>
      <c r="W127">
        <v>0</v>
      </c>
      <c r="X127">
        <v>0</v>
      </c>
      <c r="Y127">
        <v>0</v>
      </c>
      <c r="Z127">
        <v>0</v>
      </c>
      <c r="AA127">
        <v>0</v>
      </c>
      <c r="AB127">
        <v>0</v>
      </c>
      <c r="AC127">
        <v>0</v>
      </c>
      <c r="AD127">
        <v>0</v>
      </c>
      <c r="AE127" t="s">
        <v>104</v>
      </c>
      <c r="AF127" t="s">
        <v>105</v>
      </c>
      <c r="AG127" t="s">
        <v>205</v>
      </c>
      <c r="AH127" t="s">
        <v>105</v>
      </c>
    </row>
    <row r="128" spans="1:34" ht="15">
      <c r="A128" t="s">
        <v>101</v>
      </c>
      <c r="B128" t="s">
        <v>102</v>
      </c>
      <c r="C128" t="s">
        <v>204</v>
      </c>
      <c r="D128" t="s">
        <v>141</v>
      </c>
      <c r="E128" t="s">
        <v>102</v>
      </c>
      <c r="F128">
        <v>2012</v>
      </c>
      <c r="G128" t="s">
        <v>113</v>
      </c>
      <c r="H128" t="s">
        <v>142</v>
      </c>
      <c r="I128" t="s">
        <v>115</v>
      </c>
      <c r="J128" t="s">
        <v>129</v>
      </c>
      <c r="K128" t="s">
        <v>136</v>
      </c>
      <c r="L128">
        <v>13860</v>
      </c>
      <c r="M128">
        <v>13860</v>
      </c>
      <c r="N128">
        <v>0</v>
      </c>
      <c r="O128">
        <v>0</v>
      </c>
      <c r="P128">
        <v>13860</v>
      </c>
      <c r="Q128" t="s">
        <v>131</v>
      </c>
      <c r="R128">
        <v>0</v>
      </c>
      <c r="S128">
        <v>0</v>
      </c>
      <c r="T128">
        <v>0</v>
      </c>
      <c r="U128">
        <v>0</v>
      </c>
      <c r="V128">
        <v>0</v>
      </c>
      <c r="W128">
        <v>0</v>
      </c>
      <c r="X128">
        <v>0</v>
      </c>
      <c r="Y128">
        <v>0</v>
      </c>
      <c r="Z128">
        <v>0</v>
      </c>
      <c r="AA128">
        <v>0</v>
      </c>
      <c r="AB128">
        <v>0</v>
      </c>
      <c r="AC128">
        <v>0</v>
      </c>
      <c r="AD128">
        <v>0</v>
      </c>
      <c r="AE128" t="s">
        <v>104</v>
      </c>
      <c r="AF128" t="s">
        <v>105</v>
      </c>
      <c r="AG128" t="s">
        <v>205</v>
      </c>
      <c r="AH128" t="s">
        <v>105</v>
      </c>
    </row>
    <row r="129" spans="1:34" ht="15">
      <c r="A129" t="s">
        <v>101</v>
      </c>
      <c r="B129" t="s">
        <v>102</v>
      </c>
      <c r="C129" t="s">
        <v>204</v>
      </c>
      <c r="D129" t="s">
        <v>143</v>
      </c>
      <c r="E129" t="s">
        <v>102</v>
      </c>
      <c r="F129">
        <v>2012</v>
      </c>
      <c r="G129" t="s">
        <v>113</v>
      </c>
      <c r="H129" t="s">
        <v>144</v>
      </c>
      <c r="I129" t="s">
        <v>115</v>
      </c>
      <c r="J129" t="s">
        <v>129</v>
      </c>
      <c r="K129" t="s">
        <v>136</v>
      </c>
      <c r="L129">
        <v>0</v>
      </c>
      <c r="M129">
        <v>0</v>
      </c>
      <c r="N129">
        <v>0</v>
      </c>
      <c r="O129">
        <v>0</v>
      </c>
      <c r="P129">
        <v>0</v>
      </c>
      <c r="Q129" t="s">
        <v>103</v>
      </c>
      <c r="R129">
        <v>0</v>
      </c>
      <c r="S129">
        <v>22970.71</v>
      </c>
      <c r="T129">
        <v>-22970.71</v>
      </c>
      <c r="U129">
        <v>0</v>
      </c>
      <c r="V129">
        <v>6551.74</v>
      </c>
      <c r="W129">
        <v>2436.29</v>
      </c>
      <c r="X129">
        <v>1622.73</v>
      </c>
      <c r="Y129">
        <v>-10610.76</v>
      </c>
      <c r="Z129">
        <v>0</v>
      </c>
      <c r="AA129">
        <v>4520.74</v>
      </c>
      <c r="AB129">
        <v>-4520.74</v>
      </c>
      <c r="AC129">
        <v>0</v>
      </c>
      <c r="AD129">
        <v>0</v>
      </c>
      <c r="AE129" t="s">
        <v>104</v>
      </c>
      <c r="AF129" t="s">
        <v>105</v>
      </c>
      <c r="AG129" t="s">
        <v>205</v>
      </c>
      <c r="AH129" t="s">
        <v>105</v>
      </c>
    </row>
    <row r="130" spans="1:34" ht="15">
      <c r="A130" t="s">
        <v>101</v>
      </c>
      <c r="B130" t="s">
        <v>102</v>
      </c>
      <c r="C130" t="s">
        <v>204</v>
      </c>
      <c r="D130" t="s">
        <v>198</v>
      </c>
      <c r="E130" t="s">
        <v>102</v>
      </c>
      <c r="F130">
        <v>2012</v>
      </c>
      <c r="G130" t="s">
        <v>113</v>
      </c>
      <c r="H130" t="s">
        <v>199</v>
      </c>
      <c r="I130" t="s">
        <v>115</v>
      </c>
      <c r="J130" t="s">
        <v>147</v>
      </c>
      <c r="L130">
        <v>500</v>
      </c>
      <c r="M130">
        <v>500</v>
      </c>
      <c r="N130">
        <v>0</v>
      </c>
      <c r="O130">
        <v>0</v>
      </c>
      <c r="P130">
        <v>500</v>
      </c>
      <c r="Q130" t="s">
        <v>131</v>
      </c>
      <c r="R130">
        <v>0</v>
      </c>
      <c r="S130">
        <v>0</v>
      </c>
      <c r="T130">
        <v>0</v>
      </c>
      <c r="U130">
        <v>0</v>
      </c>
      <c r="V130">
        <v>0</v>
      </c>
      <c r="W130">
        <v>0</v>
      </c>
      <c r="X130">
        <v>0</v>
      </c>
      <c r="Y130">
        <v>0</v>
      </c>
      <c r="Z130">
        <v>0</v>
      </c>
      <c r="AA130">
        <v>0</v>
      </c>
      <c r="AB130">
        <v>0</v>
      </c>
      <c r="AC130">
        <v>0</v>
      </c>
      <c r="AD130">
        <v>0</v>
      </c>
      <c r="AE130" t="s">
        <v>104</v>
      </c>
      <c r="AF130" t="s">
        <v>105</v>
      </c>
      <c r="AG130" t="s">
        <v>205</v>
      </c>
      <c r="AH130" t="s">
        <v>105</v>
      </c>
    </row>
    <row r="131" spans="1:34" ht="15">
      <c r="A131" t="s">
        <v>101</v>
      </c>
      <c r="B131" t="s">
        <v>102</v>
      </c>
      <c r="C131" t="s">
        <v>204</v>
      </c>
      <c r="D131" t="s">
        <v>200</v>
      </c>
      <c r="E131" t="s">
        <v>102</v>
      </c>
      <c r="F131">
        <v>2012</v>
      </c>
      <c r="G131" t="s">
        <v>113</v>
      </c>
      <c r="H131" t="s">
        <v>201</v>
      </c>
      <c r="I131" t="s">
        <v>115</v>
      </c>
      <c r="J131" t="s">
        <v>147</v>
      </c>
      <c r="L131">
        <v>2500</v>
      </c>
      <c r="M131">
        <v>2500</v>
      </c>
      <c r="N131">
        <v>0</v>
      </c>
      <c r="O131">
        <v>0</v>
      </c>
      <c r="P131">
        <v>2500</v>
      </c>
      <c r="Q131" t="s">
        <v>131</v>
      </c>
      <c r="R131">
        <v>0</v>
      </c>
      <c r="S131">
        <v>0</v>
      </c>
      <c r="T131">
        <v>0</v>
      </c>
      <c r="U131">
        <v>0</v>
      </c>
      <c r="V131">
        <v>0</v>
      </c>
      <c r="W131">
        <v>0</v>
      </c>
      <c r="X131">
        <v>0</v>
      </c>
      <c r="Y131">
        <v>0</v>
      </c>
      <c r="Z131">
        <v>0</v>
      </c>
      <c r="AA131">
        <v>0</v>
      </c>
      <c r="AB131">
        <v>0</v>
      </c>
      <c r="AC131">
        <v>0</v>
      </c>
      <c r="AD131">
        <v>0</v>
      </c>
      <c r="AE131" t="s">
        <v>104</v>
      </c>
      <c r="AF131" t="s">
        <v>105</v>
      </c>
      <c r="AG131" t="s">
        <v>205</v>
      </c>
      <c r="AH131" t="s">
        <v>105</v>
      </c>
    </row>
    <row r="132" spans="1:34" ht="15">
      <c r="A132" t="s">
        <v>101</v>
      </c>
      <c r="B132" t="s">
        <v>102</v>
      </c>
      <c r="C132" t="s">
        <v>204</v>
      </c>
      <c r="D132" t="s">
        <v>173</v>
      </c>
      <c r="E132" t="s">
        <v>102</v>
      </c>
      <c r="F132">
        <v>2012</v>
      </c>
      <c r="G132" t="s">
        <v>113</v>
      </c>
      <c r="H132" t="s">
        <v>174</v>
      </c>
      <c r="I132" t="s">
        <v>115</v>
      </c>
      <c r="J132" t="s">
        <v>147</v>
      </c>
      <c r="L132">
        <v>12500</v>
      </c>
      <c r="M132">
        <v>12500</v>
      </c>
      <c r="N132">
        <v>0</v>
      </c>
      <c r="O132">
        <v>0</v>
      </c>
      <c r="P132">
        <v>12500</v>
      </c>
      <c r="Q132" t="s">
        <v>131</v>
      </c>
      <c r="R132">
        <v>0</v>
      </c>
      <c r="S132">
        <v>0</v>
      </c>
      <c r="T132">
        <v>0</v>
      </c>
      <c r="U132">
        <v>0</v>
      </c>
      <c r="V132">
        <v>0</v>
      </c>
      <c r="W132">
        <v>0</v>
      </c>
      <c r="X132">
        <v>0</v>
      </c>
      <c r="Y132">
        <v>0</v>
      </c>
      <c r="Z132">
        <v>0</v>
      </c>
      <c r="AA132">
        <v>0</v>
      </c>
      <c r="AB132">
        <v>0</v>
      </c>
      <c r="AC132">
        <v>0</v>
      </c>
      <c r="AD132">
        <v>0</v>
      </c>
      <c r="AE132" t="s">
        <v>104</v>
      </c>
      <c r="AF132" t="s">
        <v>105</v>
      </c>
      <c r="AG132" t="s">
        <v>205</v>
      </c>
      <c r="AH132" t="s">
        <v>105</v>
      </c>
    </row>
    <row r="133" spans="1:34" ht="15">
      <c r="A133" t="s">
        <v>101</v>
      </c>
      <c r="B133" t="s">
        <v>102</v>
      </c>
      <c r="C133" t="s">
        <v>204</v>
      </c>
      <c r="D133" t="s">
        <v>145</v>
      </c>
      <c r="E133" t="s">
        <v>102</v>
      </c>
      <c r="F133">
        <v>2012</v>
      </c>
      <c r="G133" t="s">
        <v>113</v>
      </c>
      <c r="H133" t="s">
        <v>146</v>
      </c>
      <c r="I133" t="s">
        <v>115</v>
      </c>
      <c r="J133" t="s">
        <v>147</v>
      </c>
      <c r="L133">
        <v>5000</v>
      </c>
      <c r="M133">
        <v>5000</v>
      </c>
      <c r="N133">
        <v>0</v>
      </c>
      <c r="O133">
        <v>0</v>
      </c>
      <c r="P133">
        <v>5000</v>
      </c>
      <c r="Q133" t="s">
        <v>131</v>
      </c>
      <c r="R133">
        <v>0</v>
      </c>
      <c r="S133">
        <v>0</v>
      </c>
      <c r="T133">
        <v>0</v>
      </c>
      <c r="U133">
        <v>0</v>
      </c>
      <c r="V133">
        <v>0</v>
      </c>
      <c r="W133">
        <v>0</v>
      </c>
      <c r="X133">
        <v>0</v>
      </c>
      <c r="Y133">
        <v>0</v>
      </c>
      <c r="Z133">
        <v>0</v>
      </c>
      <c r="AA133">
        <v>0</v>
      </c>
      <c r="AB133">
        <v>0</v>
      </c>
      <c r="AC133">
        <v>0</v>
      </c>
      <c r="AD133">
        <v>0</v>
      </c>
      <c r="AE133" t="s">
        <v>104</v>
      </c>
      <c r="AF133" t="s">
        <v>105</v>
      </c>
      <c r="AG133" t="s">
        <v>205</v>
      </c>
      <c r="AH133" t="s">
        <v>105</v>
      </c>
    </row>
    <row r="134" spans="1:34" ht="15">
      <c r="A134" t="s">
        <v>101</v>
      </c>
      <c r="B134" t="s">
        <v>102</v>
      </c>
      <c r="C134" t="s">
        <v>204</v>
      </c>
      <c r="D134" t="s">
        <v>208</v>
      </c>
      <c r="E134" t="s">
        <v>102</v>
      </c>
      <c r="F134">
        <v>2012</v>
      </c>
      <c r="G134" t="s">
        <v>113</v>
      </c>
      <c r="H134" t="s">
        <v>209</v>
      </c>
      <c r="I134" t="s">
        <v>115</v>
      </c>
      <c r="J134" t="s">
        <v>147</v>
      </c>
      <c r="L134">
        <v>4000</v>
      </c>
      <c r="M134">
        <v>4000</v>
      </c>
      <c r="N134">
        <v>0</v>
      </c>
      <c r="O134">
        <v>0</v>
      </c>
      <c r="P134">
        <v>4000</v>
      </c>
      <c r="Q134" t="s">
        <v>131</v>
      </c>
      <c r="R134">
        <v>0</v>
      </c>
      <c r="S134">
        <v>0</v>
      </c>
      <c r="T134">
        <v>0</v>
      </c>
      <c r="U134">
        <v>0</v>
      </c>
      <c r="V134">
        <v>0</v>
      </c>
      <c r="W134">
        <v>0</v>
      </c>
      <c r="X134">
        <v>0</v>
      </c>
      <c r="Y134">
        <v>0</v>
      </c>
      <c r="Z134">
        <v>0</v>
      </c>
      <c r="AA134">
        <v>0</v>
      </c>
      <c r="AB134">
        <v>0</v>
      </c>
      <c r="AC134">
        <v>0</v>
      </c>
      <c r="AD134">
        <v>0</v>
      </c>
      <c r="AE134" t="s">
        <v>104</v>
      </c>
      <c r="AF134" t="s">
        <v>105</v>
      </c>
      <c r="AG134" t="s">
        <v>205</v>
      </c>
      <c r="AH134" t="s">
        <v>105</v>
      </c>
    </row>
    <row r="135" spans="1:34" ht="15">
      <c r="A135" t="s">
        <v>101</v>
      </c>
      <c r="B135" t="s">
        <v>102</v>
      </c>
      <c r="C135" t="s">
        <v>204</v>
      </c>
      <c r="D135" t="s">
        <v>210</v>
      </c>
      <c r="E135" t="s">
        <v>102</v>
      </c>
      <c r="F135">
        <v>2012</v>
      </c>
      <c r="G135" t="s">
        <v>113</v>
      </c>
      <c r="H135" t="s">
        <v>211</v>
      </c>
      <c r="I135" t="s">
        <v>115</v>
      </c>
      <c r="J135" t="s">
        <v>150</v>
      </c>
      <c r="L135">
        <v>1500</v>
      </c>
      <c r="M135">
        <v>1500</v>
      </c>
      <c r="N135">
        <v>0</v>
      </c>
      <c r="O135">
        <v>0</v>
      </c>
      <c r="P135">
        <v>1500</v>
      </c>
      <c r="Q135" t="s">
        <v>131</v>
      </c>
      <c r="R135">
        <v>0</v>
      </c>
      <c r="S135">
        <v>0</v>
      </c>
      <c r="T135">
        <v>0</v>
      </c>
      <c r="U135">
        <v>0</v>
      </c>
      <c r="V135">
        <v>0</v>
      </c>
      <c r="W135">
        <v>0</v>
      </c>
      <c r="X135">
        <v>0</v>
      </c>
      <c r="Y135">
        <v>0</v>
      </c>
      <c r="Z135">
        <v>0</v>
      </c>
      <c r="AA135">
        <v>0</v>
      </c>
      <c r="AB135">
        <v>0</v>
      </c>
      <c r="AC135">
        <v>0</v>
      </c>
      <c r="AD135">
        <v>0</v>
      </c>
      <c r="AE135" t="s">
        <v>104</v>
      </c>
      <c r="AF135" t="s">
        <v>105</v>
      </c>
      <c r="AG135" t="s">
        <v>205</v>
      </c>
      <c r="AH135" t="s">
        <v>105</v>
      </c>
    </row>
    <row r="136" spans="1:34" ht="15">
      <c r="A136" t="s">
        <v>101</v>
      </c>
      <c r="B136" t="s">
        <v>102</v>
      </c>
      <c r="C136" t="s">
        <v>204</v>
      </c>
      <c r="D136" t="s">
        <v>202</v>
      </c>
      <c r="E136" t="s">
        <v>102</v>
      </c>
      <c r="F136">
        <v>2012</v>
      </c>
      <c r="G136" t="s">
        <v>113</v>
      </c>
      <c r="H136" t="s">
        <v>203</v>
      </c>
      <c r="I136" t="s">
        <v>115</v>
      </c>
      <c r="J136" t="s">
        <v>150</v>
      </c>
      <c r="L136">
        <v>10000</v>
      </c>
      <c r="M136">
        <v>10000</v>
      </c>
      <c r="N136">
        <v>0</v>
      </c>
      <c r="O136">
        <v>0</v>
      </c>
      <c r="P136">
        <v>10000</v>
      </c>
      <c r="Q136" t="s">
        <v>131</v>
      </c>
      <c r="R136">
        <v>0</v>
      </c>
      <c r="S136">
        <v>0</v>
      </c>
      <c r="T136">
        <v>0</v>
      </c>
      <c r="U136">
        <v>0</v>
      </c>
      <c r="V136">
        <v>0</v>
      </c>
      <c r="W136">
        <v>0</v>
      </c>
      <c r="X136">
        <v>0</v>
      </c>
      <c r="Y136">
        <v>0</v>
      </c>
      <c r="Z136">
        <v>0</v>
      </c>
      <c r="AA136">
        <v>0</v>
      </c>
      <c r="AB136">
        <v>0</v>
      </c>
      <c r="AC136">
        <v>0</v>
      </c>
      <c r="AD136">
        <v>0</v>
      </c>
      <c r="AE136" t="s">
        <v>104</v>
      </c>
      <c r="AF136" t="s">
        <v>105</v>
      </c>
      <c r="AG136" t="s">
        <v>205</v>
      </c>
      <c r="AH136" t="s">
        <v>105</v>
      </c>
    </row>
    <row r="137" spans="1:34" ht="15">
      <c r="A137" t="s">
        <v>101</v>
      </c>
      <c r="B137" t="s">
        <v>102</v>
      </c>
      <c r="C137" t="s">
        <v>204</v>
      </c>
      <c r="D137" t="s">
        <v>177</v>
      </c>
      <c r="E137" t="s">
        <v>102</v>
      </c>
      <c r="F137">
        <v>2012</v>
      </c>
      <c r="G137" t="s">
        <v>113</v>
      </c>
      <c r="H137" t="s">
        <v>178</v>
      </c>
      <c r="I137" t="s">
        <v>115</v>
      </c>
      <c r="J137" t="s">
        <v>150</v>
      </c>
      <c r="L137">
        <v>0</v>
      </c>
      <c r="M137">
        <v>0</v>
      </c>
      <c r="N137">
        <v>0</v>
      </c>
      <c r="O137">
        <v>0</v>
      </c>
      <c r="P137">
        <v>0</v>
      </c>
      <c r="Q137" t="s">
        <v>103</v>
      </c>
      <c r="R137">
        <v>0</v>
      </c>
      <c r="S137">
        <v>0</v>
      </c>
      <c r="T137">
        <v>0</v>
      </c>
      <c r="U137">
        <v>0</v>
      </c>
      <c r="V137">
        <v>0</v>
      </c>
      <c r="W137">
        <v>0</v>
      </c>
      <c r="X137">
        <v>0</v>
      </c>
      <c r="Y137">
        <v>0</v>
      </c>
      <c r="Z137">
        <v>0</v>
      </c>
      <c r="AA137">
        <v>0</v>
      </c>
      <c r="AB137">
        <v>0</v>
      </c>
      <c r="AC137">
        <v>0</v>
      </c>
      <c r="AD137">
        <v>0</v>
      </c>
      <c r="AE137" t="s">
        <v>104</v>
      </c>
      <c r="AF137" t="s">
        <v>105</v>
      </c>
      <c r="AG137" t="s">
        <v>205</v>
      </c>
      <c r="AH137" t="s">
        <v>105</v>
      </c>
    </row>
    <row r="138" spans="1:34" ht="15">
      <c r="A138" t="s">
        <v>101</v>
      </c>
      <c r="B138" t="s">
        <v>102</v>
      </c>
      <c r="C138" t="s">
        <v>204</v>
      </c>
      <c r="D138" t="s">
        <v>148</v>
      </c>
      <c r="E138" t="s">
        <v>102</v>
      </c>
      <c r="F138">
        <v>2012</v>
      </c>
      <c r="G138" t="s">
        <v>113</v>
      </c>
      <c r="H138" t="s">
        <v>149</v>
      </c>
      <c r="I138" t="s">
        <v>115</v>
      </c>
      <c r="J138" t="s">
        <v>150</v>
      </c>
      <c r="L138">
        <v>10000</v>
      </c>
      <c r="M138">
        <v>10000</v>
      </c>
      <c r="N138">
        <v>0</v>
      </c>
      <c r="O138">
        <v>0</v>
      </c>
      <c r="P138">
        <v>10000</v>
      </c>
      <c r="Q138" t="s">
        <v>131</v>
      </c>
      <c r="R138">
        <v>0</v>
      </c>
      <c r="S138">
        <v>0</v>
      </c>
      <c r="T138">
        <v>0</v>
      </c>
      <c r="U138">
        <v>0</v>
      </c>
      <c r="V138">
        <v>0</v>
      </c>
      <c r="W138">
        <v>0</v>
      </c>
      <c r="X138">
        <v>0</v>
      </c>
      <c r="Y138">
        <v>0</v>
      </c>
      <c r="Z138">
        <v>0</v>
      </c>
      <c r="AA138">
        <v>0</v>
      </c>
      <c r="AB138">
        <v>0</v>
      </c>
      <c r="AC138">
        <v>0</v>
      </c>
      <c r="AD138">
        <v>0</v>
      </c>
      <c r="AE138" t="s">
        <v>104</v>
      </c>
      <c r="AF138" t="s">
        <v>105</v>
      </c>
      <c r="AG138" t="s">
        <v>205</v>
      </c>
      <c r="AH138" t="s">
        <v>105</v>
      </c>
    </row>
    <row r="139" spans="1:34" ht="15">
      <c r="A139" t="s">
        <v>101</v>
      </c>
      <c r="B139" t="s">
        <v>102</v>
      </c>
      <c r="C139" t="s">
        <v>204</v>
      </c>
      <c r="D139" t="s">
        <v>151</v>
      </c>
      <c r="E139" t="s">
        <v>102</v>
      </c>
      <c r="F139">
        <v>2012</v>
      </c>
      <c r="G139" t="s">
        <v>113</v>
      </c>
      <c r="H139" t="s">
        <v>152</v>
      </c>
      <c r="I139" t="s">
        <v>115</v>
      </c>
      <c r="J139" t="s">
        <v>150</v>
      </c>
      <c r="L139">
        <v>37499.96</v>
      </c>
      <c r="M139">
        <v>37499.96</v>
      </c>
      <c r="N139">
        <v>0</v>
      </c>
      <c r="O139">
        <v>0</v>
      </c>
      <c r="P139">
        <v>37499.96</v>
      </c>
      <c r="Q139" t="s">
        <v>131</v>
      </c>
      <c r="R139">
        <v>0</v>
      </c>
      <c r="S139">
        <v>0</v>
      </c>
      <c r="T139">
        <v>0</v>
      </c>
      <c r="U139">
        <v>0</v>
      </c>
      <c r="V139">
        <v>0</v>
      </c>
      <c r="W139">
        <v>0</v>
      </c>
      <c r="X139">
        <v>0</v>
      </c>
      <c r="Y139">
        <v>0</v>
      </c>
      <c r="Z139">
        <v>0</v>
      </c>
      <c r="AA139">
        <v>0</v>
      </c>
      <c r="AB139">
        <v>0</v>
      </c>
      <c r="AC139">
        <v>0</v>
      </c>
      <c r="AD139">
        <v>0</v>
      </c>
      <c r="AE139" t="s">
        <v>104</v>
      </c>
      <c r="AF139" t="s">
        <v>105</v>
      </c>
      <c r="AG139" t="s">
        <v>205</v>
      </c>
      <c r="AH139" t="s">
        <v>105</v>
      </c>
    </row>
    <row r="140" spans="1:34" ht="15">
      <c r="A140" t="s">
        <v>101</v>
      </c>
      <c r="B140" t="s">
        <v>102</v>
      </c>
      <c r="C140" t="s">
        <v>204</v>
      </c>
      <c r="D140" t="s">
        <v>185</v>
      </c>
      <c r="E140" t="s">
        <v>102</v>
      </c>
      <c r="F140">
        <v>2012</v>
      </c>
      <c r="G140" t="s">
        <v>113</v>
      </c>
      <c r="H140" t="s">
        <v>186</v>
      </c>
      <c r="I140" t="s">
        <v>115</v>
      </c>
      <c r="J140" t="s">
        <v>187</v>
      </c>
      <c r="L140">
        <v>48</v>
      </c>
      <c r="M140">
        <v>48</v>
      </c>
      <c r="N140">
        <v>0</v>
      </c>
      <c r="O140">
        <v>0</v>
      </c>
      <c r="P140">
        <v>48</v>
      </c>
      <c r="Q140" t="s">
        <v>131</v>
      </c>
      <c r="R140">
        <v>0</v>
      </c>
      <c r="S140">
        <v>0</v>
      </c>
      <c r="T140">
        <v>0</v>
      </c>
      <c r="U140">
        <v>0</v>
      </c>
      <c r="V140">
        <v>0</v>
      </c>
      <c r="W140">
        <v>0</v>
      </c>
      <c r="X140">
        <v>0</v>
      </c>
      <c r="Y140">
        <v>0</v>
      </c>
      <c r="Z140">
        <v>0</v>
      </c>
      <c r="AA140">
        <v>0</v>
      </c>
      <c r="AB140">
        <v>0</v>
      </c>
      <c r="AC140">
        <v>0</v>
      </c>
      <c r="AD140">
        <v>0</v>
      </c>
      <c r="AE140" t="s">
        <v>104</v>
      </c>
      <c r="AF140" t="s">
        <v>105</v>
      </c>
      <c r="AG140" t="s">
        <v>205</v>
      </c>
      <c r="AH140" t="s">
        <v>105</v>
      </c>
    </row>
    <row r="141" spans="1:34" ht="15">
      <c r="A141" t="s">
        <v>101</v>
      </c>
      <c r="B141" t="s">
        <v>102</v>
      </c>
      <c r="C141" t="s">
        <v>204</v>
      </c>
      <c r="D141" t="s">
        <v>188</v>
      </c>
      <c r="E141" t="s">
        <v>102</v>
      </c>
      <c r="F141">
        <v>2012</v>
      </c>
      <c r="G141" t="s">
        <v>113</v>
      </c>
      <c r="H141" t="s">
        <v>189</v>
      </c>
      <c r="I141" t="s">
        <v>115</v>
      </c>
      <c r="J141" t="s">
        <v>190</v>
      </c>
      <c r="L141">
        <v>8000</v>
      </c>
      <c r="M141">
        <v>8000</v>
      </c>
      <c r="N141">
        <v>0</v>
      </c>
      <c r="O141">
        <v>0</v>
      </c>
      <c r="P141">
        <v>8000</v>
      </c>
      <c r="Q141" t="s">
        <v>131</v>
      </c>
      <c r="R141">
        <v>0</v>
      </c>
      <c r="S141">
        <v>0</v>
      </c>
      <c r="T141">
        <v>0</v>
      </c>
      <c r="U141">
        <v>0</v>
      </c>
      <c r="V141">
        <v>0</v>
      </c>
      <c r="W141">
        <v>0</v>
      </c>
      <c r="X141">
        <v>0</v>
      </c>
      <c r="Y141">
        <v>0</v>
      </c>
      <c r="Z141">
        <v>0</v>
      </c>
      <c r="AA141">
        <v>0</v>
      </c>
      <c r="AB141">
        <v>0</v>
      </c>
      <c r="AC141">
        <v>0</v>
      </c>
      <c r="AD141">
        <v>0</v>
      </c>
      <c r="AE141" t="s">
        <v>104</v>
      </c>
      <c r="AF141" t="s">
        <v>105</v>
      </c>
      <c r="AG141" t="s">
        <v>205</v>
      </c>
      <c r="AH141" t="s">
        <v>105</v>
      </c>
    </row>
    <row r="142" spans="1:34" ht="15">
      <c r="A142" t="s">
        <v>101</v>
      </c>
      <c r="B142" t="s">
        <v>102</v>
      </c>
      <c r="C142" t="s">
        <v>204</v>
      </c>
      <c r="D142" t="s">
        <v>155</v>
      </c>
      <c r="E142" t="s">
        <v>102</v>
      </c>
      <c r="F142">
        <v>2012</v>
      </c>
      <c r="G142" t="s">
        <v>113</v>
      </c>
      <c r="H142" t="s">
        <v>156</v>
      </c>
      <c r="I142" t="s">
        <v>115</v>
      </c>
      <c r="J142" t="s">
        <v>157</v>
      </c>
      <c r="L142">
        <v>0</v>
      </c>
      <c r="M142">
        <v>0</v>
      </c>
      <c r="N142">
        <v>0</v>
      </c>
      <c r="O142">
        <v>0</v>
      </c>
      <c r="P142">
        <v>0</v>
      </c>
      <c r="Q142" t="s">
        <v>103</v>
      </c>
      <c r="R142">
        <v>0</v>
      </c>
      <c r="S142">
        <v>0</v>
      </c>
      <c r="T142">
        <v>0</v>
      </c>
      <c r="U142">
        <v>0</v>
      </c>
      <c r="V142">
        <v>0</v>
      </c>
      <c r="W142">
        <v>0</v>
      </c>
      <c r="X142">
        <v>0</v>
      </c>
      <c r="Y142">
        <v>0</v>
      </c>
      <c r="Z142">
        <v>0</v>
      </c>
      <c r="AA142">
        <v>0</v>
      </c>
      <c r="AB142">
        <v>0</v>
      </c>
      <c r="AC142">
        <v>0</v>
      </c>
      <c r="AD142">
        <v>0</v>
      </c>
      <c r="AE142" t="s">
        <v>104</v>
      </c>
      <c r="AF142" t="s">
        <v>105</v>
      </c>
      <c r="AG142" t="s">
        <v>205</v>
      </c>
      <c r="AH142" t="s">
        <v>105</v>
      </c>
    </row>
    <row r="143" spans="1:34" ht="15">
      <c r="A143" t="s">
        <v>101</v>
      </c>
      <c r="B143" t="s">
        <v>102</v>
      </c>
      <c r="C143" t="s">
        <v>204</v>
      </c>
      <c r="D143" t="s">
        <v>158</v>
      </c>
      <c r="E143" t="s">
        <v>102</v>
      </c>
      <c r="F143">
        <v>2012</v>
      </c>
      <c r="G143" t="s">
        <v>113</v>
      </c>
      <c r="H143" t="s">
        <v>159</v>
      </c>
      <c r="I143" t="s">
        <v>115</v>
      </c>
      <c r="J143" t="s">
        <v>157</v>
      </c>
      <c r="L143">
        <v>0.08</v>
      </c>
      <c r="M143">
        <v>0.08</v>
      </c>
      <c r="N143">
        <v>0</v>
      </c>
      <c r="O143">
        <v>0</v>
      </c>
      <c r="P143">
        <v>0.08</v>
      </c>
      <c r="Q143" t="s">
        <v>131</v>
      </c>
      <c r="R143">
        <v>0</v>
      </c>
      <c r="S143">
        <v>0</v>
      </c>
      <c r="T143">
        <v>0</v>
      </c>
      <c r="U143">
        <v>0</v>
      </c>
      <c r="V143">
        <v>0</v>
      </c>
      <c r="W143">
        <v>0</v>
      </c>
      <c r="X143">
        <v>0</v>
      </c>
      <c r="Y143">
        <v>0</v>
      </c>
      <c r="Z143">
        <v>0</v>
      </c>
      <c r="AA143">
        <v>0</v>
      </c>
      <c r="AB143">
        <v>0</v>
      </c>
      <c r="AC143">
        <v>0</v>
      </c>
      <c r="AD143">
        <v>0</v>
      </c>
      <c r="AE143" t="s">
        <v>104</v>
      </c>
      <c r="AF143" t="s">
        <v>105</v>
      </c>
      <c r="AG143" t="s">
        <v>205</v>
      </c>
      <c r="AH143" t="s">
        <v>105</v>
      </c>
    </row>
    <row r="144" spans="1:34" ht="15">
      <c r="A144" t="s">
        <v>101</v>
      </c>
      <c r="B144" t="s">
        <v>102</v>
      </c>
      <c r="C144" t="s">
        <v>204</v>
      </c>
      <c r="D144" t="s">
        <v>191</v>
      </c>
      <c r="E144" t="s">
        <v>102</v>
      </c>
      <c r="F144">
        <v>2012</v>
      </c>
      <c r="G144" t="s">
        <v>113</v>
      </c>
      <c r="H144" t="s">
        <v>192</v>
      </c>
      <c r="I144" t="s">
        <v>115</v>
      </c>
      <c r="J144" t="s">
        <v>193</v>
      </c>
      <c r="L144">
        <v>69476</v>
      </c>
      <c r="M144">
        <v>69476</v>
      </c>
      <c r="N144">
        <v>0</v>
      </c>
      <c r="O144">
        <v>0</v>
      </c>
      <c r="P144">
        <v>69476</v>
      </c>
      <c r="Q144" t="s">
        <v>131</v>
      </c>
      <c r="R144">
        <v>0</v>
      </c>
      <c r="S144">
        <v>0</v>
      </c>
      <c r="T144">
        <v>0</v>
      </c>
      <c r="U144">
        <v>0</v>
      </c>
      <c r="V144">
        <v>0</v>
      </c>
      <c r="W144">
        <v>0</v>
      </c>
      <c r="X144">
        <v>0</v>
      </c>
      <c r="Y144">
        <v>0</v>
      </c>
      <c r="Z144">
        <v>0</v>
      </c>
      <c r="AA144">
        <v>0</v>
      </c>
      <c r="AB144">
        <v>0</v>
      </c>
      <c r="AC144">
        <v>0</v>
      </c>
      <c r="AD144">
        <v>0</v>
      </c>
      <c r="AE144" t="s">
        <v>104</v>
      </c>
      <c r="AF144" t="s">
        <v>105</v>
      </c>
      <c r="AG144" t="s">
        <v>205</v>
      </c>
      <c r="AH144" t="s">
        <v>105</v>
      </c>
    </row>
    <row r="145" spans="1:34" ht="15">
      <c r="A145" t="s">
        <v>101</v>
      </c>
      <c r="B145" t="s">
        <v>102</v>
      </c>
      <c r="C145" t="s">
        <v>204</v>
      </c>
      <c r="D145" t="s">
        <v>165</v>
      </c>
      <c r="E145" t="s">
        <v>102</v>
      </c>
      <c r="F145">
        <v>2012</v>
      </c>
      <c r="G145" t="s">
        <v>121</v>
      </c>
      <c r="H145" t="s">
        <v>166</v>
      </c>
      <c r="I145" t="s">
        <v>123</v>
      </c>
      <c r="J145" t="s">
        <v>124</v>
      </c>
      <c r="L145">
        <v>-15084</v>
      </c>
      <c r="M145">
        <v>-14688</v>
      </c>
      <c r="N145">
        <v>0</v>
      </c>
      <c r="O145">
        <v>0</v>
      </c>
      <c r="P145">
        <v>-14688</v>
      </c>
      <c r="Q145" t="s">
        <v>131</v>
      </c>
      <c r="R145">
        <v>0</v>
      </c>
      <c r="S145">
        <v>0</v>
      </c>
      <c r="T145">
        <v>0</v>
      </c>
      <c r="U145">
        <v>0</v>
      </c>
      <c r="V145">
        <v>0</v>
      </c>
      <c r="W145">
        <v>0</v>
      </c>
      <c r="X145">
        <v>0</v>
      </c>
      <c r="Y145">
        <v>0</v>
      </c>
      <c r="Z145">
        <v>0</v>
      </c>
      <c r="AA145">
        <v>0</v>
      </c>
      <c r="AB145">
        <v>0</v>
      </c>
      <c r="AC145">
        <v>0</v>
      </c>
      <c r="AD145">
        <v>0</v>
      </c>
      <c r="AE145" t="s">
        <v>104</v>
      </c>
      <c r="AF145" t="s">
        <v>105</v>
      </c>
      <c r="AG145" t="s">
        <v>205</v>
      </c>
      <c r="AH145" t="s">
        <v>105</v>
      </c>
    </row>
    <row r="146" spans="1:34" ht="15">
      <c r="A146" t="s">
        <v>101</v>
      </c>
      <c r="B146" t="s">
        <v>102</v>
      </c>
      <c r="C146" t="s">
        <v>204</v>
      </c>
      <c r="D146" t="s">
        <v>120</v>
      </c>
      <c r="E146" t="s">
        <v>102</v>
      </c>
      <c r="F146">
        <v>2012</v>
      </c>
      <c r="G146" t="s">
        <v>121</v>
      </c>
      <c r="H146" t="s">
        <v>122</v>
      </c>
      <c r="I146" t="s">
        <v>123</v>
      </c>
      <c r="J146" t="s">
        <v>124</v>
      </c>
      <c r="L146">
        <v>-3125039</v>
      </c>
      <c r="M146">
        <v>-2949636</v>
      </c>
      <c r="N146">
        <v>-2949636</v>
      </c>
      <c r="O146">
        <v>0</v>
      </c>
      <c r="P146">
        <v>0</v>
      </c>
      <c r="Q146" t="s">
        <v>125</v>
      </c>
      <c r="R146">
        <v>0</v>
      </c>
      <c r="S146">
        <v>0</v>
      </c>
      <c r="T146">
        <v>0</v>
      </c>
      <c r="U146">
        <v>0</v>
      </c>
      <c r="V146">
        <v>0</v>
      </c>
      <c r="W146">
        <v>0</v>
      </c>
      <c r="X146">
        <v>0</v>
      </c>
      <c r="Y146">
        <v>0</v>
      </c>
      <c r="Z146">
        <v>0</v>
      </c>
      <c r="AA146">
        <v>0</v>
      </c>
      <c r="AB146">
        <v>-2949636</v>
      </c>
      <c r="AC146">
        <v>0</v>
      </c>
      <c r="AD146">
        <v>0</v>
      </c>
      <c r="AE146" t="s">
        <v>104</v>
      </c>
      <c r="AF146" t="s">
        <v>105</v>
      </c>
      <c r="AG146" t="s">
        <v>205</v>
      </c>
      <c r="AH146" t="s">
        <v>105</v>
      </c>
    </row>
    <row r="147" spans="1:34" ht="15">
      <c r="A147" t="s">
        <v>101</v>
      </c>
      <c r="B147" t="s">
        <v>102</v>
      </c>
      <c r="C147" t="s">
        <v>204</v>
      </c>
      <c r="D147" t="s">
        <v>168</v>
      </c>
      <c r="E147" t="s">
        <v>102</v>
      </c>
      <c r="F147">
        <v>2012</v>
      </c>
      <c r="G147" t="s">
        <v>121</v>
      </c>
      <c r="H147" t="s">
        <v>169</v>
      </c>
      <c r="I147" t="s">
        <v>123</v>
      </c>
      <c r="J147" t="s">
        <v>124</v>
      </c>
      <c r="L147">
        <v>-1405268</v>
      </c>
      <c r="M147">
        <v>-975215</v>
      </c>
      <c r="N147">
        <v>0</v>
      </c>
      <c r="O147">
        <v>0</v>
      </c>
      <c r="P147">
        <v>-975215</v>
      </c>
      <c r="Q147" t="s">
        <v>131</v>
      </c>
      <c r="R147">
        <v>0</v>
      </c>
      <c r="S147">
        <v>0</v>
      </c>
      <c r="T147">
        <v>0</v>
      </c>
      <c r="U147">
        <v>0</v>
      </c>
      <c r="V147">
        <v>0</v>
      </c>
      <c r="W147">
        <v>0</v>
      </c>
      <c r="X147">
        <v>0</v>
      </c>
      <c r="Y147">
        <v>0</v>
      </c>
      <c r="Z147">
        <v>0</v>
      </c>
      <c r="AA147">
        <v>0</v>
      </c>
      <c r="AB147">
        <v>0</v>
      </c>
      <c r="AC147">
        <v>0</v>
      </c>
      <c r="AD147">
        <v>0</v>
      </c>
      <c r="AE147" t="s">
        <v>104</v>
      </c>
      <c r="AF147" t="s">
        <v>105</v>
      </c>
      <c r="AG147" t="s">
        <v>205</v>
      </c>
      <c r="AH147" t="s">
        <v>105</v>
      </c>
    </row>
    <row r="148" spans="1:34" ht="15">
      <c r="A148" t="s">
        <v>101</v>
      </c>
      <c r="B148" t="s">
        <v>484</v>
      </c>
      <c r="C148" t="s">
        <v>204</v>
      </c>
      <c r="D148" t="s">
        <v>127</v>
      </c>
      <c r="E148" t="s">
        <v>106</v>
      </c>
      <c r="F148">
        <v>2012</v>
      </c>
      <c r="G148" t="s">
        <v>113</v>
      </c>
      <c r="H148" t="s">
        <v>128</v>
      </c>
      <c r="I148" t="s">
        <v>115</v>
      </c>
      <c r="J148" t="s">
        <v>129</v>
      </c>
      <c r="K148" t="s">
        <v>130</v>
      </c>
      <c r="L148">
        <v>0</v>
      </c>
      <c r="M148">
        <v>0</v>
      </c>
      <c r="N148">
        <v>2864653.44</v>
      </c>
      <c r="O148">
        <v>0</v>
      </c>
      <c r="P148">
        <v>-2864653.44</v>
      </c>
      <c r="Q148" t="s">
        <v>103</v>
      </c>
      <c r="R148">
        <v>211580.07</v>
      </c>
      <c r="S148">
        <v>160235.25</v>
      </c>
      <c r="T148">
        <v>427050.22000000003</v>
      </c>
      <c r="U148">
        <v>220465.59</v>
      </c>
      <c r="V148">
        <v>222719.79</v>
      </c>
      <c r="W148">
        <v>251268.49</v>
      </c>
      <c r="X148">
        <v>183843.9</v>
      </c>
      <c r="Y148">
        <v>306063.74</v>
      </c>
      <c r="Z148">
        <v>196023.95</v>
      </c>
      <c r="AA148">
        <v>201714.49</v>
      </c>
      <c r="AB148">
        <v>208787.65</v>
      </c>
      <c r="AC148">
        <v>274900.3</v>
      </c>
      <c r="AD148">
        <v>0</v>
      </c>
      <c r="AE148" t="s">
        <v>104</v>
      </c>
      <c r="AF148" t="s">
        <v>485</v>
      </c>
      <c r="AG148" t="s">
        <v>205</v>
      </c>
      <c r="AH148" t="s">
        <v>107</v>
      </c>
    </row>
    <row r="149" spans="1:34" ht="15">
      <c r="A149" t="s">
        <v>101</v>
      </c>
      <c r="B149" t="s">
        <v>484</v>
      </c>
      <c r="C149" t="s">
        <v>204</v>
      </c>
      <c r="D149" t="s">
        <v>206</v>
      </c>
      <c r="E149" t="s">
        <v>106</v>
      </c>
      <c r="F149">
        <v>2012</v>
      </c>
      <c r="G149" t="s">
        <v>113</v>
      </c>
      <c r="H149" t="s">
        <v>207</v>
      </c>
      <c r="I149" t="s">
        <v>115</v>
      </c>
      <c r="J149" t="s">
        <v>129</v>
      </c>
      <c r="K149" t="s">
        <v>130</v>
      </c>
      <c r="L149">
        <v>0</v>
      </c>
      <c r="M149">
        <v>0</v>
      </c>
      <c r="N149">
        <v>24774.3</v>
      </c>
      <c r="O149">
        <v>0</v>
      </c>
      <c r="P149">
        <v>-24774.3</v>
      </c>
      <c r="Q149" t="s">
        <v>103</v>
      </c>
      <c r="R149">
        <v>4504.41</v>
      </c>
      <c r="S149">
        <v>3860.94</v>
      </c>
      <c r="T149">
        <v>9974.07</v>
      </c>
      <c r="U149">
        <v>6434.88</v>
      </c>
      <c r="V149">
        <v>0</v>
      </c>
      <c r="W149">
        <v>0</v>
      </c>
      <c r="X149">
        <v>0</v>
      </c>
      <c r="Y149">
        <v>0</v>
      </c>
      <c r="Z149">
        <v>0</v>
      </c>
      <c r="AA149">
        <v>0</v>
      </c>
      <c r="AB149">
        <v>0</v>
      </c>
      <c r="AC149">
        <v>0</v>
      </c>
      <c r="AD149">
        <v>0</v>
      </c>
      <c r="AE149" t="s">
        <v>104</v>
      </c>
      <c r="AF149" t="s">
        <v>485</v>
      </c>
      <c r="AG149" t="s">
        <v>205</v>
      </c>
      <c r="AH149" t="s">
        <v>107</v>
      </c>
    </row>
    <row r="150" spans="1:34" ht="15">
      <c r="A150" t="s">
        <v>101</v>
      </c>
      <c r="B150" t="s">
        <v>484</v>
      </c>
      <c r="C150" t="s">
        <v>204</v>
      </c>
      <c r="D150" t="s">
        <v>486</v>
      </c>
      <c r="E150" t="s">
        <v>106</v>
      </c>
      <c r="F150">
        <v>2012</v>
      </c>
      <c r="G150" t="s">
        <v>113</v>
      </c>
      <c r="H150" t="s">
        <v>487</v>
      </c>
      <c r="I150" t="s">
        <v>115</v>
      </c>
      <c r="J150" t="s">
        <v>129</v>
      </c>
      <c r="K150" t="s">
        <v>136</v>
      </c>
      <c r="L150">
        <v>0</v>
      </c>
      <c r="M150">
        <v>0</v>
      </c>
      <c r="N150">
        <v>7649.9400000000005</v>
      </c>
      <c r="O150">
        <v>0</v>
      </c>
      <c r="P150">
        <v>-7649.9400000000005</v>
      </c>
      <c r="Q150" t="s">
        <v>103</v>
      </c>
      <c r="R150">
        <v>0</v>
      </c>
      <c r="S150">
        <v>0</v>
      </c>
      <c r="T150">
        <v>0</v>
      </c>
      <c r="U150">
        <v>0</v>
      </c>
      <c r="V150">
        <v>0</v>
      </c>
      <c r="W150">
        <v>0</v>
      </c>
      <c r="X150">
        <v>0</v>
      </c>
      <c r="Y150">
        <v>499.02000000000004</v>
      </c>
      <c r="Z150">
        <v>4490.26</v>
      </c>
      <c r="AA150">
        <v>2660.66</v>
      </c>
      <c r="AB150">
        <v>0</v>
      </c>
      <c r="AC150">
        <v>0</v>
      </c>
      <c r="AD150">
        <v>0</v>
      </c>
      <c r="AE150" t="s">
        <v>104</v>
      </c>
      <c r="AF150" t="s">
        <v>485</v>
      </c>
      <c r="AG150" t="s">
        <v>205</v>
      </c>
      <c r="AH150" t="s">
        <v>107</v>
      </c>
    </row>
    <row r="151" spans="1:34" ht="15">
      <c r="A151" t="s">
        <v>101</v>
      </c>
      <c r="B151" t="s">
        <v>484</v>
      </c>
      <c r="C151" t="s">
        <v>204</v>
      </c>
      <c r="D151" t="s">
        <v>134</v>
      </c>
      <c r="E151" t="s">
        <v>106</v>
      </c>
      <c r="F151">
        <v>2012</v>
      </c>
      <c r="G151" t="s">
        <v>113</v>
      </c>
      <c r="H151" t="s">
        <v>135</v>
      </c>
      <c r="I151" t="s">
        <v>115</v>
      </c>
      <c r="J151" t="s">
        <v>129</v>
      </c>
      <c r="K151" t="s">
        <v>136</v>
      </c>
      <c r="L151">
        <v>0</v>
      </c>
      <c r="M151">
        <v>0</v>
      </c>
      <c r="N151">
        <v>447399.84</v>
      </c>
      <c r="O151">
        <v>0</v>
      </c>
      <c r="P151">
        <v>-447399.84</v>
      </c>
      <c r="Q151" t="s">
        <v>103</v>
      </c>
      <c r="R151">
        <v>22365.34</v>
      </c>
      <c r="S151">
        <v>42570</v>
      </c>
      <c r="T151">
        <v>64017.79</v>
      </c>
      <c r="U151">
        <v>35761.79</v>
      </c>
      <c r="V151">
        <v>38700</v>
      </c>
      <c r="W151">
        <v>36120</v>
      </c>
      <c r="X151">
        <v>31134.920000000002</v>
      </c>
      <c r="Y151">
        <v>34830</v>
      </c>
      <c r="Z151">
        <v>34830</v>
      </c>
      <c r="AA151">
        <v>34830</v>
      </c>
      <c r="AB151">
        <v>36120</v>
      </c>
      <c r="AC151">
        <v>36120</v>
      </c>
      <c r="AD151">
        <v>0</v>
      </c>
      <c r="AE151" t="s">
        <v>104</v>
      </c>
      <c r="AF151" t="s">
        <v>485</v>
      </c>
      <c r="AG151" t="s">
        <v>205</v>
      </c>
      <c r="AH151" t="s">
        <v>107</v>
      </c>
    </row>
    <row r="152" spans="1:34" ht="15">
      <c r="A152" t="s">
        <v>101</v>
      </c>
      <c r="B152" t="s">
        <v>484</v>
      </c>
      <c r="C152" t="s">
        <v>204</v>
      </c>
      <c r="D152" t="s">
        <v>137</v>
      </c>
      <c r="E152" t="s">
        <v>106</v>
      </c>
      <c r="F152">
        <v>2012</v>
      </c>
      <c r="G152" t="s">
        <v>113</v>
      </c>
      <c r="H152" t="s">
        <v>138</v>
      </c>
      <c r="I152" t="s">
        <v>115</v>
      </c>
      <c r="J152" t="s">
        <v>129</v>
      </c>
      <c r="K152" t="s">
        <v>136</v>
      </c>
      <c r="L152">
        <v>0</v>
      </c>
      <c r="M152">
        <v>0</v>
      </c>
      <c r="N152">
        <v>219820.84</v>
      </c>
      <c r="O152">
        <v>0</v>
      </c>
      <c r="P152">
        <v>-219820.84</v>
      </c>
      <c r="Q152" t="s">
        <v>103</v>
      </c>
      <c r="R152">
        <v>9662.02</v>
      </c>
      <c r="S152">
        <v>19373.63</v>
      </c>
      <c r="T152">
        <v>33309.73</v>
      </c>
      <c r="U152">
        <v>17309.52</v>
      </c>
      <c r="V152">
        <v>16990.09</v>
      </c>
      <c r="W152">
        <v>18798.74</v>
      </c>
      <c r="X152">
        <v>14009.74</v>
      </c>
      <c r="Y152">
        <v>23314</v>
      </c>
      <c r="Z152">
        <v>14946.01</v>
      </c>
      <c r="AA152">
        <v>15377.34</v>
      </c>
      <c r="AB152">
        <v>15925.74</v>
      </c>
      <c r="AC152">
        <v>20804.28</v>
      </c>
      <c r="AD152">
        <v>0</v>
      </c>
      <c r="AE152" t="s">
        <v>104</v>
      </c>
      <c r="AF152" t="s">
        <v>485</v>
      </c>
      <c r="AG152" t="s">
        <v>205</v>
      </c>
      <c r="AH152" t="s">
        <v>107</v>
      </c>
    </row>
    <row r="153" spans="1:34" ht="15">
      <c r="A153" t="s">
        <v>101</v>
      </c>
      <c r="B153" t="s">
        <v>484</v>
      </c>
      <c r="C153" t="s">
        <v>204</v>
      </c>
      <c r="D153" t="s">
        <v>139</v>
      </c>
      <c r="E153" t="s">
        <v>106</v>
      </c>
      <c r="F153">
        <v>2012</v>
      </c>
      <c r="G153" t="s">
        <v>113</v>
      </c>
      <c r="H153" t="s">
        <v>140</v>
      </c>
      <c r="I153" t="s">
        <v>115</v>
      </c>
      <c r="J153" t="s">
        <v>129</v>
      </c>
      <c r="K153" t="s">
        <v>136</v>
      </c>
      <c r="L153">
        <v>0</v>
      </c>
      <c r="M153">
        <v>0</v>
      </c>
      <c r="N153">
        <v>201663.04</v>
      </c>
      <c r="O153">
        <v>0</v>
      </c>
      <c r="P153">
        <v>-201663.04</v>
      </c>
      <c r="Q153" t="s">
        <v>103</v>
      </c>
      <c r="R153">
        <v>8979.72</v>
      </c>
      <c r="S153">
        <v>17977.13</v>
      </c>
      <c r="T153">
        <v>30953.37</v>
      </c>
      <c r="U153">
        <v>14851.4</v>
      </c>
      <c r="V153">
        <v>15768.6</v>
      </c>
      <c r="W153">
        <v>14715.84</v>
      </c>
      <c r="X153">
        <v>13203.35</v>
      </c>
      <c r="Y153">
        <v>22103.15</v>
      </c>
      <c r="Z153">
        <v>14455.52</v>
      </c>
      <c r="AA153">
        <v>14735.44</v>
      </c>
      <c r="AB153">
        <v>14735.44</v>
      </c>
      <c r="AC153">
        <v>19184.08</v>
      </c>
      <c r="AD153">
        <v>0</v>
      </c>
      <c r="AE153" t="s">
        <v>104</v>
      </c>
      <c r="AF153" t="s">
        <v>485</v>
      </c>
      <c r="AG153" t="s">
        <v>205</v>
      </c>
      <c r="AH153" t="s">
        <v>107</v>
      </c>
    </row>
    <row r="154" spans="1:34" ht="15">
      <c r="A154" t="s">
        <v>101</v>
      </c>
      <c r="B154" t="s">
        <v>484</v>
      </c>
      <c r="C154" t="s">
        <v>204</v>
      </c>
      <c r="D154" t="s">
        <v>141</v>
      </c>
      <c r="E154" t="s">
        <v>106</v>
      </c>
      <c r="F154">
        <v>2012</v>
      </c>
      <c r="G154" t="s">
        <v>113</v>
      </c>
      <c r="H154" t="s">
        <v>142</v>
      </c>
      <c r="I154" t="s">
        <v>115</v>
      </c>
      <c r="J154" t="s">
        <v>129</v>
      </c>
      <c r="K154" t="s">
        <v>136</v>
      </c>
      <c r="L154">
        <v>0</v>
      </c>
      <c r="M154">
        <v>0</v>
      </c>
      <c r="N154">
        <v>13860</v>
      </c>
      <c r="O154">
        <v>0</v>
      </c>
      <c r="P154">
        <v>-13860</v>
      </c>
      <c r="Q154" t="s">
        <v>103</v>
      </c>
      <c r="R154">
        <v>0</v>
      </c>
      <c r="S154">
        <v>0</v>
      </c>
      <c r="T154">
        <v>0</v>
      </c>
      <c r="U154">
        <v>0</v>
      </c>
      <c r="V154">
        <v>0</v>
      </c>
      <c r="W154">
        <v>6930</v>
      </c>
      <c r="X154">
        <v>1155</v>
      </c>
      <c r="Y154">
        <v>1155</v>
      </c>
      <c r="Z154">
        <v>1155</v>
      </c>
      <c r="AA154">
        <v>1155</v>
      </c>
      <c r="AB154">
        <v>1155</v>
      </c>
      <c r="AC154">
        <v>1155</v>
      </c>
      <c r="AD154">
        <v>0</v>
      </c>
      <c r="AE154" t="s">
        <v>104</v>
      </c>
      <c r="AF154" t="s">
        <v>485</v>
      </c>
      <c r="AG154" t="s">
        <v>205</v>
      </c>
      <c r="AH154" t="s">
        <v>107</v>
      </c>
    </row>
    <row r="155" spans="1:34" ht="15">
      <c r="A155" t="s">
        <v>101</v>
      </c>
      <c r="B155" t="s">
        <v>484</v>
      </c>
      <c r="C155" t="s">
        <v>204</v>
      </c>
      <c r="D155" t="s">
        <v>488</v>
      </c>
      <c r="E155" t="s">
        <v>106</v>
      </c>
      <c r="F155">
        <v>2012</v>
      </c>
      <c r="G155" t="s">
        <v>113</v>
      </c>
      <c r="H155" t="s">
        <v>489</v>
      </c>
      <c r="I155" t="s">
        <v>115</v>
      </c>
      <c r="J155" t="s">
        <v>129</v>
      </c>
      <c r="K155" t="s">
        <v>136</v>
      </c>
      <c r="L155">
        <v>0</v>
      </c>
      <c r="M155">
        <v>0</v>
      </c>
      <c r="N155">
        <v>153.21</v>
      </c>
      <c r="O155">
        <v>0</v>
      </c>
      <c r="P155">
        <v>-153.21</v>
      </c>
      <c r="Q155" t="s">
        <v>103</v>
      </c>
      <c r="R155">
        <v>0</v>
      </c>
      <c r="S155">
        <v>0</v>
      </c>
      <c r="T155">
        <v>0</v>
      </c>
      <c r="U155">
        <v>0</v>
      </c>
      <c r="V155">
        <v>0</v>
      </c>
      <c r="W155">
        <v>0</v>
      </c>
      <c r="X155">
        <v>0</v>
      </c>
      <c r="Y155">
        <v>0</v>
      </c>
      <c r="Z155">
        <v>0</v>
      </c>
      <c r="AA155">
        <v>0</v>
      </c>
      <c r="AB155">
        <v>65</v>
      </c>
      <c r="AC155">
        <v>88.21000000000001</v>
      </c>
      <c r="AD155">
        <v>0</v>
      </c>
      <c r="AE155" t="s">
        <v>104</v>
      </c>
      <c r="AF155" t="s">
        <v>485</v>
      </c>
      <c r="AG155" t="s">
        <v>205</v>
      </c>
      <c r="AH155" t="s">
        <v>107</v>
      </c>
    </row>
    <row r="156" spans="1:34" ht="15">
      <c r="A156" t="s">
        <v>101</v>
      </c>
      <c r="B156" t="s">
        <v>484</v>
      </c>
      <c r="C156" t="s">
        <v>204</v>
      </c>
      <c r="D156" t="s">
        <v>221</v>
      </c>
      <c r="E156" t="s">
        <v>106</v>
      </c>
      <c r="F156">
        <v>2012</v>
      </c>
      <c r="G156" t="s">
        <v>113</v>
      </c>
      <c r="H156" t="s">
        <v>222</v>
      </c>
      <c r="I156" t="s">
        <v>115</v>
      </c>
      <c r="J156" t="s">
        <v>129</v>
      </c>
      <c r="K156" t="s">
        <v>136</v>
      </c>
      <c r="L156">
        <v>0</v>
      </c>
      <c r="M156">
        <v>0</v>
      </c>
      <c r="N156">
        <v>10494</v>
      </c>
      <c r="O156">
        <v>0</v>
      </c>
      <c r="P156">
        <v>-10494</v>
      </c>
      <c r="Q156" t="s">
        <v>103</v>
      </c>
      <c r="R156">
        <v>0</v>
      </c>
      <c r="S156">
        <v>0</v>
      </c>
      <c r="T156">
        <v>0</v>
      </c>
      <c r="U156">
        <v>0</v>
      </c>
      <c r="V156">
        <v>0</v>
      </c>
      <c r="W156">
        <v>0</v>
      </c>
      <c r="X156">
        <v>0</v>
      </c>
      <c r="Y156">
        <v>0</v>
      </c>
      <c r="Z156">
        <v>0</v>
      </c>
      <c r="AA156">
        <v>0</v>
      </c>
      <c r="AB156">
        <v>10494</v>
      </c>
      <c r="AC156">
        <v>0</v>
      </c>
      <c r="AD156">
        <v>0</v>
      </c>
      <c r="AE156" t="s">
        <v>104</v>
      </c>
      <c r="AF156" t="s">
        <v>485</v>
      </c>
      <c r="AG156" t="s">
        <v>205</v>
      </c>
      <c r="AH156" t="s">
        <v>107</v>
      </c>
    </row>
    <row r="157" spans="1:34" ht="15">
      <c r="A157" t="s">
        <v>101</v>
      </c>
      <c r="B157" t="s">
        <v>484</v>
      </c>
      <c r="C157" t="s">
        <v>204</v>
      </c>
      <c r="D157" t="s">
        <v>200</v>
      </c>
      <c r="E157" t="s">
        <v>106</v>
      </c>
      <c r="F157">
        <v>2012</v>
      </c>
      <c r="G157" t="s">
        <v>113</v>
      </c>
      <c r="H157" t="s">
        <v>201</v>
      </c>
      <c r="I157" t="s">
        <v>115</v>
      </c>
      <c r="J157" t="s">
        <v>147</v>
      </c>
      <c r="L157">
        <v>0</v>
      </c>
      <c r="M157">
        <v>0</v>
      </c>
      <c r="N157">
        <v>1155</v>
      </c>
      <c r="O157">
        <v>0</v>
      </c>
      <c r="P157">
        <v>-1155</v>
      </c>
      <c r="Q157" t="s">
        <v>103</v>
      </c>
      <c r="R157">
        <v>0</v>
      </c>
      <c r="S157">
        <v>0</v>
      </c>
      <c r="T157">
        <v>0</v>
      </c>
      <c r="U157">
        <v>0</v>
      </c>
      <c r="V157">
        <v>0</v>
      </c>
      <c r="W157">
        <v>0</v>
      </c>
      <c r="X157">
        <v>1155</v>
      </c>
      <c r="Y157">
        <v>0</v>
      </c>
      <c r="Z157">
        <v>0</v>
      </c>
      <c r="AA157">
        <v>0</v>
      </c>
      <c r="AB157">
        <v>0</v>
      </c>
      <c r="AC157">
        <v>0</v>
      </c>
      <c r="AD157">
        <v>0</v>
      </c>
      <c r="AE157" t="s">
        <v>104</v>
      </c>
      <c r="AF157" t="s">
        <v>485</v>
      </c>
      <c r="AG157" t="s">
        <v>205</v>
      </c>
      <c r="AH157" t="s">
        <v>107</v>
      </c>
    </row>
    <row r="158" spans="1:34" ht="15">
      <c r="A158" t="s">
        <v>101</v>
      </c>
      <c r="B158" t="s">
        <v>484</v>
      </c>
      <c r="C158" t="s">
        <v>204</v>
      </c>
      <c r="D158" t="s">
        <v>372</v>
      </c>
      <c r="E158" t="s">
        <v>106</v>
      </c>
      <c r="F158">
        <v>2012</v>
      </c>
      <c r="G158" t="s">
        <v>113</v>
      </c>
      <c r="H158" t="s">
        <v>373</v>
      </c>
      <c r="I158" t="s">
        <v>115</v>
      </c>
      <c r="J158" t="s">
        <v>147</v>
      </c>
      <c r="L158">
        <v>0</v>
      </c>
      <c r="M158">
        <v>0</v>
      </c>
      <c r="N158">
        <v>2008.19</v>
      </c>
      <c r="O158">
        <v>0</v>
      </c>
      <c r="P158">
        <v>-2008.19</v>
      </c>
      <c r="Q158" t="s">
        <v>103</v>
      </c>
      <c r="R158">
        <v>0</v>
      </c>
      <c r="S158">
        <v>0</v>
      </c>
      <c r="T158">
        <v>0</v>
      </c>
      <c r="U158">
        <v>0</v>
      </c>
      <c r="V158">
        <v>182.34</v>
      </c>
      <c r="W158">
        <v>0</v>
      </c>
      <c r="X158">
        <v>0</v>
      </c>
      <c r="Y158">
        <v>0</v>
      </c>
      <c r="Z158">
        <v>1641.48</v>
      </c>
      <c r="AA158">
        <v>0</v>
      </c>
      <c r="AB158">
        <v>184.37</v>
      </c>
      <c r="AC158">
        <v>0</v>
      </c>
      <c r="AD158">
        <v>0</v>
      </c>
      <c r="AE158" t="s">
        <v>104</v>
      </c>
      <c r="AF158" t="s">
        <v>485</v>
      </c>
      <c r="AG158" t="s">
        <v>205</v>
      </c>
      <c r="AH158" t="s">
        <v>107</v>
      </c>
    </row>
    <row r="159" spans="1:34" ht="15">
      <c r="A159" t="s">
        <v>101</v>
      </c>
      <c r="B159" t="s">
        <v>484</v>
      </c>
      <c r="C159" t="s">
        <v>204</v>
      </c>
      <c r="D159" t="s">
        <v>145</v>
      </c>
      <c r="E159" t="s">
        <v>106</v>
      </c>
      <c r="F159">
        <v>2012</v>
      </c>
      <c r="G159" t="s">
        <v>113</v>
      </c>
      <c r="H159" t="s">
        <v>146</v>
      </c>
      <c r="I159" t="s">
        <v>115</v>
      </c>
      <c r="J159" t="s">
        <v>147</v>
      </c>
      <c r="L159">
        <v>0</v>
      </c>
      <c r="M159">
        <v>0</v>
      </c>
      <c r="N159">
        <v>173.12</v>
      </c>
      <c r="O159">
        <v>0</v>
      </c>
      <c r="P159">
        <v>-173.12</v>
      </c>
      <c r="Q159" t="s">
        <v>103</v>
      </c>
      <c r="R159">
        <v>0</v>
      </c>
      <c r="S159">
        <v>0</v>
      </c>
      <c r="T159">
        <v>0</v>
      </c>
      <c r="U159">
        <v>0</v>
      </c>
      <c r="V159">
        <v>173.12</v>
      </c>
      <c r="W159">
        <v>0</v>
      </c>
      <c r="X159">
        <v>0</v>
      </c>
      <c r="Y159">
        <v>0</v>
      </c>
      <c r="Z159">
        <v>0</v>
      </c>
      <c r="AA159">
        <v>0</v>
      </c>
      <c r="AB159">
        <v>0</v>
      </c>
      <c r="AC159">
        <v>0</v>
      </c>
      <c r="AD159">
        <v>0</v>
      </c>
      <c r="AE159" t="s">
        <v>104</v>
      </c>
      <c r="AF159" t="s">
        <v>485</v>
      </c>
      <c r="AG159" t="s">
        <v>205</v>
      </c>
      <c r="AH159" t="s">
        <v>107</v>
      </c>
    </row>
    <row r="160" spans="1:34" ht="15">
      <c r="A160" t="s">
        <v>101</v>
      </c>
      <c r="B160" t="s">
        <v>484</v>
      </c>
      <c r="C160" t="s">
        <v>204</v>
      </c>
      <c r="D160" t="s">
        <v>148</v>
      </c>
      <c r="E160" t="s">
        <v>106</v>
      </c>
      <c r="F160">
        <v>2012</v>
      </c>
      <c r="G160" t="s">
        <v>113</v>
      </c>
      <c r="H160" t="s">
        <v>149</v>
      </c>
      <c r="I160" t="s">
        <v>115</v>
      </c>
      <c r="J160" t="s">
        <v>150</v>
      </c>
      <c r="L160">
        <v>0</v>
      </c>
      <c r="M160">
        <v>0</v>
      </c>
      <c r="N160">
        <v>1539.8700000000001</v>
      </c>
      <c r="O160">
        <v>0</v>
      </c>
      <c r="P160">
        <v>-1539.8700000000001</v>
      </c>
      <c r="Q160" t="s">
        <v>103</v>
      </c>
      <c r="R160">
        <v>0</v>
      </c>
      <c r="S160">
        <v>0</v>
      </c>
      <c r="T160">
        <v>0</v>
      </c>
      <c r="U160">
        <v>0</v>
      </c>
      <c r="V160">
        <v>0</v>
      </c>
      <c r="W160">
        <v>0</v>
      </c>
      <c r="X160">
        <v>0</v>
      </c>
      <c r="Y160">
        <v>0</v>
      </c>
      <c r="Z160">
        <v>0</v>
      </c>
      <c r="AA160">
        <v>1539.8700000000001</v>
      </c>
      <c r="AB160">
        <v>0</v>
      </c>
      <c r="AC160">
        <v>0</v>
      </c>
      <c r="AD160">
        <v>0</v>
      </c>
      <c r="AE160" t="s">
        <v>104</v>
      </c>
      <c r="AF160" t="s">
        <v>485</v>
      </c>
      <c r="AG160" t="s">
        <v>205</v>
      </c>
      <c r="AH160" t="s">
        <v>107</v>
      </c>
    </row>
    <row r="161" spans="1:34" ht="15">
      <c r="A161" t="s">
        <v>101</v>
      </c>
      <c r="B161" t="s">
        <v>484</v>
      </c>
      <c r="C161" t="s">
        <v>204</v>
      </c>
      <c r="D161" t="s">
        <v>374</v>
      </c>
      <c r="E161" t="s">
        <v>106</v>
      </c>
      <c r="F161">
        <v>2012</v>
      </c>
      <c r="G161" t="s">
        <v>113</v>
      </c>
      <c r="H161" t="s">
        <v>375</v>
      </c>
      <c r="I161" t="s">
        <v>115</v>
      </c>
      <c r="J161" t="s">
        <v>150</v>
      </c>
      <c r="L161">
        <v>0</v>
      </c>
      <c r="M161">
        <v>0</v>
      </c>
      <c r="N161">
        <v>5944</v>
      </c>
      <c r="O161">
        <v>0</v>
      </c>
      <c r="P161">
        <v>-5944</v>
      </c>
      <c r="Q161" t="s">
        <v>103</v>
      </c>
      <c r="R161">
        <v>0</v>
      </c>
      <c r="S161">
        <v>0</v>
      </c>
      <c r="T161">
        <v>0</v>
      </c>
      <c r="U161">
        <v>854</v>
      </c>
      <c r="V161">
        <v>0</v>
      </c>
      <c r="W161">
        <v>0</v>
      </c>
      <c r="X161">
        <v>0</v>
      </c>
      <c r="Y161">
        <v>0</v>
      </c>
      <c r="Z161">
        <v>0</v>
      </c>
      <c r="AA161">
        <v>0</v>
      </c>
      <c r="AB161">
        <v>0</v>
      </c>
      <c r="AC161">
        <v>5090</v>
      </c>
      <c r="AD161">
        <v>0</v>
      </c>
      <c r="AE161" t="s">
        <v>104</v>
      </c>
      <c r="AF161" t="s">
        <v>485</v>
      </c>
      <c r="AG161" t="s">
        <v>205</v>
      </c>
      <c r="AH161" t="s">
        <v>107</v>
      </c>
    </row>
    <row r="162" spans="1:34" ht="15">
      <c r="A162" t="s">
        <v>101</v>
      </c>
      <c r="B162" t="s">
        <v>484</v>
      </c>
      <c r="C162" t="s">
        <v>204</v>
      </c>
      <c r="D162" t="s">
        <v>183</v>
      </c>
      <c r="E162" t="s">
        <v>106</v>
      </c>
      <c r="F162">
        <v>2012</v>
      </c>
      <c r="G162" t="s">
        <v>113</v>
      </c>
      <c r="H162" t="s">
        <v>184</v>
      </c>
      <c r="I162" t="s">
        <v>115</v>
      </c>
      <c r="J162" t="s">
        <v>150</v>
      </c>
      <c r="L162">
        <v>0</v>
      </c>
      <c r="M162">
        <v>0</v>
      </c>
      <c r="N162">
        <v>435.82</v>
      </c>
      <c r="O162">
        <v>0</v>
      </c>
      <c r="P162">
        <v>-435.82</v>
      </c>
      <c r="Q162" t="s">
        <v>103</v>
      </c>
      <c r="R162">
        <v>0</v>
      </c>
      <c r="S162">
        <v>0</v>
      </c>
      <c r="T162">
        <v>0</v>
      </c>
      <c r="U162">
        <v>0</v>
      </c>
      <c r="V162">
        <v>0</v>
      </c>
      <c r="W162">
        <v>0</v>
      </c>
      <c r="X162">
        <v>0</v>
      </c>
      <c r="Y162">
        <v>0</v>
      </c>
      <c r="Z162">
        <v>409.54</v>
      </c>
      <c r="AA162">
        <v>0</v>
      </c>
      <c r="AB162">
        <v>26.28</v>
      </c>
      <c r="AC162">
        <v>0</v>
      </c>
      <c r="AD162">
        <v>0</v>
      </c>
      <c r="AE162" t="s">
        <v>104</v>
      </c>
      <c r="AF162" t="s">
        <v>485</v>
      </c>
      <c r="AG162" t="s">
        <v>205</v>
      </c>
      <c r="AH162" t="s">
        <v>107</v>
      </c>
    </row>
    <row r="163" spans="1:34" ht="15">
      <c r="A163" t="s">
        <v>101</v>
      </c>
      <c r="B163" t="s">
        <v>484</v>
      </c>
      <c r="C163" t="s">
        <v>204</v>
      </c>
      <c r="D163" t="s">
        <v>151</v>
      </c>
      <c r="E163" t="s">
        <v>106</v>
      </c>
      <c r="F163">
        <v>2012</v>
      </c>
      <c r="G163" t="s">
        <v>113</v>
      </c>
      <c r="H163" t="s">
        <v>152</v>
      </c>
      <c r="I163" t="s">
        <v>115</v>
      </c>
      <c r="J163" t="s">
        <v>150</v>
      </c>
      <c r="L163">
        <v>0</v>
      </c>
      <c r="M163">
        <v>0</v>
      </c>
      <c r="N163">
        <v>-2952.75</v>
      </c>
      <c r="O163">
        <v>0</v>
      </c>
      <c r="P163">
        <v>2952.75</v>
      </c>
      <c r="Q163" t="s">
        <v>103</v>
      </c>
      <c r="R163">
        <v>0</v>
      </c>
      <c r="S163">
        <v>0</v>
      </c>
      <c r="T163">
        <v>0</v>
      </c>
      <c r="U163">
        <v>0</v>
      </c>
      <c r="V163">
        <v>0</v>
      </c>
      <c r="W163">
        <v>740</v>
      </c>
      <c r="X163">
        <v>0</v>
      </c>
      <c r="Y163">
        <v>0</v>
      </c>
      <c r="Z163">
        <v>0</v>
      </c>
      <c r="AA163">
        <v>1537.25</v>
      </c>
      <c r="AB163">
        <v>0</v>
      </c>
      <c r="AC163">
        <v>-5230</v>
      </c>
      <c r="AD163">
        <v>0</v>
      </c>
      <c r="AE163" t="s">
        <v>104</v>
      </c>
      <c r="AF163" t="s">
        <v>485</v>
      </c>
      <c r="AG163" t="s">
        <v>205</v>
      </c>
      <c r="AH163" t="s">
        <v>107</v>
      </c>
    </row>
    <row r="164" spans="1:34" ht="15">
      <c r="A164" t="s">
        <v>101</v>
      </c>
      <c r="B164" t="s">
        <v>484</v>
      </c>
      <c r="C164" t="s">
        <v>204</v>
      </c>
      <c r="D164" t="s">
        <v>185</v>
      </c>
      <c r="E164" t="s">
        <v>106</v>
      </c>
      <c r="F164">
        <v>2012</v>
      </c>
      <c r="G164" t="s">
        <v>113</v>
      </c>
      <c r="H164" t="s">
        <v>186</v>
      </c>
      <c r="I164" t="s">
        <v>115</v>
      </c>
      <c r="J164" t="s">
        <v>187</v>
      </c>
      <c r="L164">
        <v>0</v>
      </c>
      <c r="M164">
        <v>0</v>
      </c>
      <c r="N164">
        <v>42</v>
      </c>
      <c r="O164">
        <v>0</v>
      </c>
      <c r="P164">
        <v>-42</v>
      </c>
      <c r="Q164" t="s">
        <v>103</v>
      </c>
      <c r="R164">
        <v>0</v>
      </c>
      <c r="S164">
        <v>0</v>
      </c>
      <c r="T164">
        <v>0</v>
      </c>
      <c r="U164">
        <v>0</v>
      </c>
      <c r="V164">
        <v>0</v>
      </c>
      <c r="W164">
        <v>0</v>
      </c>
      <c r="X164">
        <v>0</v>
      </c>
      <c r="Y164">
        <v>0</v>
      </c>
      <c r="Z164">
        <v>0</v>
      </c>
      <c r="AA164">
        <v>42</v>
      </c>
      <c r="AB164">
        <v>0</v>
      </c>
      <c r="AC164">
        <v>0</v>
      </c>
      <c r="AD164">
        <v>0</v>
      </c>
      <c r="AE164" t="s">
        <v>104</v>
      </c>
      <c r="AF164" t="s">
        <v>485</v>
      </c>
      <c r="AG164" t="s">
        <v>205</v>
      </c>
      <c r="AH164" t="s">
        <v>107</v>
      </c>
    </row>
    <row r="165" spans="1:34" ht="15">
      <c r="A165" t="s">
        <v>101</v>
      </c>
      <c r="B165" t="s">
        <v>484</v>
      </c>
      <c r="C165" t="s">
        <v>204</v>
      </c>
      <c r="D165" t="s">
        <v>168</v>
      </c>
      <c r="E165" t="s">
        <v>102</v>
      </c>
      <c r="F165">
        <v>2012</v>
      </c>
      <c r="G165" t="s">
        <v>121</v>
      </c>
      <c r="H165" t="s">
        <v>169</v>
      </c>
      <c r="I165" t="s">
        <v>123</v>
      </c>
      <c r="J165" t="s">
        <v>124</v>
      </c>
      <c r="L165">
        <v>0</v>
      </c>
      <c r="M165">
        <v>0</v>
      </c>
      <c r="N165">
        <v>-1170127.86</v>
      </c>
      <c r="O165">
        <v>0</v>
      </c>
      <c r="P165">
        <v>1170127.86</v>
      </c>
      <c r="Q165" t="s">
        <v>103</v>
      </c>
      <c r="R165">
        <v>0</v>
      </c>
      <c r="S165">
        <v>0</v>
      </c>
      <c r="T165">
        <v>0</v>
      </c>
      <c r="U165">
        <v>0</v>
      </c>
      <c r="V165">
        <v>0</v>
      </c>
      <c r="W165">
        <v>0</v>
      </c>
      <c r="X165">
        <v>-433347.86</v>
      </c>
      <c r="Y165">
        <v>-6</v>
      </c>
      <c r="Z165">
        <v>0</v>
      </c>
      <c r="AA165">
        <v>-211752</v>
      </c>
      <c r="AB165">
        <v>0</v>
      </c>
      <c r="AC165">
        <v>-525022</v>
      </c>
      <c r="AD165">
        <v>0</v>
      </c>
      <c r="AE165" t="s">
        <v>104</v>
      </c>
      <c r="AF165" t="s">
        <v>485</v>
      </c>
      <c r="AG165" t="s">
        <v>205</v>
      </c>
      <c r="AH165" t="s">
        <v>105</v>
      </c>
    </row>
    <row r="166" spans="1:34" ht="15">
      <c r="A166" t="s">
        <v>101</v>
      </c>
      <c r="B166" t="s">
        <v>102</v>
      </c>
      <c r="C166" t="s">
        <v>212</v>
      </c>
      <c r="D166" t="s">
        <v>127</v>
      </c>
      <c r="E166" t="s">
        <v>102</v>
      </c>
      <c r="F166">
        <v>2012</v>
      </c>
      <c r="G166" t="s">
        <v>113</v>
      </c>
      <c r="H166" t="s">
        <v>128</v>
      </c>
      <c r="I166" t="s">
        <v>115</v>
      </c>
      <c r="J166" t="s">
        <v>129</v>
      </c>
      <c r="K166" t="s">
        <v>130</v>
      </c>
      <c r="L166">
        <v>267507</v>
      </c>
      <c r="M166">
        <v>267507</v>
      </c>
      <c r="N166">
        <v>0</v>
      </c>
      <c r="O166">
        <v>0</v>
      </c>
      <c r="P166">
        <v>267507</v>
      </c>
      <c r="Q166" t="s">
        <v>131</v>
      </c>
      <c r="R166">
        <v>0</v>
      </c>
      <c r="S166">
        <v>0</v>
      </c>
      <c r="T166">
        <v>0</v>
      </c>
      <c r="U166">
        <v>0</v>
      </c>
      <c r="V166">
        <v>0</v>
      </c>
      <c r="W166">
        <v>0</v>
      </c>
      <c r="X166">
        <v>0</v>
      </c>
      <c r="Y166">
        <v>0</v>
      </c>
      <c r="Z166">
        <v>0</v>
      </c>
      <c r="AA166">
        <v>0</v>
      </c>
      <c r="AB166">
        <v>0</v>
      </c>
      <c r="AC166">
        <v>0</v>
      </c>
      <c r="AD166">
        <v>0</v>
      </c>
      <c r="AE166" t="s">
        <v>104</v>
      </c>
      <c r="AF166" t="s">
        <v>105</v>
      </c>
      <c r="AG166" t="s">
        <v>213</v>
      </c>
      <c r="AH166" t="s">
        <v>105</v>
      </c>
    </row>
    <row r="167" spans="1:34" ht="15">
      <c r="A167" t="s">
        <v>101</v>
      </c>
      <c r="B167" t="s">
        <v>102</v>
      </c>
      <c r="C167" t="s">
        <v>212</v>
      </c>
      <c r="D167" t="s">
        <v>132</v>
      </c>
      <c r="E167" t="s">
        <v>102</v>
      </c>
      <c r="F167">
        <v>2012</v>
      </c>
      <c r="G167" t="s">
        <v>113</v>
      </c>
      <c r="H167" t="s">
        <v>133</v>
      </c>
      <c r="I167" t="s">
        <v>115</v>
      </c>
      <c r="J167" t="s">
        <v>129</v>
      </c>
      <c r="K167" t="s">
        <v>130</v>
      </c>
      <c r="L167">
        <v>0</v>
      </c>
      <c r="M167">
        <v>0</v>
      </c>
      <c r="N167">
        <v>0</v>
      </c>
      <c r="O167">
        <v>0</v>
      </c>
      <c r="P167">
        <v>0</v>
      </c>
      <c r="Q167" t="s">
        <v>103</v>
      </c>
      <c r="R167">
        <v>0</v>
      </c>
      <c r="S167">
        <v>8118.47</v>
      </c>
      <c r="T167">
        <v>-8118.47</v>
      </c>
      <c r="U167">
        <v>0</v>
      </c>
      <c r="V167">
        <v>4061.77</v>
      </c>
      <c r="W167">
        <v>1015.44</v>
      </c>
      <c r="X167">
        <v>2030.88</v>
      </c>
      <c r="Y167">
        <v>-7108.09</v>
      </c>
      <c r="Z167">
        <v>0</v>
      </c>
      <c r="AA167">
        <v>2481.29</v>
      </c>
      <c r="AB167">
        <v>-2481.29</v>
      </c>
      <c r="AC167">
        <v>0</v>
      </c>
      <c r="AD167">
        <v>0</v>
      </c>
      <c r="AE167" t="s">
        <v>104</v>
      </c>
      <c r="AF167" t="s">
        <v>105</v>
      </c>
      <c r="AG167" t="s">
        <v>213</v>
      </c>
      <c r="AH167" t="s">
        <v>105</v>
      </c>
    </row>
    <row r="168" spans="1:34" ht="15">
      <c r="A168" t="s">
        <v>101</v>
      </c>
      <c r="B168" t="s">
        <v>102</v>
      </c>
      <c r="C168" t="s">
        <v>212</v>
      </c>
      <c r="D168" t="s">
        <v>134</v>
      </c>
      <c r="E168" t="s">
        <v>102</v>
      </c>
      <c r="F168">
        <v>2012</v>
      </c>
      <c r="G168" t="s">
        <v>113</v>
      </c>
      <c r="H168" t="s">
        <v>135</v>
      </c>
      <c r="I168" t="s">
        <v>115</v>
      </c>
      <c r="J168" t="s">
        <v>129</v>
      </c>
      <c r="K168" t="s">
        <v>136</v>
      </c>
      <c r="L168">
        <v>30960</v>
      </c>
      <c r="M168">
        <v>30960</v>
      </c>
      <c r="N168">
        <v>0</v>
      </c>
      <c r="O168">
        <v>0</v>
      </c>
      <c r="P168">
        <v>30960</v>
      </c>
      <c r="Q168" t="s">
        <v>131</v>
      </c>
      <c r="R168">
        <v>0</v>
      </c>
      <c r="S168">
        <v>0</v>
      </c>
      <c r="T168">
        <v>0</v>
      </c>
      <c r="U168">
        <v>0</v>
      </c>
      <c r="V168">
        <v>0</v>
      </c>
      <c r="W168">
        <v>0</v>
      </c>
      <c r="X168">
        <v>0</v>
      </c>
      <c r="Y168">
        <v>0</v>
      </c>
      <c r="Z168">
        <v>0</v>
      </c>
      <c r="AA168">
        <v>0</v>
      </c>
      <c r="AB168">
        <v>0</v>
      </c>
      <c r="AC168">
        <v>0</v>
      </c>
      <c r="AD168">
        <v>0</v>
      </c>
      <c r="AE168" t="s">
        <v>104</v>
      </c>
      <c r="AF168" t="s">
        <v>105</v>
      </c>
      <c r="AG168" t="s">
        <v>213</v>
      </c>
      <c r="AH168" t="s">
        <v>105</v>
      </c>
    </row>
    <row r="169" spans="1:34" ht="15">
      <c r="A169" t="s">
        <v>101</v>
      </c>
      <c r="B169" t="s">
        <v>102</v>
      </c>
      <c r="C169" t="s">
        <v>212</v>
      </c>
      <c r="D169" t="s">
        <v>137</v>
      </c>
      <c r="E169" t="s">
        <v>102</v>
      </c>
      <c r="F169">
        <v>2012</v>
      </c>
      <c r="G169" t="s">
        <v>113</v>
      </c>
      <c r="H169" t="s">
        <v>138</v>
      </c>
      <c r="I169" t="s">
        <v>115</v>
      </c>
      <c r="J169" t="s">
        <v>129</v>
      </c>
      <c r="K169" t="s">
        <v>136</v>
      </c>
      <c r="L169">
        <v>17742</v>
      </c>
      <c r="M169">
        <v>17742</v>
      </c>
      <c r="N169">
        <v>0</v>
      </c>
      <c r="O169">
        <v>0</v>
      </c>
      <c r="P169">
        <v>17742</v>
      </c>
      <c r="Q169" t="s">
        <v>131</v>
      </c>
      <c r="R169">
        <v>0</v>
      </c>
      <c r="S169">
        <v>0</v>
      </c>
      <c r="T169">
        <v>0</v>
      </c>
      <c r="U169">
        <v>0</v>
      </c>
      <c r="V169">
        <v>0</v>
      </c>
      <c r="W169">
        <v>0</v>
      </c>
      <c r="X169">
        <v>0</v>
      </c>
      <c r="Y169">
        <v>0</v>
      </c>
      <c r="Z169">
        <v>0</v>
      </c>
      <c r="AA169">
        <v>0</v>
      </c>
      <c r="AB169">
        <v>0</v>
      </c>
      <c r="AC169">
        <v>0</v>
      </c>
      <c r="AD169">
        <v>0</v>
      </c>
      <c r="AE169" t="s">
        <v>104</v>
      </c>
      <c r="AF169" t="s">
        <v>105</v>
      </c>
      <c r="AG169" t="s">
        <v>213</v>
      </c>
      <c r="AH169" t="s">
        <v>105</v>
      </c>
    </row>
    <row r="170" spans="1:34" ht="15">
      <c r="A170" t="s">
        <v>101</v>
      </c>
      <c r="B170" t="s">
        <v>102</v>
      </c>
      <c r="C170" t="s">
        <v>212</v>
      </c>
      <c r="D170" t="s">
        <v>139</v>
      </c>
      <c r="E170" t="s">
        <v>102</v>
      </c>
      <c r="F170">
        <v>2012</v>
      </c>
      <c r="G170" t="s">
        <v>113</v>
      </c>
      <c r="H170" t="s">
        <v>140</v>
      </c>
      <c r="I170" t="s">
        <v>115</v>
      </c>
      <c r="J170" t="s">
        <v>129</v>
      </c>
      <c r="K170" t="s">
        <v>136</v>
      </c>
      <c r="L170">
        <v>19393.920000000002</v>
      </c>
      <c r="M170">
        <v>19393.920000000002</v>
      </c>
      <c r="N170">
        <v>0</v>
      </c>
      <c r="O170">
        <v>0</v>
      </c>
      <c r="P170">
        <v>19393.920000000002</v>
      </c>
      <c r="Q170" t="s">
        <v>131</v>
      </c>
      <c r="R170">
        <v>0</v>
      </c>
      <c r="S170">
        <v>0</v>
      </c>
      <c r="T170">
        <v>0</v>
      </c>
      <c r="U170">
        <v>0</v>
      </c>
      <c r="V170">
        <v>0</v>
      </c>
      <c r="W170">
        <v>0</v>
      </c>
      <c r="X170">
        <v>0</v>
      </c>
      <c r="Y170">
        <v>0</v>
      </c>
      <c r="Z170">
        <v>0</v>
      </c>
      <c r="AA170">
        <v>0</v>
      </c>
      <c r="AB170">
        <v>0</v>
      </c>
      <c r="AC170">
        <v>0</v>
      </c>
      <c r="AD170">
        <v>0</v>
      </c>
      <c r="AE170" t="s">
        <v>104</v>
      </c>
      <c r="AF170" t="s">
        <v>105</v>
      </c>
      <c r="AG170" t="s">
        <v>213</v>
      </c>
      <c r="AH170" t="s">
        <v>105</v>
      </c>
    </row>
    <row r="171" spans="1:34" ht="15">
      <c r="A171" t="s">
        <v>101</v>
      </c>
      <c r="B171" t="s">
        <v>102</v>
      </c>
      <c r="C171" t="s">
        <v>212</v>
      </c>
      <c r="D171" t="s">
        <v>141</v>
      </c>
      <c r="E171" t="s">
        <v>102</v>
      </c>
      <c r="F171">
        <v>2012</v>
      </c>
      <c r="G171" t="s">
        <v>113</v>
      </c>
      <c r="H171" t="s">
        <v>142</v>
      </c>
      <c r="I171" t="s">
        <v>115</v>
      </c>
      <c r="J171" t="s">
        <v>129</v>
      </c>
      <c r="K171" t="s">
        <v>136</v>
      </c>
      <c r="L171">
        <v>924</v>
      </c>
      <c r="M171">
        <v>924</v>
      </c>
      <c r="N171">
        <v>0</v>
      </c>
      <c r="O171">
        <v>0</v>
      </c>
      <c r="P171">
        <v>924</v>
      </c>
      <c r="Q171" t="s">
        <v>131</v>
      </c>
      <c r="R171">
        <v>0</v>
      </c>
      <c r="S171">
        <v>0</v>
      </c>
      <c r="T171">
        <v>0</v>
      </c>
      <c r="U171">
        <v>0</v>
      </c>
      <c r="V171">
        <v>0</v>
      </c>
      <c r="W171">
        <v>0</v>
      </c>
      <c r="X171">
        <v>0</v>
      </c>
      <c r="Y171">
        <v>0</v>
      </c>
      <c r="Z171">
        <v>0</v>
      </c>
      <c r="AA171">
        <v>0</v>
      </c>
      <c r="AB171">
        <v>0</v>
      </c>
      <c r="AC171">
        <v>0</v>
      </c>
      <c r="AD171">
        <v>0</v>
      </c>
      <c r="AE171" t="s">
        <v>104</v>
      </c>
      <c r="AF171" t="s">
        <v>105</v>
      </c>
      <c r="AG171" t="s">
        <v>213</v>
      </c>
      <c r="AH171" t="s">
        <v>105</v>
      </c>
    </row>
    <row r="172" spans="1:34" ht="15">
      <c r="A172" t="s">
        <v>101</v>
      </c>
      <c r="B172" t="s">
        <v>102</v>
      </c>
      <c r="C172" t="s">
        <v>212</v>
      </c>
      <c r="D172" t="s">
        <v>143</v>
      </c>
      <c r="E172" t="s">
        <v>102</v>
      </c>
      <c r="F172">
        <v>2012</v>
      </c>
      <c r="G172" t="s">
        <v>113</v>
      </c>
      <c r="H172" t="s">
        <v>144</v>
      </c>
      <c r="I172" t="s">
        <v>115</v>
      </c>
      <c r="J172" t="s">
        <v>129</v>
      </c>
      <c r="K172" t="s">
        <v>136</v>
      </c>
      <c r="L172">
        <v>0</v>
      </c>
      <c r="M172">
        <v>0</v>
      </c>
      <c r="N172">
        <v>0</v>
      </c>
      <c r="O172">
        <v>0</v>
      </c>
      <c r="P172">
        <v>0</v>
      </c>
      <c r="Q172" t="s">
        <v>103</v>
      </c>
      <c r="R172">
        <v>0</v>
      </c>
      <c r="S172">
        <v>1863.51</v>
      </c>
      <c r="T172">
        <v>-1863.51</v>
      </c>
      <c r="U172">
        <v>0</v>
      </c>
      <c r="V172">
        <v>599.11</v>
      </c>
      <c r="W172">
        <v>149.78</v>
      </c>
      <c r="X172">
        <v>308.79</v>
      </c>
      <c r="Y172">
        <v>-1057.68</v>
      </c>
      <c r="Z172">
        <v>0</v>
      </c>
      <c r="AA172">
        <v>353.01</v>
      </c>
      <c r="AB172">
        <v>-353.01</v>
      </c>
      <c r="AC172">
        <v>0</v>
      </c>
      <c r="AD172">
        <v>0</v>
      </c>
      <c r="AE172" t="s">
        <v>104</v>
      </c>
      <c r="AF172" t="s">
        <v>105</v>
      </c>
      <c r="AG172" t="s">
        <v>213</v>
      </c>
      <c r="AH172" t="s">
        <v>105</v>
      </c>
    </row>
    <row r="173" spans="1:34" ht="15">
      <c r="A173" t="s">
        <v>101</v>
      </c>
      <c r="B173" t="s">
        <v>102</v>
      </c>
      <c r="C173" t="s">
        <v>212</v>
      </c>
      <c r="D173" t="s">
        <v>151</v>
      </c>
      <c r="E173" t="s">
        <v>102</v>
      </c>
      <c r="F173">
        <v>2012</v>
      </c>
      <c r="G173" t="s">
        <v>113</v>
      </c>
      <c r="H173" t="s">
        <v>152</v>
      </c>
      <c r="I173" t="s">
        <v>115</v>
      </c>
      <c r="J173" t="s">
        <v>150</v>
      </c>
      <c r="L173">
        <v>3000</v>
      </c>
      <c r="M173">
        <v>3000</v>
      </c>
      <c r="N173">
        <v>0</v>
      </c>
      <c r="O173">
        <v>0</v>
      </c>
      <c r="P173">
        <v>3000</v>
      </c>
      <c r="Q173" t="s">
        <v>131</v>
      </c>
      <c r="R173">
        <v>0</v>
      </c>
      <c r="S173">
        <v>0</v>
      </c>
      <c r="T173">
        <v>0</v>
      </c>
      <c r="U173">
        <v>0</v>
      </c>
      <c r="V173">
        <v>0</v>
      </c>
      <c r="W173">
        <v>0</v>
      </c>
      <c r="X173">
        <v>0</v>
      </c>
      <c r="Y173">
        <v>0</v>
      </c>
      <c r="Z173">
        <v>0</v>
      </c>
      <c r="AA173">
        <v>0</v>
      </c>
      <c r="AB173">
        <v>0</v>
      </c>
      <c r="AC173">
        <v>0</v>
      </c>
      <c r="AD173">
        <v>0</v>
      </c>
      <c r="AE173" t="s">
        <v>104</v>
      </c>
      <c r="AF173" t="s">
        <v>105</v>
      </c>
      <c r="AG173" t="s">
        <v>213</v>
      </c>
      <c r="AH173" t="s">
        <v>105</v>
      </c>
    </row>
    <row r="174" spans="1:34" ht="15">
      <c r="A174" t="s">
        <v>101</v>
      </c>
      <c r="B174" t="s">
        <v>102</v>
      </c>
      <c r="C174" t="s">
        <v>212</v>
      </c>
      <c r="D174" t="s">
        <v>155</v>
      </c>
      <c r="E174" t="s">
        <v>102</v>
      </c>
      <c r="F174">
        <v>2012</v>
      </c>
      <c r="G174" t="s">
        <v>113</v>
      </c>
      <c r="H174" t="s">
        <v>156</v>
      </c>
      <c r="I174" t="s">
        <v>115</v>
      </c>
      <c r="J174" t="s">
        <v>157</v>
      </c>
      <c r="L174">
        <v>0</v>
      </c>
      <c r="M174">
        <v>0</v>
      </c>
      <c r="N174">
        <v>0</v>
      </c>
      <c r="O174">
        <v>0</v>
      </c>
      <c r="P174">
        <v>0</v>
      </c>
      <c r="Q174" t="s">
        <v>103</v>
      </c>
      <c r="R174">
        <v>0</v>
      </c>
      <c r="S174">
        <v>0</v>
      </c>
      <c r="T174">
        <v>0</v>
      </c>
      <c r="U174">
        <v>0</v>
      </c>
      <c r="V174">
        <v>0</v>
      </c>
      <c r="W174">
        <v>0</v>
      </c>
      <c r="X174">
        <v>0</v>
      </c>
      <c r="Y174">
        <v>0</v>
      </c>
      <c r="Z174">
        <v>0</v>
      </c>
      <c r="AA174">
        <v>0</v>
      </c>
      <c r="AB174">
        <v>0</v>
      </c>
      <c r="AC174">
        <v>0</v>
      </c>
      <c r="AD174">
        <v>0</v>
      </c>
      <c r="AE174" t="s">
        <v>104</v>
      </c>
      <c r="AF174" t="s">
        <v>105</v>
      </c>
      <c r="AG174" t="s">
        <v>213</v>
      </c>
      <c r="AH174" t="s">
        <v>105</v>
      </c>
    </row>
    <row r="175" spans="1:34" ht="15">
      <c r="A175" t="s">
        <v>101</v>
      </c>
      <c r="B175" t="s">
        <v>102</v>
      </c>
      <c r="C175" t="s">
        <v>212</v>
      </c>
      <c r="D175" t="s">
        <v>158</v>
      </c>
      <c r="E175" t="s">
        <v>102</v>
      </c>
      <c r="F175">
        <v>2012</v>
      </c>
      <c r="G175" t="s">
        <v>113</v>
      </c>
      <c r="H175" t="s">
        <v>159</v>
      </c>
      <c r="I175" t="s">
        <v>115</v>
      </c>
      <c r="J175" t="s">
        <v>157</v>
      </c>
      <c r="L175">
        <v>0</v>
      </c>
      <c r="M175">
        <v>0</v>
      </c>
      <c r="N175">
        <v>0</v>
      </c>
      <c r="O175">
        <v>0</v>
      </c>
      <c r="P175">
        <v>0</v>
      </c>
      <c r="Q175" t="s">
        <v>103</v>
      </c>
      <c r="R175">
        <v>0</v>
      </c>
      <c r="S175">
        <v>0</v>
      </c>
      <c r="T175">
        <v>0</v>
      </c>
      <c r="U175">
        <v>0</v>
      </c>
      <c r="V175">
        <v>0</v>
      </c>
      <c r="W175">
        <v>0</v>
      </c>
      <c r="X175">
        <v>0</v>
      </c>
      <c r="Y175">
        <v>0</v>
      </c>
      <c r="Z175">
        <v>0</v>
      </c>
      <c r="AA175">
        <v>0</v>
      </c>
      <c r="AB175">
        <v>0</v>
      </c>
      <c r="AC175">
        <v>0</v>
      </c>
      <c r="AD175">
        <v>0</v>
      </c>
      <c r="AE175" t="s">
        <v>104</v>
      </c>
      <c r="AF175" t="s">
        <v>105</v>
      </c>
      <c r="AG175" t="s">
        <v>213</v>
      </c>
      <c r="AH175" t="s">
        <v>105</v>
      </c>
    </row>
    <row r="176" spans="1:34" ht="15">
      <c r="A176" t="s">
        <v>101</v>
      </c>
      <c r="B176" t="s">
        <v>534</v>
      </c>
      <c r="C176" t="s">
        <v>212</v>
      </c>
      <c r="D176" t="s">
        <v>127</v>
      </c>
      <c r="E176" t="s">
        <v>106</v>
      </c>
      <c r="F176">
        <v>2012</v>
      </c>
      <c r="G176" t="s">
        <v>113</v>
      </c>
      <c r="H176" t="s">
        <v>128</v>
      </c>
      <c r="I176" t="s">
        <v>115</v>
      </c>
      <c r="J176" t="s">
        <v>129</v>
      </c>
      <c r="K176" t="s">
        <v>130</v>
      </c>
      <c r="L176">
        <v>0</v>
      </c>
      <c r="M176">
        <v>0</v>
      </c>
      <c r="N176">
        <v>244123.94</v>
      </c>
      <c r="O176">
        <v>0</v>
      </c>
      <c r="P176">
        <v>-244123.94</v>
      </c>
      <c r="Q176" t="s">
        <v>103</v>
      </c>
      <c r="R176">
        <v>17262.5</v>
      </c>
      <c r="S176">
        <v>13200.76</v>
      </c>
      <c r="T176">
        <v>35540.47</v>
      </c>
      <c r="U176">
        <v>20308.84</v>
      </c>
      <c r="V176">
        <v>20308.84</v>
      </c>
      <c r="W176">
        <v>20308.84</v>
      </c>
      <c r="X176">
        <v>20308.83</v>
      </c>
      <c r="Y176">
        <v>30463.260000000002</v>
      </c>
      <c r="Z176">
        <v>11833.26</v>
      </c>
      <c r="AA176">
        <v>16541.920000000002</v>
      </c>
      <c r="AB176">
        <v>16541.920000000002</v>
      </c>
      <c r="AC176">
        <v>21504.5</v>
      </c>
      <c r="AD176">
        <v>0</v>
      </c>
      <c r="AE176" t="s">
        <v>104</v>
      </c>
      <c r="AF176" t="s">
        <v>535</v>
      </c>
      <c r="AG176" t="s">
        <v>213</v>
      </c>
      <c r="AH176" t="s">
        <v>107</v>
      </c>
    </row>
    <row r="177" spans="1:34" ht="15">
      <c r="A177" t="s">
        <v>101</v>
      </c>
      <c r="B177" t="s">
        <v>534</v>
      </c>
      <c r="C177" t="s">
        <v>212</v>
      </c>
      <c r="D177" t="s">
        <v>134</v>
      </c>
      <c r="E177" t="s">
        <v>106</v>
      </c>
      <c r="F177">
        <v>2012</v>
      </c>
      <c r="G177" t="s">
        <v>113</v>
      </c>
      <c r="H177" t="s">
        <v>135</v>
      </c>
      <c r="I177" t="s">
        <v>115</v>
      </c>
      <c r="J177" t="s">
        <v>129</v>
      </c>
      <c r="K177" t="s">
        <v>136</v>
      </c>
      <c r="L177">
        <v>0</v>
      </c>
      <c r="M177">
        <v>0</v>
      </c>
      <c r="N177">
        <v>30960</v>
      </c>
      <c r="O177">
        <v>0</v>
      </c>
      <c r="P177">
        <v>-30960</v>
      </c>
      <c r="Q177" t="s">
        <v>103</v>
      </c>
      <c r="R177">
        <v>1264.14</v>
      </c>
      <c r="S177">
        <v>2580</v>
      </c>
      <c r="T177">
        <v>3895.86</v>
      </c>
      <c r="U177">
        <v>2580</v>
      </c>
      <c r="V177">
        <v>2580</v>
      </c>
      <c r="W177">
        <v>2580</v>
      </c>
      <c r="X177">
        <v>2580</v>
      </c>
      <c r="Y177">
        <v>2580</v>
      </c>
      <c r="Z177">
        <v>2580</v>
      </c>
      <c r="AA177">
        <v>2580</v>
      </c>
      <c r="AB177">
        <v>2580</v>
      </c>
      <c r="AC177">
        <v>2580</v>
      </c>
      <c r="AD177">
        <v>0</v>
      </c>
      <c r="AE177" t="s">
        <v>104</v>
      </c>
      <c r="AF177" t="s">
        <v>535</v>
      </c>
      <c r="AG177" t="s">
        <v>213</v>
      </c>
      <c r="AH177" t="s">
        <v>107</v>
      </c>
    </row>
    <row r="178" spans="1:34" ht="15">
      <c r="A178" t="s">
        <v>101</v>
      </c>
      <c r="B178" t="s">
        <v>534</v>
      </c>
      <c r="C178" t="s">
        <v>212</v>
      </c>
      <c r="D178" t="s">
        <v>137</v>
      </c>
      <c r="E178" t="s">
        <v>106</v>
      </c>
      <c r="F178">
        <v>2012</v>
      </c>
      <c r="G178" t="s">
        <v>113</v>
      </c>
      <c r="H178" t="s">
        <v>138</v>
      </c>
      <c r="I178" t="s">
        <v>115</v>
      </c>
      <c r="J178" t="s">
        <v>129</v>
      </c>
      <c r="K178" t="s">
        <v>136</v>
      </c>
      <c r="L178">
        <v>0</v>
      </c>
      <c r="M178">
        <v>0</v>
      </c>
      <c r="N178">
        <v>17358.21</v>
      </c>
      <c r="O178">
        <v>0</v>
      </c>
      <c r="P178">
        <v>-17358.21</v>
      </c>
      <c r="Q178" t="s">
        <v>103</v>
      </c>
      <c r="R178">
        <v>778.83</v>
      </c>
      <c r="S178">
        <v>1557.69</v>
      </c>
      <c r="T178">
        <v>2723.92</v>
      </c>
      <c r="U178">
        <v>1557.68</v>
      </c>
      <c r="V178">
        <v>1557.67</v>
      </c>
      <c r="W178">
        <v>1557.68</v>
      </c>
      <c r="X178">
        <v>1557.68</v>
      </c>
      <c r="Y178">
        <v>2334.4900000000002</v>
      </c>
      <c r="Z178">
        <v>1385</v>
      </c>
      <c r="AA178">
        <v>889.11</v>
      </c>
      <c r="AB178">
        <v>311.44</v>
      </c>
      <c r="AC178">
        <v>1147.02</v>
      </c>
      <c r="AD178">
        <v>0</v>
      </c>
      <c r="AE178" t="s">
        <v>104</v>
      </c>
      <c r="AF178" t="s">
        <v>535</v>
      </c>
      <c r="AG178" t="s">
        <v>213</v>
      </c>
      <c r="AH178" t="s">
        <v>107</v>
      </c>
    </row>
    <row r="179" spans="1:34" ht="15">
      <c r="A179" t="s">
        <v>101</v>
      </c>
      <c r="B179" t="s">
        <v>534</v>
      </c>
      <c r="C179" t="s">
        <v>212</v>
      </c>
      <c r="D179" t="s">
        <v>139</v>
      </c>
      <c r="E179" t="s">
        <v>106</v>
      </c>
      <c r="F179">
        <v>2012</v>
      </c>
      <c r="G179" t="s">
        <v>113</v>
      </c>
      <c r="H179" t="s">
        <v>140</v>
      </c>
      <c r="I179" t="s">
        <v>115</v>
      </c>
      <c r="J179" t="s">
        <v>129</v>
      </c>
      <c r="K179" t="s">
        <v>136</v>
      </c>
      <c r="L179">
        <v>0</v>
      </c>
      <c r="M179">
        <v>0</v>
      </c>
      <c r="N179">
        <v>18851.02</v>
      </c>
      <c r="O179">
        <v>0</v>
      </c>
      <c r="P179">
        <v>-18851.02</v>
      </c>
      <c r="Q179" t="s">
        <v>103</v>
      </c>
      <c r="R179">
        <v>736.2</v>
      </c>
      <c r="S179">
        <v>1472.4</v>
      </c>
      <c r="T179">
        <v>2576.69</v>
      </c>
      <c r="U179">
        <v>1472.4</v>
      </c>
      <c r="V179">
        <v>1437.88</v>
      </c>
      <c r="W179">
        <v>1437.88</v>
      </c>
      <c r="X179">
        <v>1457.66</v>
      </c>
      <c r="Y179">
        <v>2196.39</v>
      </c>
      <c r="Z179">
        <v>1464.26</v>
      </c>
      <c r="AA179">
        <v>1464.26</v>
      </c>
      <c r="AB179">
        <v>1464.26</v>
      </c>
      <c r="AC179">
        <v>1670.74</v>
      </c>
      <c r="AD179">
        <v>0</v>
      </c>
      <c r="AE179" t="s">
        <v>104</v>
      </c>
      <c r="AF179" t="s">
        <v>535</v>
      </c>
      <c r="AG179" t="s">
        <v>213</v>
      </c>
      <c r="AH179" t="s">
        <v>107</v>
      </c>
    </row>
    <row r="180" spans="1:34" ht="15">
      <c r="A180" t="s">
        <v>101</v>
      </c>
      <c r="B180" t="s">
        <v>534</v>
      </c>
      <c r="C180" t="s">
        <v>212</v>
      </c>
      <c r="D180" t="s">
        <v>141</v>
      </c>
      <c r="E180" t="s">
        <v>106</v>
      </c>
      <c r="F180">
        <v>2012</v>
      </c>
      <c r="G180" t="s">
        <v>113</v>
      </c>
      <c r="H180" t="s">
        <v>142</v>
      </c>
      <c r="I180" t="s">
        <v>115</v>
      </c>
      <c r="J180" t="s">
        <v>129</v>
      </c>
      <c r="K180" t="s">
        <v>136</v>
      </c>
      <c r="L180">
        <v>0</v>
      </c>
      <c r="M180">
        <v>0</v>
      </c>
      <c r="N180">
        <v>924</v>
      </c>
      <c r="O180">
        <v>0</v>
      </c>
      <c r="P180">
        <v>-924</v>
      </c>
      <c r="Q180" t="s">
        <v>103</v>
      </c>
      <c r="R180">
        <v>0</v>
      </c>
      <c r="S180">
        <v>0</v>
      </c>
      <c r="T180">
        <v>0</v>
      </c>
      <c r="U180">
        <v>0</v>
      </c>
      <c r="V180">
        <v>0</v>
      </c>
      <c r="W180">
        <v>462</v>
      </c>
      <c r="X180">
        <v>77</v>
      </c>
      <c r="Y180">
        <v>77</v>
      </c>
      <c r="Z180">
        <v>77</v>
      </c>
      <c r="AA180">
        <v>77</v>
      </c>
      <c r="AB180">
        <v>77</v>
      </c>
      <c r="AC180">
        <v>77</v>
      </c>
      <c r="AD180">
        <v>0</v>
      </c>
      <c r="AE180" t="s">
        <v>104</v>
      </c>
      <c r="AF180" t="s">
        <v>535</v>
      </c>
      <c r="AG180" t="s">
        <v>213</v>
      </c>
      <c r="AH180" t="s">
        <v>107</v>
      </c>
    </row>
    <row r="181" spans="1:34" ht="15">
      <c r="A181" t="s">
        <v>101</v>
      </c>
      <c r="B181" t="s">
        <v>534</v>
      </c>
      <c r="C181" t="s">
        <v>212</v>
      </c>
      <c r="D181" t="s">
        <v>494</v>
      </c>
      <c r="E181" t="s">
        <v>106</v>
      </c>
      <c r="F181">
        <v>2012</v>
      </c>
      <c r="G181" t="s">
        <v>113</v>
      </c>
      <c r="H181" t="s">
        <v>495</v>
      </c>
      <c r="I181" t="s">
        <v>115</v>
      </c>
      <c r="J181" t="s">
        <v>150</v>
      </c>
      <c r="L181">
        <v>0</v>
      </c>
      <c r="M181">
        <v>0</v>
      </c>
      <c r="N181">
        <v>50</v>
      </c>
      <c r="O181">
        <v>0</v>
      </c>
      <c r="P181">
        <v>-50</v>
      </c>
      <c r="Q181" t="s">
        <v>103</v>
      </c>
      <c r="R181">
        <v>0</v>
      </c>
      <c r="S181">
        <v>0</v>
      </c>
      <c r="T181">
        <v>0</v>
      </c>
      <c r="U181">
        <v>0</v>
      </c>
      <c r="V181">
        <v>0</v>
      </c>
      <c r="W181">
        <v>0</v>
      </c>
      <c r="X181">
        <v>0</v>
      </c>
      <c r="Y181">
        <v>0</v>
      </c>
      <c r="Z181">
        <v>0</v>
      </c>
      <c r="AA181">
        <v>0</v>
      </c>
      <c r="AB181">
        <v>50</v>
      </c>
      <c r="AC181">
        <v>0</v>
      </c>
      <c r="AD181">
        <v>0</v>
      </c>
      <c r="AE181" t="s">
        <v>104</v>
      </c>
      <c r="AF181" t="s">
        <v>535</v>
      </c>
      <c r="AG181" t="s">
        <v>213</v>
      </c>
      <c r="AH181" t="s">
        <v>107</v>
      </c>
    </row>
    <row r="182" spans="1:34" ht="15">
      <c r="A182" t="s">
        <v>101</v>
      </c>
      <c r="B182" t="s">
        <v>534</v>
      </c>
      <c r="C182" t="s">
        <v>212</v>
      </c>
      <c r="D182" t="s">
        <v>183</v>
      </c>
      <c r="E182" t="s">
        <v>106</v>
      </c>
      <c r="F182">
        <v>2012</v>
      </c>
      <c r="G182" t="s">
        <v>113</v>
      </c>
      <c r="H182" t="s">
        <v>184</v>
      </c>
      <c r="I182" t="s">
        <v>115</v>
      </c>
      <c r="J182" t="s">
        <v>150</v>
      </c>
      <c r="L182">
        <v>0</v>
      </c>
      <c r="M182">
        <v>0</v>
      </c>
      <c r="N182">
        <v>0</v>
      </c>
      <c r="O182">
        <v>45.980000000000004</v>
      </c>
      <c r="P182">
        <v>-45.980000000000004</v>
      </c>
      <c r="Q182" t="s">
        <v>103</v>
      </c>
      <c r="R182">
        <v>0</v>
      </c>
      <c r="S182">
        <v>0</v>
      </c>
      <c r="T182">
        <v>0</v>
      </c>
      <c r="U182">
        <v>0</v>
      </c>
      <c r="V182">
        <v>0</v>
      </c>
      <c r="W182">
        <v>0</v>
      </c>
      <c r="X182">
        <v>0</v>
      </c>
      <c r="Y182">
        <v>0</v>
      </c>
      <c r="Z182">
        <v>0</v>
      </c>
      <c r="AA182">
        <v>0</v>
      </c>
      <c r="AB182">
        <v>0</v>
      </c>
      <c r="AC182">
        <v>0</v>
      </c>
      <c r="AD182">
        <v>0</v>
      </c>
      <c r="AE182" t="s">
        <v>104</v>
      </c>
      <c r="AF182" t="s">
        <v>535</v>
      </c>
      <c r="AG182" t="s">
        <v>213</v>
      </c>
      <c r="AH182" t="s">
        <v>107</v>
      </c>
    </row>
    <row r="183" spans="1:34" ht="15">
      <c r="A183" t="s">
        <v>101</v>
      </c>
      <c r="B183" t="s">
        <v>534</v>
      </c>
      <c r="C183" t="s">
        <v>212</v>
      </c>
      <c r="D183" t="s">
        <v>185</v>
      </c>
      <c r="E183" t="s">
        <v>106</v>
      </c>
      <c r="F183">
        <v>2012</v>
      </c>
      <c r="G183" t="s">
        <v>113</v>
      </c>
      <c r="H183" t="s">
        <v>186</v>
      </c>
      <c r="I183" t="s">
        <v>115</v>
      </c>
      <c r="J183" t="s">
        <v>187</v>
      </c>
      <c r="L183">
        <v>0</v>
      </c>
      <c r="M183">
        <v>0</v>
      </c>
      <c r="N183">
        <v>115</v>
      </c>
      <c r="O183">
        <v>0</v>
      </c>
      <c r="P183">
        <v>-115</v>
      </c>
      <c r="Q183" t="s">
        <v>103</v>
      </c>
      <c r="R183">
        <v>0</v>
      </c>
      <c r="S183">
        <v>0</v>
      </c>
      <c r="T183">
        <v>0</v>
      </c>
      <c r="U183">
        <v>0</v>
      </c>
      <c r="V183">
        <v>0</v>
      </c>
      <c r="W183">
        <v>0</v>
      </c>
      <c r="X183">
        <v>0</v>
      </c>
      <c r="Y183">
        <v>0</v>
      </c>
      <c r="Z183">
        <v>0</v>
      </c>
      <c r="AA183">
        <v>24</v>
      </c>
      <c r="AB183">
        <v>0</v>
      </c>
      <c r="AC183">
        <v>91</v>
      </c>
      <c r="AD183">
        <v>0</v>
      </c>
      <c r="AE183" t="s">
        <v>104</v>
      </c>
      <c r="AF183" t="s">
        <v>535</v>
      </c>
      <c r="AG183" t="s">
        <v>213</v>
      </c>
      <c r="AH183" t="s">
        <v>107</v>
      </c>
    </row>
    <row r="184" spans="1:34" ht="15">
      <c r="A184" t="s">
        <v>101</v>
      </c>
      <c r="B184" t="s">
        <v>102</v>
      </c>
      <c r="C184" t="s">
        <v>214</v>
      </c>
      <c r="D184" t="s">
        <v>148</v>
      </c>
      <c r="E184" t="s">
        <v>102</v>
      </c>
      <c r="F184">
        <v>2012</v>
      </c>
      <c r="G184" t="s">
        <v>113</v>
      </c>
      <c r="H184" t="s">
        <v>149</v>
      </c>
      <c r="I184" t="s">
        <v>115</v>
      </c>
      <c r="J184" t="s">
        <v>150</v>
      </c>
      <c r="L184">
        <v>145000</v>
      </c>
      <c r="M184">
        <v>145000</v>
      </c>
      <c r="N184">
        <v>0</v>
      </c>
      <c r="O184">
        <v>0</v>
      </c>
      <c r="P184">
        <v>145000</v>
      </c>
      <c r="Q184" t="s">
        <v>131</v>
      </c>
      <c r="R184">
        <v>0</v>
      </c>
      <c r="S184">
        <v>0</v>
      </c>
      <c r="T184">
        <v>0</v>
      </c>
      <c r="U184">
        <v>0</v>
      </c>
      <c r="V184">
        <v>0</v>
      </c>
      <c r="W184">
        <v>0</v>
      </c>
      <c r="X184">
        <v>0</v>
      </c>
      <c r="Y184">
        <v>0</v>
      </c>
      <c r="Z184">
        <v>0</v>
      </c>
      <c r="AA184">
        <v>0</v>
      </c>
      <c r="AB184">
        <v>0</v>
      </c>
      <c r="AC184">
        <v>0</v>
      </c>
      <c r="AD184">
        <v>0</v>
      </c>
      <c r="AE184" t="s">
        <v>104</v>
      </c>
      <c r="AF184" t="s">
        <v>105</v>
      </c>
      <c r="AG184" t="s">
        <v>215</v>
      </c>
      <c r="AH184" t="s">
        <v>105</v>
      </c>
    </row>
    <row r="185" spans="1:34" ht="15">
      <c r="A185" t="s">
        <v>101</v>
      </c>
      <c r="B185" t="s">
        <v>713</v>
      </c>
      <c r="C185" t="s">
        <v>214</v>
      </c>
      <c r="D185" t="s">
        <v>127</v>
      </c>
      <c r="E185" t="s">
        <v>106</v>
      </c>
      <c r="F185">
        <v>2012</v>
      </c>
      <c r="G185" t="s">
        <v>113</v>
      </c>
      <c r="H185" t="s">
        <v>128</v>
      </c>
      <c r="I185" t="s">
        <v>115</v>
      </c>
      <c r="J185" t="s">
        <v>129</v>
      </c>
      <c r="K185" t="s">
        <v>130</v>
      </c>
      <c r="L185">
        <v>0</v>
      </c>
      <c r="M185">
        <v>0</v>
      </c>
      <c r="N185">
        <v>428.12</v>
      </c>
      <c r="O185">
        <v>0</v>
      </c>
      <c r="P185">
        <v>-428.12</v>
      </c>
      <c r="Q185" t="s">
        <v>103</v>
      </c>
      <c r="R185">
        <v>0</v>
      </c>
      <c r="S185">
        <v>0</v>
      </c>
      <c r="T185">
        <v>0</v>
      </c>
      <c r="U185">
        <v>0</v>
      </c>
      <c r="V185">
        <v>0</v>
      </c>
      <c r="W185">
        <v>428.12</v>
      </c>
      <c r="X185">
        <v>0</v>
      </c>
      <c r="Y185">
        <v>0</v>
      </c>
      <c r="Z185">
        <v>0</v>
      </c>
      <c r="AA185">
        <v>0</v>
      </c>
      <c r="AB185">
        <v>0</v>
      </c>
      <c r="AC185">
        <v>0</v>
      </c>
      <c r="AD185">
        <v>0</v>
      </c>
      <c r="AE185" t="s">
        <v>104</v>
      </c>
      <c r="AF185" t="s">
        <v>714</v>
      </c>
      <c r="AG185" t="s">
        <v>215</v>
      </c>
      <c r="AH185" t="s">
        <v>107</v>
      </c>
    </row>
    <row r="186" spans="1:34" ht="15">
      <c r="A186" t="s">
        <v>101</v>
      </c>
      <c r="B186" t="s">
        <v>713</v>
      </c>
      <c r="C186" t="s">
        <v>214</v>
      </c>
      <c r="D186" t="s">
        <v>148</v>
      </c>
      <c r="E186" t="s">
        <v>106</v>
      </c>
      <c r="F186">
        <v>2012</v>
      </c>
      <c r="G186" t="s">
        <v>113</v>
      </c>
      <c r="H186" t="s">
        <v>149</v>
      </c>
      <c r="I186" t="s">
        <v>115</v>
      </c>
      <c r="J186" t="s">
        <v>150</v>
      </c>
      <c r="L186">
        <v>0</v>
      </c>
      <c r="M186">
        <v>0</v>
      </c>
      <c r="N186">
        <v>144580</v>
      </c>
      <c r="O186">
        <v>0</v>
      </c>
      <c r="P186">
        <v>-144580</v>
      </c>
      <c r="Q186" t="s">
        <v>103</v>
      </c>
      <c r="R186">
        <v>0</v>
      </c>
      <c r="S186">
        <v>0</v>
      </c>
      <c r="T186">
        <v>0</v>
      </c>
      <c r="U186">
        <v>0</v>
      </c>
      <c r="V186">
        <v>0</v>
      </c>
      <c r="W186">
        <v>0</v>
      </c>
      <c r="X186">
        <v>0</v>
      </c>
      <c r="Y186">
        <v>0</v>
      </c>
      <c r="Z186">
        <v>0</v>
      </c>
      <c r="AA186">
        <v>144580</v>
      </c>
      <c r="AB186">
        <v>0</v>
      </c>
      <c r="AC186">
        <v>0</v>
      </c>
      <c r="AD186">
        <v>0</v>
      </c>
      <c r="AE186" t="s">
        <v>104</v>
      </c>
      <c r="AF186" t="s">
        <v>714</v>
      </c>
      <c r="AG186" t="s">
        <v>215</v>
      </c>
      <c r="AH186" t="s">
        <v>107</v>
      </c>
    </row>
    <row r="187" spans="1:34" ht="15">
      <c r="A187" t="s">
        <v>101</v>
      </c>
      <c r="B187" t="s">
        <v>102</v>
      </c>
      <c r="C187" t="s">
        <v>216</v>
      </c>
      <c r="D187" t="s">
        <v>127</v>
      </c>
      <c r="E187" t="s">
        <v>102</v>
      </c>
      <c r="F187">
        <v>2012</v>
      </c>
      <c r="G187" t="s">
        <v>113</v>
      </c>
      <c r="H187" t="s">
        <v>128</v>
      </c>
      <c r="I187" t="s">
        <v>115</v>
      </c>
      <c r="J187" t="s">
        <v>129</v>
      </c>
      <c r="K187" t="s">
        <v>130</v>
      </c>
      <c r="L187">
        <v>819187.96</v>
      </c>
      <c r="M187">
        <v>819187.96</v>
      </c>
      <c r="N187">
        <v>0</v>
      </c>
      <c r="O187">
        <v>0</v>
      </c>
      <c r="P187">
        <v>819187.96</v>
      </c>
      <c r="Q187" t="s">
        <v>131</v>
      </c>
      <c r="R187">
        <v>0</v>
      </c>
      <c r="S187">
        <v>0</v>
      </c>
      <c r="T187">
        <v>0</v>
      </c>
      <c r="U187">
        <v>0</v>
      </c>
      <c r="V187">
        <v>0</v>
      </c>
      <c r="W187">
        <v>0</v>
      </c>
      <c r="X187">
        <v>0</v>
      </c>
      <c r="Y187">
        <v>0</v>
      </c>
      <c r="Z187">
        <v>0</v>
      </c>
      <c r="AA187">
        <v>0</v>
      </c>
      <c r="AB187">
        <v>0</v>
      </c>
      <c r="AC187">
        <v>0</v>
      </c>
      <c r="AD187">
        <v>0</v>
      </c>
      <c r="AE187" t="s">
        <v>104</v>
      </c>
      <c r="AF187" t="s">
        <v>105</v>
      </c>
      <c r="AG187" t="s">
        <v>217</v>
      </c>
      <c r="AH187" t="s">
        <v>105</v>
      </c>
    </row>
    <row r="188" spans="1:34" ht="15">
      <c r="A188" t="s">
        <v>101</v>
      </c>
      <c r="B188" t="s">
        <v>102</v>
      </c>
      <c r="C188" t="s">
        <v>216</v>
      </c>
      <c r="D188" t="s">
        <v>132</v>
      </c>
      <c r="E188" t="s">
        <v>102</v>
      </c>
      <c r="F188">
        <v>2012</v>
      </c>
      <c r="G188" t="s">
        <v>113</v>
      </c>
      <c r="H188" t="s">
        <v>133</v>
      </c>
      <c r="I188" t="s">
        <v>115</v>
      </c>
      <c r="J188" t="s">
        <v>129</v>
      </c>
      <c r="K188" t="s">
        <v>130</v>
      </c>
      <c r="L188">
        <v>0</v>
      </c>
      <c r="M188">
        <v>0</v>
      </c>
      <c r="N188">
        <v>0</v>
      </c>
      <c r="O188">
        <v>0</v>
      </c>
      <c r="P188">
        <v>0</v>
      </c>
      <c r="Q188" t="s">
        <v>103</v>
      </c>
      <c r="R188">
        <v>0</v>
      </c>
      <c r="S188">
        <v>40390.38</v>
      </c>
      <c r="T188">
        <v>-40390.38</v>
      </c>
      <c r="U188">
        <v>0</v>
      </c>
      <c r="V188">
        <v>23611.73</v>
      </c>
      <c r="W188">
        <v>3487.76</v>
      </c>
      <c r="X188">
        <v>13525.77</v>
      </c>
      <c r="Y188">
        <v>-40625.26</v>
      </c>
      <c r="Z188">
        <v>0</v>
      </c>
      <c r="AA188">
        <v>18513.93</v>
      </c>
      <c r="AB188">
        <v>-18513.93</v>
      </c>
      <c r="AC188">
        <v>0</v>
      </c>
      <c r="AD188">
        <v>0</v>
      </c>
      <c r="AE188" t="s">
        <v>104</v>
      </c>
      <c r="AF188" t="s">
        <v>105</v>
      </c>
      <c r="AG188" t="s">
        <v>217</v>
      </c>
      <c r="AH188" t="s">
        <v>105</v>
      </c>
    </row>
    <row r="189" spans="1:34" ht="15">
      <c r="A189" t="s">
        <v>101</v>
      </c>
      <c r="B189" t="s">
        <v>102</v>
      </c>
      <c r="C189" t="s">
        <v>216</v>
      </c>
      <c r="D189" t="s">
        <v>134</v>
      </c>
      <c r="E189" t="s">
        <v>102</v>
      </c>
      <c r="F189">
        <v>2012</v>
      </c>
      <c r="G189" t="s">
        <v>113</v>
      </c>
      <c r="H189" t="s">
        <v>135</v>
      </c>
      <c r="I189" t="s">
        <v>115</v>
      </c>
      <c r="J189" t="s">
        <v>129</v>
      </c>
      <c r="K189" t="s">
        <v>136</v>
      </c>
      <c r="L189">
        <v>108360</v>
      </c>
      <c r="M189">
        <v>108360</v>
      </c>
      <c r="N189">
        <v>0</v>
      </c>
      <c r="O189">
        <v>0</v>
      </c>
      <c r="P189">
        <v>108360</v>
      </c>
      <c r="Q189" t="s">
        <v>131</v>
      </c>
      <c r="R189">
        <v>0</v>
      </c>
      <c r="S189">
        <v>0</v>
      </c>
      <c r="T189">
        <v>0</v>
      </c>
      <c r="U189">
        <v>0</v>
      </c>
      <c r="V189">
        <v>0</v>
      </c>
      <c r="W189">
        <v>0</v>
      </c>
      <c r="X189">
        <v>0</v>
      </c>
      <c r="Y189">
        <v>0</v>
      </c>
      <c r="Z189">
        <v>0</v>
      </c>
      <c r="AA189">
        <v>0</v>
      </c>
      <c r="AB189">
        <v>0</v>
      </c>
      <c r="AC189">
        <v>0</v>
      </c>
      <c r="AD189">
        <v>0</v>
      </c>
      <c r="AE189" t="s">
        <v>104</v>
      </c>
      <c r="AF189" t="s">
        <v>105</v>
      </c>
      <c r="AG189" t="s">
        <v>217</v>
      </c>
      <c r="AH189" t="s">
        <v>105</v>
      </c>
    </row>
    <row r="190" spans="1:34" ht="15">
      <c r="A190" t="s">
        <v>101</v>
      </c>
      <c r="B190" t="s">
        <v>102</v>
      </c>
      <c r="C190" t="s">
        <v>216</v>
      </c>
      <c r="D190" t="s">
        <v>137</v>
      </c>
      <c r="E190" t="s">
        <v>102</v>
      </c>
      <c r="F190">
        <v>2012</v>
      </c>
      <c r="G190" t="s">
        <v>113</v>
      </c>
      <c r="H190" t="s">
        <v>138</v>
      </c>
      <c r="I190" t="s">
        <v>115</v>
      </c>
      <c r="J190" t="s">
        <v>129</v>
      </c>
      <c r="K190" t="s">
        <v>136</v>
      </c>
      <c r="L190">
        <v>57861.96</v>
      </c>
      <c r="M190">
        <v>57861.96</v>
      </c>
      <c r="N190">
        <v>0</v>
      </c>
      <c r="O190">
        <v>0</v>
      </c>
      <c r="P190">
        <v>57861.96</v>
      </c>
      <c r="Q190" t="s">
        <v>131</v>
      </c>
      <c r="R190">
        <v>0</v>
      </c>
      <c r="S190">
        <v>0</v>
      </c>
      <c r="T190">
        <v>0</v>
      </c>
      <c r="U190">
        <v>0</v>
      </c>
      <c r="V190">
        <v>0</v>
      </c>
      <c r="W190">
        <v>0</v>
      </c>
      <c r="X190">
        <v>0</v>
      </c>
      <c r="Y190">
        <v>0</v>
      </c>
      <c r="Z190">
        <v>0</v>
      </c>
      <c r="AA190">
        <v>0</v>
      </c>
      <c r="AB190">
        <v>0</v>
      </c>
      <c r="AC190">
        <v>0</v>
      </c>
      <c r="AD190">
        <v>0</v>
      </c>
      <c r="AE190" t="s">
        <v>104</v>
      </c>
      <c r="AF190" t="s">
        <v>105</v>
      </c>
      <c r="AG190" t="s">
        <v>217</v>
      </c>
      <c r="AH190" t="s">
        <v>105</v>
      </c>
    </row>
    <row r="191" spans="1:34" ht="15">
      <c r="A191" t="s">
        <v>101</v>
      </c>
      <c r="B191" t="s">
        <v>102</v>
      </c>
      <c r="C191" t="s">
        <v>216</v>
      </c>
      <c r="D191" t="s">
        <v>139</v>
      </c>
      <c r="E191" t="s">
        <v>102</v>
      </c>
      <c r="F191">
        <v>2012</v>
      </c>
      <c r="G191" t="s">
        <v>113</v>
      </c>
      <c r="H191" t="s">
        <v>140</v>
      </c>
      <c r="I191" t="s">
        <v>115</v>
      </c>
      <c r="J191" t="s">
        <v>129</v>
      </c>
      <c r="K191" t="s">
        <v>136</v>
      </c>
      <c r="L191">
        <v>59390.92</v>
      </c>
      <c r="M191">
        <v>59390.92</v>
      </c>
      <c r="N191">
        <v>0</v>
      </c>
      <c r="O191">
        <v>0</v>
      </c>
      <c r="P191">
        <v>59390.92</v>
      </c>
      <c r="Q191" t="s">
        <v>131</v>
      </c>
      <c r="R191">
        <v>0</v>
      </c>
      <c r="S191">
        <v>0</v>
      </c>
      <c r="T191">
        <v>0</v>
      </c>
      <c r="U191">
        <v>0</v>
      </c>
      <c r="V191">
        <v>0</v>
      </c>
      <c r="W191">
        <v>0</v>
      </c>
      <c r="X191">
        <v>0</v>
      </c>
      <c r="Y191">
        <v>0</v>
      </c>
      <c r="Z191">
        <v>0</v>
      </c>
      <c r="AA191">
        <v>0</v>
      </c>
      <c r="AB191">
        <v>0</v>
      </c>
      <c r="AC191">
        <v>0</v>
      </c>
      <c r="AD191">
        <v>0</v>
      </c>
      <c r="AE191" t="s">
        <v>104</v>
      </c>
      <c r="AF191" t="s">
        <v>105</v>
      </c>
      <c r="AG191" t="s">
        <v>217</v>
      </c>
      <c r="AH191" t="s">
        <v>105</v>
      </c>
    </row>
    <row r="192" spans="1:34" ht="15">
      <c r="A192" t="s">
        <v>101</v>
      </c>
      <c r="B192" t="s">
        <v>102</v>
      </c>
      <c r="C192" t="s">
        <v>216</v>
      </c>
      <c r="D192" t="s">
        <v>141</v>
      </c>
      <c r="E192" t="s">
        <v>102</v>
      </c>
      <c r="F192">
        <v>2012</v>
      </c>
      <c r="G192" t="s">
        <v>113</v>
      </c>
      <c r="H192" t="s">
        <v>142</v>
      </c>
      <c r="I192" t="s">
        <v>115</v>
      </c>
      <c r="J192" t="s">
        <v>129</v>
      </c>
      <c r="K192" t="s">
        <v>136</v>
      </c>
      <c r="L192">
        <v>3234</v>
      </c>
      <c r="M192">
        <v>3234</v>
      </c>
      <c r="N192">
        <v>0</v>
      </c>
      <c r="O192">
        <v>0</v>
      </c>
      <c r="P192">
        <v>3234</v>
      </c>
      <c r="Q192" t="s">
        <v>131</v>
      </c>
      <c r="R192">
        <v>0</v>
      </c>
      <c r="S192">
        <v>0</v>
      </c>
      <c r="T192">
        <v>0</v>
      </c>
      <c r="U192">
        <v>0</v>
      </c>
      <c r="V192">
        <v>0</v>
      </c>
      <c r="W192">
        <v>0</v>
      </c>
      <c r="X192">
        <v>0</v>
      </c>
      <c r="Y192">
        <v>0</v>
      </c>
      <c r="Z192">
        <v>0</v>
      </c>
      <c r="AA192">
        <v>0</v>
      </c>
      <c r="AB192">
        <v>0</v>
      </c>
      <c r="AC192">
        <v>0</v>
      </c>
      <c r="AD192">
        <v>0</v>
      </c>
      <c r="AE192" t="s">
        <v>104</v>
      </c>
      <c r="AF192" t="s">
        <v>105</v>
      </c>
      <c r="AG192" t="s">
        <v>217</v>
      </c>
      <c r="AH192" t="s">
        <v>105</v>
      </c>
    </row>
    <row r="193" spans="1:34" ht="15">
      <c r="A193" t="s">
        <v>101</v>
      </c>
      <c r="B193" t="s">
        <v>102</v>
      </c>
      <c r="C193" t="s">
        <v>216</v>
      </c>
      <c r="D193" t="s">
        <v>221</v>
      </c>
      <c r="E193" t="s">
        <v>102</v>
      </c>
      <c r="F193">
        <v>2012</v>
      </c>
      <c r="G193" t="s">
        <v>113</v>
      </c>
      <c r="H193" t="s">
        <v>222</v>
      </c>
      <c r="I193" t="s">
        <v>115</v>
      </c>
      <c r="J193" t="s">
        <v>129</v>
      </c>
      <c r="K193" t="s">
        <v>136</v>
      </c>
      <c r="L193">
        <v>2000</v>
      </c>
      <c r="M193">
        <v>2000</v>
      </c>
      <c r="N193">
        <v>0</v>
      </c>
      <c r="O193">
        <v>0</v>
      </c>
      <c r="P193">
        <v>2000</v>
      </c>
      <c r="Q193" t="s">
        <v>131</v>
      </c>
      <c r="R193">
        <v>0</v>
      </c>
      <c r="S193">
        <v>0</v>
      </c>
      <c r="T193">
        <v>0</v>
      </c>
      <c r="U193">
        <v>0</v>
      </c>
      <c r="V193">
        <v>0</v>
      </c>
      <c r="W193">
        <v>0</v>
      </c>
      <c r="X193">
        <v>0</v>
      </c>
      <c r="Y193">
        <v>0</v>
      </c>
      <c r="Z193">
        <v>0</v>
      </c>
      <c r="AA193">
        <v>0</v>
      </c>
      <c r="AB193">
        <v>0</v>
      </c>
      <c r="AC193">
        <v>0</v>
      </c>
      <c r="AD193">
        <v>0</v>
      </c>
      <c r="AE193" t="s">
        <v>104</v>
      </c>
      <c r="AF193" t="s">
        <v>105</v>
      </c>
      <c r="AG193" t="s">
        <v>217</v>
      </c>
      <c r="AH193" t="s">
        <v>105</v>
      </c>
    </row>
    <row r="194" spans="1:34" ht="15">
      <c r="A194" t="s">
        <v>101</v>
      </c>
      <c r="B194" t="s">
        <v>102</v>
      </c>
      <c r="C194" t="s">
        <v>216</v>
      </c>
      <c r="D194" t="s">
        <v>143</v>
      </c>
      <c r="E194" t="s">
        <v>102</v>
      </c>
      <c r="F194">
        <v>2012</v>
      </c>
      <c r="G194" t="s">
        <v>113</v>
      </c>
      <c r="H194" t="s">
        <v>144</v>
      </c>
      <c r="I194" t="s">
        <v>115</v>
      </c>
      <c r="J194" t="s">
        <v>129</v>
      </c>
      <c r="K194" t="s">
        <v>136</v>
      </c>
      <c r="L194">
        <v>0</v>
      </c>
      <c r="M194">
        <v>0</v>
      </c>
      <c r="N194">
        <v>0</v>
      </c>
      <c r="O194">
        <v>0</v>
      </c>
      <c r="P194">
        <v>0</v>
      </c>
      <c r="Q194" t="s">
        <v>103</v>
      </c>
      <c r="R194">
        <v>0</v>
      </c>
      <c r="S194">
        <v>9023.89</v>
      </c>
      <c r="T194">
        <v>-9023.89</v>
      </c>
      <c r="U194">
        <v>0</v>
      </c>
      <c r="V194">
        <v>3497.42</v>
      </c>
      <c r="W194">
        <v>522.5</v>
      </c>
      <c r="X194">
        <v>2056.95</v>
      </c>
      <c r="Y194">
        <v>-6076.87</v>
      </c>
      <c r="Z194">
        <v>0</v>
      </c>
      <c r="AA194">
        <v>2565.62</v>
      </c>
      <c r="AB194">
        <v>-2565.62</v>
      </c>
      <c r="AC194">
        <v>0</v>
      </c>
      <c r="AD194">
        <v>0</v>
      </c>
      <c r="AE194" t="s">
        <v>104</v>
      </c>
      <c r="AF194" t="s">
        <v>105</v>
      </c>
      <c r="AG194" t="s">
        <v>217</v>
      </c>
      <c r="AH194" t="s">
        <v>105</v>
      </c>
    </row>
    <row r="195" spans="1:34" ht="15">
      <c r="A195" t="s">
        <v>101</v>
      </c>
      <c r="B195" t="s">
        <v>102</v>
      </c>
      <c r="C195" t="s">
        <v>216</v>
      </c>
      <c r="D195" t="s">
        <v>198</v>
      </c>
      <c r="E195" t="s">
        <v>102</v>
      </c>
      <c r="F195">
        <v>2012</v>
      </c>
      <c r="G195" t="s">
        <v>113</v>
      </c>
      <c r="H195" t="s">
        <v>199</v>
      </c>
      <c r="I195" t="s">
        <v>115</v>
      </c>
      <c r="J195" t="s">
        <v>147</v>
      </c>
      <c r="L195">
        <v>3720</v>
      </c>
      <c r="M195">
        <v>3720</v>
      </c>
      <c r="N195">
        <v>0</v>
      </c>
      <c r="O195">
        <v>0</v>
      </c>
      <c r="P195">
        <v>3720</v>
      </c>
      <c r="Q195" t="s">
        <v>131</v>
      </c>
      <c r="R195">
        <v>0</v>
      </c>
      <c r="S195">
        <v>0</v>
      </c>
      <c r="T195">
        <v>0</v>
      </c>
      <c r="U195">
        <v>0</v>
      </c>
      <c r="V195">
        <v>0</v>
      </c>
      <c r="W195">
        <v>0</v>
      </c>
      <c r="X195">
        <v>0</v>
      </c>
      <c r="Y195">
        <v>0</v>
      </c>
      <c r="Z195">
        <v>0</v>
      </c>
      <c r="AA195">
        <v>0</v>
      </c>
      <c r="AB195">
        <v>0</v>
      </c>
      <c r="AC195">
        <v>0</v>
      </c>
      <c r="AD195">
        <v>0</v>
      </c>
      <c r="AE195" t="s">
        <v>104</v>
      </c>
      <c r="AF195" t="s">
        <v>105</v>
      </c>
      <c r="AG195" t="s">
        <v>217</v>
      </c>
      <c r="AH195" t="s">
        <v>105</v>
      </c>
    </row>
    <row r="196" spans="1:34" ht="15">
      <c r="A196" t="s">
        <v>101</v>
      </c>
      <c r="B196" t="s">
        <v>102</v>
      </c>
      <c r="C196" t="s">
        <v>216</v>
      </c>
      <c r="D196" t="s">
        <v>200</v>
      </c>
      <c r="E196" t="s">
        <v>102</v>
      </c>
      <c r="F196">
        <v>2012</v>
      </c>
      <c r="G196" t="s">
        <v>113</v>
      </c>
      <c r="H196" t="s">
        <v>201</v>
      </c>
      <c r="I196" t="s">
        <v>115</v>
      </c>
      <c r="J196" t="s">
        <v>147</v>
      </c>
      <c r="L196">
        <v>5850</v>
      </c>
      <c r="M196">
        <v>5850</v>
      </c>
      <c r="N196">
        <v>0</v>
      </c>
      <c r="O196">
        <v>0</v>
      </c>
      <c r="P196">
        <v>5850</v>
      </c>
      <c r="Q196" t="s">
        <v>131</v>
      </c>
      <c r="R196">
        <v>0</v>
      </c>
      <c r="S196">
        <v>0</v>
      </c>
      <c r="T196">
        <v>0</v>
      </c>
      <c r="U196">
        <v>0</v>
      </c>
      <c r="V196">
        <v>0</v>
      </c>
      <c r="W196">
        <v>0</v>
      </c>
      <c r="X196">
        <v>0</v>
      </c>
      <c r="Y196">
        <v>0</v>
      </c>
      <c r="Z196">
        <v>0</v>
      </c>
      <c r="AA196">
        <v>0</v>
      </c>
      <c r="AB196">
        <v>0</v>
      </c>
      <c r="AC196">
        <v>0</v>
      </c>
      <c r="AD196">
        <v>0</v>
      </c>
      <c r="AE196" t="s">
        <v>104</v>
      </c>
      <c r="AF196" t="s">
        <v>105</v>
      </c>
      <c r="AG196" t="s">
        <v>217</v>
      </c>
      <c r="AH196" t="s">
        <v>105</v>
      </c>
    </row>
    <row r="197" spans="1:34" ht="15">
      <c r="A197" t="s">
        <v>101</v>
      </c>
      <c r="B197" t="s">
        <v>102</v>
      </c>
      <c r="C197" t="s">
        <v>216</v>
      </c>
      <c r="D197" t="s">
        <v>173</v>
      </c>
      <c r="E197" t="s">
        <v>102</v>
      </c>
      <c r="F197">
        <v>2012</v>
      </c>
      <c r="G197" t="s">
        <v>113</v>
      </c>
      <c r="H197" t="s">
        <v>174</v>
      </c>
      <c r="I197" t="s">
        <v>115</v>
      </c>
      <c r="J197" t="s">
        <v>147</v>
      </c>
      <c r="L197">
        <v>2500</v>
      </c>
      <c r="M197">
        <v>2500</v>
      </c>
      <c r="N197">
        <v>0</v>
      </c>
      <c r="O197">
        <v>0</v>
      </c>
      <c r="P197">
        <v>2500</v>
      </c>
      <c r="Q197" t="s">
        <v>131</v>
      </c>
      <c r="R197">
        <v>0</v>
      </c>
      <c r="S197">
        <v>0</v>
      </c>
      <c r="T197">
        <v>0</v>
      </c>
      <c r="U197">
        <v>0</v>
      </c>
      <c r="V197">
        <v>0</v>
      </c>
      <c r="W197">
        <v>0</v>
      </c>
      <c r="X197">
        <v>0</v>
      </c>
      <c r="Y197">
        <v>0</v>
      </c>
      <c r="Z197">
        <v>0</v>
      </c>
      <c r="AA197">
        <v>0</v>
      </c>
      <c r="AB197">
        <v>0</v>
      </c>
      <c r="AC197">
        <v>0</v>
      </c>
      <c r="AD197">
        <v>0</v>
      </c>
      <c r="AE197" t="s">
        <v>104</v>
      </c>
      <c r="AF197" t="s">
        <v>105</v>
      </c>
      <c r="AG197" t="s">
        <v>217</v>
      </c>
      <c r="AH197" t="s">
        <v>105</v>
      </c>
    </row>
    <row r="198" spans="1:34" ht="15">
      <c r="A198" t="s">
        <v>101</v>
      </c>
      <c r="B198" t="s">
        <v>102</v>
      </c>
      <c r="C198" t="s">
        <v>216</v>
      </c>
      <c r="D198" t="s">
        <v>175</v>
      </c>
      <c r="E198" t="s">
        <v>102</v>
      </c>
      <c r="F198">
        <v>2012</v>
      </c>
      <c r="G198" t="s">
        <v>113</v>
      </c>
      <c r="H198" t="s">
        <v>176</v>
      </c>
      <c r="I198" t="s">
        <v>115</v>
      </c>
      <c r="J198" t="s">
        <v>147</v>
      </c>
      <c r="L198">
        <v>600</v>
      </c>
      <c r="M198">
        <v>600</v>
      </c>
      <c r="N198">
        <v>0</v>
      </c>
      <c r="O198">
        <v>0</v>
      </c>
      <c r="P198">
        <v>600</v>
      </c>
      <c r="Q198" t="s">
        <v>131</v>
      </c>
      <c r="R198">
        <v>0</v>
      </c>
      <c r="S198">
        <v>0</v>
      </c>
      <c r="T198">
        <v>0</v>
      </c>
      <c r="U198">
        <v>0</v>
      </c>
      <c r="V198">
        <v>0</v>
      </c>
      <c r="W198">
        <v>0</v>
      </c>
      <c r="X198">
        <v>0</v>
      </c>
      <c r="Y198">
        <v>0</v>
      </c>
      <c r="Z198">
        <v>0</v>
      </c>
      <c r="AA198">
        <v>0</v>
      </c>
      <c r="AB198">
        <v>0</v>
      </c>
      <c r="AC198">
        <v>0</v>
      </c>
      <c r="AD198">
        <v>0</v>
      </c>
      <c r="AE198" t="s">
        <v>104</v>
      </c>
      <c r="AF198" t="s">
        <v>105</v>
      </c>
      <c r="AG198" t="s">
        <v>217</v>
      </c>
      <c r="AH198" t="s">
        <v>105</v>
      </c>
    </row>
    <row r="199" spans="1:34" ht="15">
      <c r="A199" t="s">
        <v>101</v>
      </c>
      <c r="B199" t="s">
        <v>102</v>
      </c>
      <c r="C199" t="s">
        <v>216</v>
      </c>
      <c r="D199" t="s">
        <v>145</v>
      </c>
      <c r="E199" t="s">
        <v>102</v>
      </c>
      <c r="F199">
        <v>2012</v>
      </c>
      <c r="G199" t="s">
        <v>113</v>
      </c>
      <c r="H199" t="s">
        <v>146</v>
      </c>
      <c r="I199" t="s">
        <v>115</v>
      </c>
      <c r="J199" t="s">
        <v>147</v>
      </c>
      <c r="L199">
        <v>1000</v>
      </c>
      <c r="M199">
        <v>1000</v>
      </c>
      <c r="N199">
        <v>0</v>
      </c>
      <c r="O199">
        <v>0</v>
      </c>
      <c r="P199">
        <v>1000</v>
      </c>
      <c r="Q199" t="s">
        <v>131</v>
      </c>
      <c r="R199">
        <v>0</v>
      </c>
      <c r="S199">
        <v>0</v>
      </c>
      <c r="T199">
        <v>0</v>
      </c>
      <c r="U199">
        <v>0</v>
      </c>
      <c r="V199">
        <v>0</v>
      </c>
      <c r="W199">
        <v>0</v>
      </c>
      <c r="X199">
        <v>0</v>
      </c>
      <c r="Y199">
        <v>0</v>
      </c>
      <c r="Z199">
        <v>0</v>
      </c>
      <c r="AA199">
        <v>0</v>
      </c>
      <c r="AB199">
        <v>0</v>
      </c>
      <c r="AC199">
        <v>0</v>
      </c>
      <c r="AD199">
        <v>0</v>
      </c>
      <c r="AE199" t="s">
        <v>104</v>
      </c>
      <c r="AF199" t="s">
        <v>105</v>
      </c>
      <c r="AG199" t="s">
        <v>217</v>
      </c>
      <c r="AH199" t="s">
        <v>105</v>
      </c>
    </row>
    <row r="200" spans="1:34" ht="15">
      <c r="A200" t="s">
        <v>101</v>
      </c>
      <c r="B200" t="s">
        <v>102</v>
      </c>
      <c r="C200" t="s">
        <v>216</v>
      </c>
      <c r="D200" t="s">
        <v>202</v>
      </c>
      <c r="E200" t="s">
        <v>102</v>
      </c>
      <c r="F200">
        <v>2012</v>
      </c>
      <c r="G200" t="s">
        <v>113</v>
      </c>
      <c r="H200" t="s">
        <v>203</v>
      </c>
      <c r="I200" t="s">
        <v>115</v>
      </c>
      <c r="J200" t="s">
        <v>150</v>
      </c>
      <c r="L200">
        <v>15000</v>
      </c>
      <c r="M200">
        <v>15000</v>
      </c>
      <c r="N200">
        <v>0</v>
      </c>
      <c r="O200">
        <v>0</v>
      </c>
      <c r="P200">
        <v>15000</v>
      </c>
      <c r="Q200" t="s">
        <v>131</v>
      </c>
      <c r="R200">
        <v>0</v>
      </c>
      <c r="S200">
        <v>0</v>
      </c>
      <c r="T200">
        <v>0</v>
      </c>
      <c r="U200">
        <v>0</v>
      </c>
      <c r="V200">
        <v>0</v>
      </c>
      <c r="W200">
        <v>0</v>
      </c>
      <c r="X200">
        <v>0</v>
      </c>
      <c r="Y200">
        <v>0</v>
      </c>
      <c r="Z200">
        <v>0</v>
      </c>
      <c r="AA200">
        <v>0</v>
      </c>
      <c r="AB200">
        <v>0</v>
      </c>
      <c r="AC200">
        <v>0</v>
      </c>
      <c r="AD200">
        <v>0</v>
      </c>
      <c r="AE200" t="s">
        <v>104</v>
      </c>
      <c r="AF200" t="s">
        <v>105</v>
      </c>
      <c r="AG200" t="s">
        <v>217</v>
      </c>
      <c r="AH200" t="s">
        <v>105</v>
      </c>
    </row>
    <row r="201" spans="1:34" ht="15">
      <c r="A201" t="s">
        <v>101</v>
      </c>
      <c r="B201" t="s">
        <v>102</v>
      </c>
      <c r="C201" t="s">
        <v>216</v>
      </c>
      <c r="D201" t="s">
        <v>177</v>
      </c>
      <c r="E201" t="s">
        <v>102</v>
      </c>
      <c r="F201">
        <v>2012</v>
      </c>
      <c r="G201" t="s">
        <v>113</v>
      </c>
      <c r="H201" t="s">
        <v>178</v>
      </c>
      <c r="I201" t="s">
        <v>115</v>
      </c>
      <c r="J201" t="s">
        <v>150</v>
      </c>
      <c r="L201">
        <v>0.08</v>
      </c>
      <c r="M201">
        <v>0.08</v>
      </c>
      <c r="N201">
        <v>0</v>
      </c>
      <c r="O201">
        <v>0</v>
      </c>
      <c r="P201">
        <v>0.08</v>
      </c>
      <c r="Q201" t="s">
        <v>131</v>
      </c>
      <c r="R201">
        <v>0</v>
      </c>
      <c r="S201">
        <v>0</v>
      </c>
      <c r="T201">
        <v>0</v>
      </c>
      <c r="U201">
        <v>0</v>
      </c>
      <c r="V201">
        <v>0</v>
      </c>
      <c r="W201">
        <v>0</v>
      </c>
      <c r="X201">
        <v>0</v>
      </c>
      <c r="Y201">
        <v>0</v>
      </c>
      <c r="Z201">
        <v>0</v>
      </c>
      <c r="AA201">
        <v>0</v>
      </c>
      <c r="AB201">
        <v>0</v>
      </c>
      <c r="AC201">
        <v>0</v>
      </c>
      <c r="AD201">
        <v>0</v>
      </c>
      <c r="AE201" t="s">
        <v>104</v>
      </c>
      <c r="AF201" t="s">
        <v>105</v>
      </c>
      <c r="AG201" t="s">
        <v>217</v>
      </c>
      <c r="AH201" t="s">
        <v>105</v>
      </c>
    </row>
    <row r="202" spans="1:34" ht="15">
      <c r="A202" t="s">
        <v>101</v>
      </c>
      <c r="B202" t="s">
        <v>102</v>
      </c>
      <c r="C202" t="s">
        <v>216</v>
      </c>
      <c r="D202" t="s">
        <v>223</v>
      </c>
      <c r="E202" t="s">
        <v>102</v>
      </c>
      <c r="F202">
        <v>2012</v>
      </c>
      <c r="G202" t="s">
        <v>113</v>
      </c>
      <c r="H202" t="s">
        <v>224</v>
      </c>
      <c r="I202" t="s">
        <v>115</v>
      </c>
      <c r="J202" t="s">
        <v>150</v>
      </c>
      <c r="L202">
        <v>7750</v>
      </c>
      <c r="M202">
        <v>7750</v>
      </c>
      <c r="N202">
        <v>0</v>
      </c>
      <c r="O202">
        <v>0</v>
      </c>
      <c r="P202">
        <v>7750</v>
      </c>
      <c r="Q202" t="s">
        <v>131</v>
      </c>
      <c r="R202">
        <v>0</v>
      </c>
      <c r="S202">
        <v>0</v>
      </c>
      <c r="T202">
        <v>0</v>
      </c>
      <c r="U202">
        <v>0</v>
      </c>
      <c r="V202">
        <v>0</v>
      </c>
      <c r="W202">
        <v>0</v>
      </c>
      <c r="X202">
        <v>0</v>
      </c>
      <c r="Y202">
        <v>0</v>
      </c>
      <c r="Z202">
        <v>0</v>
      </c>
      <c r="AA202">
        <v>0</v>
      </c>
      <c r="AB202">
        <v>0</v>
      </c>
      <c r="AC202">
        <v>0</v>
      </c>
      <c r="AD202">
        <v>0</v>
      </c>
      <c r="AE202" t="s">
        <v>104</v>
      </c>
      <c r="AF202" t="s">
        <v>105</v>
      </c>
      <c r="AG202" t="s">
        <v>217</v>
      </c>
      <c r="AH202" t="s">
        <v>105</v>
      </c>
    </row>
    <row r="203" spans="1:34" ht="15">
      <c r="A203" t="s">
        <v>101</v>
      </c>
      <c r="B203" t="s">
        <v>102</v>
      </c>
      <c r="C203" t="s">
        <v>216</v>
      </c>
      <c r="D203" t="s">
        <v>183</v>
      </c>
      <c r="E203" t="s">
        <v>102</v>
      </c>
      <c r="F203">
        <v>2012</v>
      </c>
      <c r="G203" t="s">
        <v>113</v>
      </c>
      <c r="H203" t="s">
        <v>184</v>
      </c>
      <c r="I203" t="s">
        <v>115</v>
      </c>
      <c r="J203" t="s">
        <v>150</v>
      </c>
      <c r="L203">
        <v>1750</v>
      </c>
      <c r="M203">
        <v>1750</v>
      </c>
      <c r="N203">
        <v>0</v>
      </c>
      <c r="O203">
        <v>0</v>
      </c>
      <c r="P203">
        <v>1750</v>
      </c>
      <c r="Q203" t="s">
        <v>131</v>
      </c>
      <c r="R203">
        <v>0</v>
      </c>
      <c r="S203">
        <v>0</v>
      </c>
      <c r="T203">
        <v>0</v>
      </c>
      <c r="U203">
        <v>0</v>
      </c>
      <c r="V203">
        <v>0</v>
      </c>
      <c r="W203">
        <v>0</v>
      </c>
      <c r="X203">
        <v>0</v>
      </c>
      <c r="Y203">
        <v>0</v>
      </c>
      <c r="Z203">
        <v>0</v>
      </c>
      <c r="AA203">
        <v>0</v>
      </c>
      <c r="AB203">
        <v>0</v>
      </c>
      <c r="AC203">
        <v>0</v>
      </c>
      <c r="AD203">
        <v>0</v>
      </c>
      <c r="AE203" t="s">
        <v>104</v>
      </c>
      <c r="AF203" t="s">
        <v>105</v>
      </c>
      <c r="AG203" t="s">
        <v>217</v>
      </c>
      <c r="AH203" t="s">
        <v>105</v>
      </c>
    </row>
    <row r="204" spans="1:34" ht="15">
      <c r="A204" t="s">
        <v>101</v>
      </c>
      <c r="B204" t="s">
        <v>102</v>
      </c>
      <c r="C204" t="s">
        <v>216</v>
      </c>
      <c r="D204" t="s">
        <v>151</v>
      </c>
      <c r="E204" t="s">
        <v>102</v>
      </c>
      <c r="F204">
        <v>2012</v>
      </c>
      <c r="G204" t="s">
        <v>113</v>
      </c>
      <c r="H204" t="s">
        <v>152</v>
      </c>
      <c r="I204" t="s">
        <v>115</v>
      </c>
      <c r="J204" t="s">
        <v>150</v>
      </c>
      <c r="L204">
        <v>11999.92</v>
      </c>
      <c r="M204">
        <v>11999.92</v>
      </c>
      <c r="N204">
        <v>0</v>
      </c>
      <c r="O204">
        <v>0</v>
      </c>
      <c r="P204">
        <v>11999.92</v>
      </c>
      <c r="Q204" t="s">
        <v>131</v>
      </c>
      <c r="R204">
        <v>0</v>
      </c>
      <c r="S204">
        <v>0</v>
      </c>
      <c r="T204">
        <v>0</v>
      </c>
      <c r="U204">
        <v>0</v>
      </c>
      <c r="V204">
        <v>0</v>
      </c>
      <c r="W204">
        <v>0</v>
      </c>
      <c r="X204">
        <v>0</v>
      </c>
      <c r="Y204">
        <v>0</v>
      </c>
      <c r="Z204">
        <v>0</v>
      </c>
      <c r="AA204">
        <v>0</v>
      </c>
      <c r="AB204">
        <v>0</v>
      </c>
      <c r="AC204">
        <v>0</v>
      </c>
      <c r="AD204">
        <v>0</v>
      </c>
      <c r="AE204" t="s">
        <v>104</v>
      </c>
      <c r="AF204" t="s">
        <v>105</v>
      </c>
      <c r="AG204" t="s">
        <v>217</v>
      </c>
      <c r="AH204" t="s">
        <v>105</v>
      </c>
    </row>
    <row r="205" spans="1:34" ht="15">
      <c r="A205" t="s">
        <v>101</v>
      </c>
      <c r="B205" t="s">
        <v>102</v>
      </c>
      <c r="C205" t="s">
        <v>216</v>
      </c>
      <c r="D205" t="s">
        <v>185</v>
      </c>
      <c r="E205" t="s">
        <v>102</v>
      </c>
      <c r="F205">
        <v>2012</v>
      </c>
      <c r="G205" t="s">
        <v>113</v>
      </c>
      <c r="H205" t="s">
        <v>186</v>
      </c>
      <c r="I205" t="s">
        <v>115</v>
      </c>
      <c r="J205" t="s">
        <v>187</v>
      </c>
      <c r="L205">
        <v>119</v>
      </c>
      <c r="M205">
        <v>119</v>
      </c>
      <c r="N205">
        <v>0</v>
      </c>
      <c r="O205">
        <v>0</v>
      </c>
      <c r="P205">
        <v>119</v>
      </c>
      <c r="Q205" t="s">
        <v>131</v>
      </c>
      <c r="R205">
        <v>0</v>
      </c>
      <c r="S205">
        <v>0</v>
      </c>
      <c r="T205">
        <v>0</v>
      </c>
      <c r="U205">
        <v>0</v>
      </c>
      <c r="V205">
        <v>0</v>
      </c>
      <c r="W205">
        <v>0</v>
      </c>
      <c r="X205">
        <v>0</v>
      </c>
      <c r="Y205">
        <v>0</v>
      </c>
      <c r="Z205">
        <v>0</v>
      </c>
      <c r="AA205">
        <v>0</v>
      </c>
      <c r="AB205">
        <v>0</v>
      </c>
      <c r="AC205">
        <v>0</v>
      </c>
      <c r="AD205">
        <v>0</v>
      </c>
      <c r="AE205" t="s">
        <v>104</v>
      </c>
      <c r="AF205" t="s">
        <v>105</v>
      </c>
      <c r="AG205" t="s">
        <v>217</v>
      </c>
      <c r="AH205" t="s">
        <v>105</v>
      </c>
    </row>
    <row r="206" spans="1:34" ht="15">
      <c r="A206" t="s">
        <v>101</v>
      </c>
      <c r="B206" t="s">
        <v>102</v>
      </c>
      <c r="C206" t="s">
        <v>216</v>
      </c>
      <c r="D206" t="s">
        <v>188</v>
      </c>
      <c r="E206" t="s">
        <v>102</v>
      </c>
      <c r="F206">
        <v>2012</v>
      </c>
      <c r="G206" t="s">
        <v>113</v>
      </c>
      <c r="H206" t="s">
        <v>189</v>
      </c>
      <c r="I206" t="s">
        <v>115</v>
      </c>
      <c r="J206" t="s">
        <v>190</v>
      </c>
      <c r="L206">
        <v>7000</v>
      </c>
      <c r="M206">
        <v>7000</v>
      </c>
      <c r="N206">
        <v>0</v>
      </c>
      <c r="O206">
        <v>0</v>
      </c>
      <c r="P206">
        <v>7000</v>
      </c>
      <c r="Q206" t="s">
        <v>131</v>
      </c>
      <c r="R206">
        <v>0</v>
      </c>
      <c r="S206">
        <v>0</v>
      </c>
      <c r="T206">
        <v>0</v>
      </c>
      <c r="U206">
        <v>0</v>
      </c>
      <c r="V206">
        <v>0</v>
      </c>
      <c r="W206">
        <v>0</v>
      </c>
      <c r="X206">
        <v>0</v>
      </c>
      <c r="Y206">
        <v>0</v>
      </c>
      <c r="Z206">
        <v>0</v>
      </c>
      <c r="AA206">
        <v>0</v>
      </c>
      <c r="AB206">
        <v>0</v>
      </c>
      <c r="AC206">
        <v>0</v>
      </c>
      <c r="AD206">
        <v>0</v>
      </c>
      <c r="AE206" t="s">
        <v>104</v>
      </c>
      <c r="AF206" t="s">
        <v>105</v>
      </c>
      <c r="AG206" t="s">
        <v>217</v>
      </c>
      <c r="AH206" t="s">
        <v>105</v>
      </c>
    </row>
    <row r="207" spans="1:34" ht="15">
      <c r="A207" t="s">
        <v>101</v>
      </c>
      <c r="B207" t="s">
        <v>102</v>
      </c>
      <c r="C207" t="s">
        <v>216</v>
      </c>
      <c r="D207" t="s">
        <v>155</v>
      </c>
      <c r="E207" t="s">
        <v>102</v>
      </c>
      <c r="F207">
        <v>2012</v>
      </c>
      <c r="G207" t="s">
        <v>113</v>
      </c>
      <c r="H207" t="s">
        <v>156</v>
      </c>
      <c r="I207" t="s">
        <v>115</v>
      </c>
      <c r="J207" t="s">
        <v>157</v>
      </c>
      <c r="L207">
        <v>0.04</v>
      </c>
      <c r="M207">
        <v>0.04</v>
      </c>
      <c r="N207">
        <v>0</v>
      </c>
      <c r="O207">
        <v>0</v>
      </c>
      <c r="P207">
        <v>0.04</v>
      </c>
      <c r="Q207" t="s">
        <v>131</v>
      </c>
      <c r="R207">
        <v>0</v>
      </c>
      <c r="S207">
        <v>0</v>
      </c>
      <c r="T207">
        <v>0</v>
      </c>
      <c r="U207">
        <v>0</v>
      </c>
      <c r="V207">
        <v>0</v>
      </c>
      <c r="W207">
        <v>0</v>
      </c>
      <c r="X207">
        <v>0</v>
      </c>
      <c r="Y207">
        <v>0</v>
      </c>
      <c r="Z207">
        <v>0</v>
      </c>
      <c r="AA207">
        <v>0</v>
      </c>
      <c r="AB207">
        <v>0</v>
      </c>
      <c r="AC207">
        <v>0</v>
      </c>
      <c r="AD207">
        <v>0</v>
      </c>
      <c r="AE207" t="s">
        <v>104</v>
      </c>
      <c r="AF207" t="s">
        <v>105</v>
      </c>
      <c r="AG207" t="s">
        <v>217</v>
      </c>
      <c r="AH207" t="s">
        <v>105</v>
      </c>
    </row>
    <row r="208" spans="1:34" ht="15">
      <c r="A208" t="s">
        <v>101</v>
      </c>
      <c r="B208" t="s">
        <v>102</v>
      </c>
      <c r="C208" t="s">
        <v>216</v>
      </c>
      <c r="D208" t="s">
        <v>158</v>
      </c>
      <c r="E208" t="s">
        <v>102</v>
      </c>
      <c r="F208">
        <v>2012</v>
      </c>
      <c r="G208" t="s">
        <v>113</v>
      </c>
      <c r="H208" t="s">
        <v>159</v>
      </c>
      <c r="I208" t="s">
        <v>115</v>
      </c>
      <c r="J208" t="s">
        <v>157</v>
      </c>
      <c r="L208">
        <v>0.08</v>
      </c>
      <c r="M208">
        <v>0.08</v>
      </c>
      <c r="N208">
        <v>0</v>
      </c>
      <c r="O208">
        <v>0</v>
      </c>
      <c r="P208">
        <v>0.08</v>
      </c>
      <c r="Q208" t="s">
        <v>131</v>
      </c>
      <c r="R208">
        <v>0</v>
      </c>
      <c r="S208">
        <v>0</v>
      </c>
      <c r="T208">
        <v>0</v>
      </c>
      <c r="U208">
        <v>0</v>
      </c>
      <c r="V208">
        <v>0</v>
      </c>
      <c r="W208">
        <v>0</v>
      </c>
      <c r="X208">
        <v>0</v>
      </c>
      <c r="Y208">
        <v>0</v>
      </c>
      <c r="Z208">
        <v>0</v>
      </c>
      <c r="AA208">
        <v>0</v>
      </c>
      <c r="AB208">
        <v>0</v>
      </c>
      <c r="AC208">
        <v>0</v>
      </c>
      <c r="AD208">
        <v>0</v>
      </c>
      <c r="AE208" t="s">
        <v>104</v>
      </c>
      <c r="AF208" t="s">
        <v>105</v>
      </c>
      <c r="AG208" t="s">
        <v>217</v>
      </c>
      <c r="AH208" t="s">
        <v>105</v>
      </c>
    </row>
    <row r="209" spans="1:34" ht="15">
      <c r="A209" t="s">
        <v>101</v>
      </c>
      <c r="B209" t="s">
        <v>102</v>
      </c>
      <c r="C209" t="s">
        <v>216</v>
      </c>
      <c r="D209" t="s">
        <v>225</v>
      </c>
      <c r="E209" t="s">
        <v>102</v>
      </c>
      <c r="F209">
        <v>2012</v>
      </c>
      <c r="G209" t="s">
        <v>113</v>
      </c>
      <c r="H209" t="s">
        <v>226</v>
      </c>
      <c r="I209" t="s">
        <v>115</v>
      </c>
      <c r="J209" t="s">
        <v>227</v>
      </c>
      <c r="L209">
        <v>0</v>
      </c>
      <c r="M209">
        <v>0</v>
      </c>
      <c r="N209">
        <v>0</v>
      </c>
      <c r="O209">
        <v>0</v>
      </c>
      <c r="P209">
        <v>0</v>
      </c>
      <c r="Q209" t="s">
        <v>103</v>
      </c>
      <c r="R209">
        <v>0</v>
      </c>
      <c r="S209">
        <v>0</v>
      </c>
      <c r="T209">
        <v>-1610.8500000000001</v>
      </c>
      <c r="U209">
        <v>-1157.19</v>
      </c>
      <c r="V209">
        <v>0</v>
      </c>
      <c r="W209">
        <v>0</v>
      </c>
      <c r="X209">
        <v>121.34</v>
      </c>
      <c r="Y209">
        <v>-2.31</v>
      </c>
      <c r="Z209">
        <v>0</v>
      </c>
      <c r="AA209">
        <v>0</v>
      </c>
      <c r="AB209">
        <v>-7191.1</v>
      </c>
      <c r="AC209">
        <v>-401.52</v>
      </c>
      <c r="AD209">
        <v>10241.630000000001</v>
      </c>
      <c r="AE209" t="s">
        <v>104</v>
      </c>
      <c r="AF209" t="s">
        <v>105</v>
      </c>
      <c r="AG209" t="s">
        <v>217</v>
      </c>
      <c r="AH209" t="s">
        <v>105</v>
      </c>
    </row>
    <row r="210" spans="1:34" ht="15">
      <c r="A210" t="s">
        <v>101</v>
      </c>
      <c r="B210" t="s">
        <v>102</v>
      </c>
      <c r="C210" t="s">
        <v>216</v>
      </c>
      <c r="D210" t="s">
        <v>225</v>
      </c>
      <c r="E210" t="s">
        <v>106</v>
      </c>
      <c r="F210">
        <v>2012</v>
      </c>
      <c r="G210" t="s">
        <v>113</v>
      </c>
      <c r="H210" t="s">
        <v>226</v>
      </c>
      <c r="I210" t="s">
        <v>115</v>
      </c>
      <c r="J210" t="s">
        <v>227</v>
      </c>
      <c r="L210">
        <v>0</v>
      </c>
      <c r="M210">
        <v>0</v>
      </c>
      <c r="N210">
        <v>-10241.630000000001</v>
      </c>
      <c r="O210">
        <v>0</v>
      </c>
      <c r="P210">
        <v>10241.630000000001</v>
      </c>
      <c r="Q210" t="s">
        <v>103</v>
      </c>
      <c r="R210">
        <v>0</v>
      </c>
      <c r="S210">
        <v>0</v>
      </c>
      <c r="T210">
        <v>0</v>
      </c>
      <c r="U210">
        <v>0</v>
      </c>
      <c r="V210">
        <v>0</v>
      </c>
      <c r="W210">
        <v>0</v>
      </c>
      <c r="X210">
        <v>0</v>
      </c>
      <c r="Y210">
        <v>0</v>
      </c>
      <c r="Z210">
        <v>0</v>
      </c>
      <c r="AA210">
        <v>0</v>
      </c>
      <c r="AB210">
        <v>0</v>
      </c>
      <c r="AC210">
        <v>0</v>
      </c>
      <c r="AD210">
        <v>-10241.630000000001</v>
      </c>
      <c r="AE210" t="s">
        <v>104</v>
      </c>
      <c r="AF210" t="s">
        <v>105</v>
      </c>
      <c r="AG210" t="s">
        <v>217</v>
      </c>
      <c r="AH210" t="s">
        <v>107</v>
      </c>
    </row>
    <row r="211" spans="1:34" ht="15">
      <c r="A211" t="s">
        <v>101</v>
      </c>
      <c r="B211" t="s">
        <v>102</v>
      </c>
      <c r="C211" t="s">
        <v>216</v>
      </c>
      <c r="D211" t="s">
        <v>228</v>
      </c>
      <c r="E211" t="s">
        <v>102</v>
      </c>
      <c r="F211">
        <v>2012</v>
      </c>
      <c r="G211" t="s">
        <v>113</v>
      </c>
      <c r="H211" t="s">
        <v>229</v>
      </c>
      <c r="I211" t="s">
        <v>115</v>
      </c>
      <c r="J211" t="s">
        <v>227</v>
      </c>
      <c r="L211">
        <v>0</v>
      </c>
      <c r="M211">
        <v>0</v>
      </c>
      <c r="N211">
        <v>0</v>
      </c>
      <c r="O211">
        <v>0</v>
      </c>
      <c r="P211">
        <v>0</v>
      </c>
      <c r="Q211" t="s">
        <v>103</v>
      </c>
      <c r="R211">
        <v>0</v>
      </c>
      <c r="S211">
        <v>0</v>
      </c>
      <c r="T211">
        <v>-1122.71</v>
      </c>
      <c r="U211">
        <v>-806.46</v>
      </c>
      <c r="V211">
        <v>0</v>
      </c>
      <c r="W211">
        <v>0</v>
      </c>
      <c r="X211">
        <v>84.57000000000001</v>
      </c>
      <c r="Y211">
        <v>-1.61</v>
      </c>
      <c r="Z211">
        <v>0</v>
      </c>
      <c r="AA211">
        <v>0</v>
      </c>
      <c r="AB211">
        <v>-5011.99</v>
      </c>
      <c r="AC211">
        <v>-279.84000000000003</v>
      </c>
      <c r="AD211">
        <v>7138.04</v>
      </c>
      <c r="AE211" t="s">
        <v>104</v>
      </c>
      <c r="AF211" t="s">
        <v>105</v>
      </c>
      <c r="AG211" t="s">
        <v>217</v>
      </c>
      <c r="AH211" t="s">
        <v>105</v>
      </c>
    </row>
    <row r="212" spans="1:34" ht="15">
      <c r="A212" t="s">
        <v>101</v>
      </c>
      <c r="B212" t="s">
        <v>102</v>
      </c>
      <c r="C212" t="s">
        <v>216</v>
      </c>
      <c r="D212" t="s">
        <v>228</v>
      </c>
      <c r="E212" t="s">
        <v>106</v>
      </c>
      <c r="F212">
        <v>2012</v>
      </c>
      <c r="G212" t="s">
        <v>113</v>
      </c>
      <c r="H212" t="s">
        <v>229</v>
      </c>
      <c r="I212" t="s">
        <v>115</v>
      </c>
      <c r="J212" t="s">
        <v>227</v>
      </c>
      <c r="L212">
        <v>0</v>
      </c>
      <c r="M212">
        <v>0</v>
      </c>
      <c r="N212">
        <v>-7138.04</v>
      </c>
      <c r="O212">
        <v>0</v>
      </c>
      <c r="P212">
        <v>7138.04</v>
      </c>
      <c r="Q212" t="s">
        <v>103</v>
      </c>
      <c r="R212">
        <v>0</v>
      </c>
      <c r="S212">
        <v>0</v>
      </c>
      <c r="T212">
        <v>0</v>
      </c>
      <c r="U212">
        <v>0</v>
      </c>
      <c r="V212">
        <v>0</v>
      </c>
      <c r="W212">
        <v>0</v>
      </c>
      <c r="X212">
        <v>0</v>
      </c>
      <c r="Y212">
        <v>0</v>
      </c>
      <c r="Z212">
        <v>0</v>
      </c>
      <c r="AA212">
        <v>0</v>
      </c>
      <c r="AB212">
        <v>0</v>
      </c>
      <c r="AC212">
        <v>0</v>
      </c>
      <c r="AD212">
        <v>-7138.04</v>
      </c>
      <c r="AE212" t="s">
        <v>104</v>
      </c>
      <c r="AF212" t="s">
        <v>105</v>
      </c>
      <c r="AG212" t="s">
        <v>217</v>
      </c>
      <c r="AH212" t="s">
        <v>107</v>
      </c>
    </row>
    <row r="213" spans="1:34" ht="15">
      <c r="A213" t="s">
        <v>101</v>
      </c>
      <c r="B213" t="s">
        <v>102</v>
      </c>
      <c r="C213" t="s">
        <v>216</v>
      </c>
      <c r="D213" t="s">
        <v>165</v>
      </c>
      <c r="E213" t="s">
        <v>102</v>
      </c>
      <c r="F213">
        <v>2012</v>
      </c>
      <c r="G213" t="s">
        <v>121</v>
      </c>
      <c r="H213" t="s">
        <v>166</v>
      </c>
      <c r="I213" t="s">
        <v>123</v>
      </c>
      <c r="J213" t="s">
        <v>124</v>
      </c>
      <c r="L213">
        <v>0</v>
      </c>
      <c r="M213">
        <v>0</v>
      </c>
      <c r="N213">
        <v>275.85</v>
      </c>
      <c r="O213">
        <v>0</v>
      </c>
      <c r="P213">
        <v>-275.85</v>
      </c>
      <c r="Q213" t="s">
        <v>103</v>
      </c>
      <c r="R213">
        <v>0</v>
      </c>
      <c r="S213">
        <v>0</v>
      </c>
      <c r="T213">
        <v>0</v>
      </c>
      <c r="U213">
        <v>0</v>
      </c>
      <c r="V213">
        <v>0</v>
      </c>
      <c r="W213">
        <v>0</v>
      </c>
      <c r="X213">
        <v>0</v>
      </c>
      <c r="Y213">
        <v>0</v>
      </c>
      <c r="Z213">
        <v>0</v>
      </c>
      <c r="AA213">
        <v>0</v>
      </c>
      <c r="AB213">
        <v>0</v>
      </c>
      <c r="AC213">
        <v>0</v>
      </c>
      <c r="AD213">
        <v>275.85</v>
      </c>
      <c r="AE213" t="s">
        <v>104</v>
      </c>
      <c r="AF213" t="s">
        <v>105</v>
      </c>
      <c r="AG213" t="s">
        <v>217</v>
      </c>
      <c r="AH213" t="s">
        <v>105</v>
      </c>
    </row>
    <row r="214" spans="1:34" ht="15">
      <c r="A214" t="s">
        <v>101</v>
      </c>
      <c r="B214" t="s">
        <v>102</v>
      </c>
      <c r="C214" t="s">
        <v>216</v>
      </c>
      <c r="D214" t="s">
        <v>218</v>
      </c>
      <c r="E214" t="s">
        <v>102</v>
      </c>
      <c r="F214">
        <v>2012</v>
      </c>
      <c r="G214" t="s">
        <v>121</v>
      </c>
      <c r="H214" t="s">
        <v>219</v>
      </c>
      <c r="I214" t="s">
        <v>123</v>
      </c>
      <c r="J214" t="s">
        <v>220</v>
      </c>
      <c r="L214">
        <v>0</v>
      </c>
      <c r="M214">
        <v>0</v>
      </c>
      <c r="N214">
        <v>8654.61</v>
      </c>
      <c r="O214">
        <v>0</v>
      </c>
      <c r="P214">
        <v>-8654.61</v>
      </c>
      <c r="Q214" t="s">
        <v>103</v>
      </c>
      <c r="R214">
        <v>0</v>
      </c>
      <c r="S214">
        <v>0</v>
      </c>
      <c r="T214">
        <v>0</v>
      </c>
      <c r="U214">
        <v>0</v>
      </c>
      <c r="V214">
        <v>0</v>
      </c>
      <c r="W214">
        <v>0</v>
      </c>
      <c r="X214">
        <v>0</v>
      </c>
      <c r="Y214">
        <v>0</v>
      </c>
      <c r="Z214">
        <v>0</v>
      </c>
      <c r="AA214">
        <v>0</v>
      </c>
      <c r="AB214">
        <v>0</v>
      </c>
      <c r="AC214">
        <v>0</v>
      </c>
      <c r="AD214">
        <v>8654.61</v>
      </c>
      <c r="AE214" t="s">
        <v>104</v>
      </c>
      <c r="AF214" t="s">
        <v>105</v>
      </c>
      <c r="AG214" t="s">
        <v>217</v>
      </c>
      <c r="AH214" t="s">
        <v>105</v>
      </c>
    </row>
    <row r="215" spans="1:34" ht="15">
      <c r="A215" t="s">
        <v>101</v>
      </c>
      <c r="B215" t="s">
        <v>490</v>
      </c>
      <c r="C215" t="s">
        <v>216</v>
      </c>
      <c r="D215" t="s">
        <v>127</v>
      </c>
      <c r="E215" t="s">
        <v>106</v>
      </c>
      <c r="F215">
        <v>2012</v>
      </c>
      <c r="G215" t="s">
        <v>113</v>
      </c>
      <c r="H215" t="s">
        <v>128</v>
      </c>
      <c r="I215" t="s">
        <v>115</v>
      </c>
      <c r="J215" t="s">
        <v>129</v>
      </c>
      <c r="K215" t="s">
        <v>130</v>
      </c>
      <c r="L215">
        <v>0</v>
      </c>
      <c r="M215">
        <v>0</v>
      </c>
      <c r="N215">
        <v>1503224.06</v>
      </c>
      <c r="O215">
        <v>0</v>
      </c>
      <c r="P215">
        <v>-1503224.06</v>
      </c>
      <c r="Q215" t="s">
        <v>103</v>
      </c>
      <c r="R215">
        <v>90493.92</v>
      </c>
      <c r="S215">
        <v>65675.42</v>
      </c>
      <c r="T215">
        <v>208199.66</v>
      </c>
      <c r="U215">
        <v>125624.56</v>
      </c>
      <c r="V215">
        <v>118058.66</v>
      </c>
      <c r="W215">
        <v>108397.93000000001</v>
      </c>
      <c r="X215">
        <v>116278</v>
      </c>
      <c r="Y215">
        <v>169615.22</v>
      </c>
      <c r="Z215">
        <v>90565.75</v>
      </c>
      <c r="AA215">
        <v>123426.22</v>
      </c>
      <c r="AB215">
        <v>95691.99</v>
      </c>
      <c r="AC215">
        <v>191196.73</v>
      </c>
      <c r="AD215">
        <v>0</v>
      </c>
      <c r="AE215" t="s">
        <v>104</v>
      </c>
      <c r="AF215" t="s">
        <v>491</v>
      </c>
      <c r="AG215" t="s">
        <v>217</v>
      </c>
      <c r="AH215" t="s">
        <v>107</v>
      </c>
    </row>
    <row r="216" spans="1:34" ht="15">
      <c r="A216" t="s">
        <v>101</v>
      </c>
      <c r="B216" t="s">
        <v>490</v>
      </c>
      <c r="C216" t="s">
        <v>216</v>
      </c>
      <c r="D216" t="s">
        <v>134</v>
      </c>
      <c r="E216" t="s">
        <v>106</v>
      </c>
      <c r="F216">
        <v>2012</v>
      </c>
      <c r="G216" t="s">
        <v>113</v>
      </c>
      <c r="H216" t="s">
        <v>135</v>
      </c>
      <c r="I216" t="s">
        <v>115</v>
      </c>
      <c r="J216" t="s">
        <v>129</v>
      </c>
      <c r="K216" t="s">
        <v>136</v>
      </c>
      <c r="L216">
        <v>0</v>
      </c>
      <c r="M216">
        <v>0</v>
      </c>
      <c r="N216">
        <v>210593.5</v>
      </c>
      <c r="O216">
        <v>0</v>
      </c>
      <c r="P216">
        <v>-210593.5</v>
      </c>
      <c r="Q216" t="s">
        <v>103</v>
      </c>
      <c r="R216">
        <v>7118.38</v>
      </c>
      <c r="S216">
        <v>14190</v>
      </c>
      <c r="T216">
        <v>23072.53</v>
      </c>
      <c r="U216">
        <v>18060</v>
      </c>
      <c r="V216">
        <v>18060</v>
      </c>
      <c r="W216">
        <v>18829.09</v>
      </c>
      <c r="X216">
        <v>16770</v>
      </c>
      <c r="Y216">
        <v>18061</v>
      </c>
      <c r="Z216">
        <v>18060</v>
      </c>
      <c r="AA216">
        <v>19350</v>
      </c>
      <c r="AB216">
        <v>16060.5</v>
      </c>
      <c r="AC216">
        <v>22962</v>
      </c>
      <c r="AD216">
        <v>0</v>
      </c>
      <c r="AE216" t="s">
        <v>104</v>
      </c>
      <c r="AF216" t="s">
        <v>491</v>
      </c>
      <c r="AG216" t="s">
        <v>217</v>
      </c>
      <c r="AH216" t="s">
        <v>107</v>
      </c>
    </row>
    <row r="217" spans="1:34" ht="15">
      <c r="A217" t="s">
        <v>101</v>
      </c>
      <c r="B217" t="s">
        <v>490</v>
      </c>
      <c r="C217" t="s">
        <v>216</v>
      </c>
      <c r="D217" t="s">
        <v>137</v>
      </c>
      <c r="E217" t="s">
        <v>106</v>
      </c>
      <c r="F217">
        <v>2012</v>
      </c>
      <c r="G217" t="s">
        <v>113</v>
      </c>
      <c r="H217" t="s">
        <v>138</v>
      </c>
      <c r="I217" t="s">
        <v>115</v>
      </c>
      <c r="J217" t="s">
        <v>129</v>
      </c>
      <c r="K217" t="s">
        <v>136</v>
      </c>
      <c r="L217">
        <v>0</v>
      </c>
      <c r="M217">
        <v>0</v>
      </c>
      <c r="N217">
        <v>109996.37</v>
      </c>
      <c r="O217">
        <v>0</v>
      </c>
      <c r="P217">
        <v>-109996.37</v>
      </c>
      <c r="Q217" t="s">
        <v>103</v>
      </c>
      <c r="R217">
        <v>4173.08</v>
      </c>
      <c r="S217">
        <v>7835.62</v>
      </c>
      <c r="T217">
        <v>15983.25</v>
      </c>
      <c r="U217">
        <v>9407.210000000001</v>
      </c>
      <c r="V217">
        <v>9475.130000000001</v>
      </c>
      <c r="W217">
        <v>8405.130000000001</v>
      </c>
      <c r="X217">
        <v>8699.41</v>
      </c>
      <c r="Y217">
        <v>13141.91</v>
      </c>
      <c r="Z217">
        <v>6692.24</v>
      </c>
      <c r="AA217">
        <v>8339.67</v>
      </c>
      <c r="AB217">
        <v>5273.25</v>
      </c>
      <c r="AC217">
        <v>12570.470000000001</v>
      </c>
      <c r="AD217">
        <v>0</v>
      </c>
      <c r="AE217" t="s">
        <v>104</v>
      </c>
      <c r="AF217" t="s">
        <v>491</v>
      </c>
      <c r="AG217" t="s">
        <v>217</v>
      </c>
      <c r="AH217" t="s">
        <v>107</v>
      </c>
    </row>
    <row r="218" spans="1:34" ht="15">
      <c r="A218" t="s">
        <v>101</v>
      </c>
      <c r="B218" t="s">
        <v>490</v>
      </c>
      <c r="C218" t="s">
        <v>216</v>
      </c>
      <c r="D218" t="s">
        <v>139</v>
      </c>
      <c r="E218" t="s">
        <v>106</v>
      </c>
      <c r="F218">
        <v>2012</v>
      </c>
      <c r="G218" t="s">
        <v>113</v>
      </c>
      <c r="H218" t="s">
        <v>140</v>
      </c>
      <c r="I218" t="s">
        <v>115</v>
      </c>
      <c r="J218" t="s">
        <v>129</v>
      </c>
      <c r="K218" t="s">
        <v>136</v>
      </c>
      <c r="L218">
        <v>0</v>
      </c>
      <c r="M218">
        <v>0</v>
      </c>
      <c r="N218">
        <v>110225.48</v>
      </c>
      <c r="O218">
        <v>0</v>
      </c>
      <c r="P218">
        <v>-110225.48</v>
      </c>
      <c r="Q218" t="s">
        <v>103</v>
      </c>
      <c r="R218">
        <v>3711.91</v>
      </c>
      <c r="S218">
        <v>6837.360000000001</v>
      </c>
      <c r="T218">
        <v>19177.28</v>
      </c>
      <c r="U218">
        <v>8274.86</v>
      </c>
      <c r="V218">
        <v>8011.96</v>
      </c>
      <c r="W218">
        <v>7674.6</v>
      </c>
      <c r="X218">
        <v>8056.46</v>
      </c>
      <c r="Y218">
        <v>12291.630000000001</v>
      </c>
      <c r="Z218">
        <v>7270.6900000000005</v>
      </c>
      <c r="AA218">
        <v>8899.02</v>
      </c>
      <c r="AB218">
        <v>6901.9800000000005</v>
      </c>
      <c r="AC218">
        <v>13117.73</v>
      </c>
      <c r="AD218">
        <v>0</v>
      </c>
      <c r="AE218" t="s">
        <v>104</v>
      </c>
      <c r="AF218" t="s">
        <v>491</v>
      </c>
      <c r="AG218" t="s">
        <v>217</v>
      </c>
      <c r="AH218" t="s">
        <v>107</v>
      </c>
    </row>
    <row r="219" spans="1:34" ht="15">
      <c r="A219" t="s">
        <v>101</v>
      </c>
      <c r="B219" t="s">
        <v>490</v>
      </c>
      <c r="C219" t="s">
        <v>216</v>
      </c>
      <c r="D219" t="s">
        <v>141</v>
      </c>
      <c r="E219" t="s">
        <v>106</v>
      </c>
      <c r="F219">
        <v>2012</v>
      </c>
      <c r="G219" t="s">
        <v>113</v>
      </c>
      <c r="H219" t="s">
        <v>142</v>
      </c>
      <c r="I219" t="s">
        <v>115</v>
      </c>
      <c r="J219" t="s">
        <v>129</v>
      </c>
      <c r="K219" t="s">
        <v>136</v>
      </c>
      <c r="L219">
        <v>0</v>
      </c>
      <c r="M219">
        <v>0</v>
      </c>
      <c r="N219">
        <v>3234</v>
      </c>
      <c r="O219">
        <v>0</v>
      </c>
      <c r="P219">
        <v>-3234</v>
      </c>
      <c r="Q219" t="s">
        <v>103</v>
      </c>
      <c r="R219">
        <v>0</v>
      </c>
      <c r="S219">
        <v>0</v>
      </c>
      <c r="T219">
        <v>0</v>
      </c>
      <c r="U219">
        <v>0</v>
      </c>
      <c r="V219">
        <v>0</v>
      </c>
      <c r="W219">
        <v>1617</v>
      </c>
      <c r="X219">
        <v>269.5</v>
      </c>
      <c r="Y219">
        <v>269.5</v>
      </c>
      <c r="Z219">
        <v>269.5</v>
      </c>
      <c r="AA219">
        <v>269.5</v>
      </c>
      <c r="AB219">
        <v>269.5</v>
      </c>
      <c r="AC219">
        <v>269.5</v>
      </c>
      <c r="AD219">
        <v>0</v>
      </c>
      <c r="AE219" t="s">
        <v>104</v>
      </c>
      <c r="AF219" t="s">
        <v>491</v>
      </c>
      <c r="AG219" t="s">
        <v>217</v>
      </c>
      <c r="AH219" t="s">
        <v>107</v>
      </c>
    </row>
    <row r="220" spans="1:34" ht="15">
      <c r="A220" t="s">
        <v>101</v>
      </c>
      <c r="B220" t="s">
        <v>490</v>
      </c>
      <c r="C220" t="s">
        <v>216</v>
      </c>
      <c r="D220" t="s">
        <v>488</v>
      </c>
      <c r="E220" t="s">
        <v>106</v>
      </c>
      <c r="F220">
        <v>2012</v>
      </c>
      <c r="G220" t="s">
        <v>113</v>
      </c>
      <c r="H220" t="s">
        <v>489</v>
      </c>
      <c r="I220" t="s">
        <v>115</v>
      </c>
      <c r="J220" t="s">
        <v>129</v>
      </c>
      <c r="K220" t="s">
        <v>136</v>
      </c>
      <c r="L220">
        <v>0</v>
      </c>
      <c r="M220">
        <v>0</v>
      </c>
      <c r="N220">
        <v>88.21000000000001</v>
      </c>
      <c r="O220">
        <v>0</v>
      </c>
      <c r="P220">
        <v>-88.21000000000001</v>
      </c>
      <c r="Q220" t="s">
        <v>103</v>
      </c>
      <c r="R220">
        <v>0</v>
      </c>
      <c r="S220">
        <v>0</v>
      </c>
      <c r="T220">
        <v>0</v>
      </c>
      <c r="U220">
        <v>0</v>
      </c>
      <c r="V220">
        <v>0</v>
      </c>
      <c r="W220">
        <v>0</v>
      </c>
      <c r="X220">
        <v>0</v>
      </c>
      <c r="Y220">
        <v>0</v>
      </c>
      <c r="Z220">
        <v>0</v>
      </c>
      <c r="AA220">
        <v>0</v>
      </c>
      <c r="AB220">
        <v>0</v>
      </c>
      <c r="AC220">
        <v>88.21000000000001</v>
      </c>
      <c r="AD220">
        <v>0</v>
      </c>
      <c r="AE220" t="s">
        <v>104</v>
      </c>
      <c r="AF220" t="s">
        <v>491</v>
      </c>
      <c r="AG220" t="s">
        <v>217</v>
      </c>
      <c r="AH220" t="s">
        <v>107</v>
      </c>
    </row>
    <row r="221" spans="1:34" ht="15">
      <c r="A221" t="s">
        <v>101</v>
      </c>
      <c r="B221" t="s">
        <v>490</v>
      </c>
      <c r="C221" t="s">
        <v>216</v>
      </c>
      <c r="D221" t="s">
        <v>221</v>
      </c>
      <c r="E221" t="s">
        <v>106</v>
      </c>
      <c r="F221">
        <v>2012</v>
      </c>
      <c r="G221" t="s">
        <v>113</v>
      </c>
      <c r="H221" t="s">
        <v>222</v>
      </c>
      <c r="I221" t="s">
        <v>115</v>
      </c>
      <c r="J221" t="s">
        <v>129</v>
      </c>
      <c r="K221" t="s">
        <v>136</v>
      </c>
      <c r="L221">
        <v>0</v>
      </c>
      <c r="M221">
        <v>0</v>
      </c>
      <c r="N221">
        <v>12243</v>
      </c>
      <c r="O221">
        <v>0</v>
      </c>
      <c r="P221">
        <v>-12243</v>
      </c>
      <c r="Q221" t="s">
        <v>103</v>
      </c>
      <c r="R221">
        <v>0</v>
      </c>
      <c r="S221">
        <v>0</v>
      </c>
      <c r="T221">
        <v>0</v>
      </c>
      <c r="U221">
        <v>0</v>
      </c>
      <c r="V221">
        <v>0</v>
      </c>
      <c r="W221">
        <v>0</v>
      </c>
      <c r="X221">
        <v>0</v>
      </c>
      <c r="Y221">
        <v>0</v>
      </c>
      <c r="Z221">
        <v>0</v>
      </c>
      <c r="AA221">
        <v>0</v>
      </c>
      <c r="AB221">
        <v>12243</v>
      </c>
      <c r="AC221">
        <v>0</v>
      </c>
      <c r="AD221">
        <v>0</v>
      </c>
      <c r="AE221" t="s">
        <v>104</v>
      </c>
      <c r="AF221" t="s">
        <v>491</v>
      </c>
      <c r="AG221" t="s">
        <v>217</v>
      </c>
      <c r="AH221" t="s">
        <v>107</v>
      </c>
    </row>
    <row r="222" spans="1:34" ht="15">
      <c r="A222" t="s">
        <v>101</v>
      </c>
      <c r="B222" t="s">
        <v>490</v>
      </c>
      <c r="C222" t="s">
        <v>216</v>
      </c>
      <c r="D222" t="s">
        <v>198</v>
      </c>
      <c r="E222" t="s">
        <v>106</v>
      </c>
      <c r="F222">
        <v>2012</v>
      </c>
      <c r="G222" t="s">
        <v>113</v>
      </c>
      <c r="H222" t="s">
        <v>199</v>
      </c>
      <c r="I222" t="s">
        <v>115</v>
      </c>
      <c r="J222" t="s">
        <v>147</v>
      </c>
      <c r="L222">
        <v>0</v>
      </c>
      <c r="M222">
        <v>0</v>
      </c>
      <c r="N222">
        <v>2946</v>
      </c>
      <c r="O222">
        <v>0</v>
      </c>
      <c r="P222">
        <v>-2946</v>
      </c>
      <c r="Q222" t="s">
        <v>103</v>
      </c>
      <c r="R222">
        <v>0</v>
      </c>
      <c r="S222">
        <v>486.96000000000004</v>
      </c>
      <c r="T222">
        <v>0</v>
      </c>
      <c r="U222">
        <v>811.85</v>
      </c>
      <c r="V222">
        <v>156.16</v>
      </c>
      <c r="W222">
        <v>121.8</v>
      </c>
      <c r="X222">
        <v>-1.5</v>
      </c>
      <c r="Y222">
        <v>721.47</v>
      </c>
      <c r="Z222">
        <v>0</v>
      </c>
      <c r="AA222">
        <v>80.76</v>
      </c>
      <c r="AB222">
        <v>215.59</v>
      </c>
      <c r="AC222">
        <v>352.91</v>
      </c>
      <c r="AD222">
        <v>0</v>
      </c>
      <c r="AE222" t="s">
        <v>104</v>
      </c>
      <c r="AF222" t="s">
        <v>491</v>
      </c>
      <c r="AG222" t="s">
        <v>217</v>
      </c>
      <c r="AH222" t="s">
        <v>107</v>
      </c>
    </row>
    <row r="223" spans="1:34" ht="15">
      <c r="A223" t="s">
        <v>101</v>
      </c>
      <c r="B223" t="s">
        <v>490</v>
      </c>
      <c r="C223" t="s">
        <v>216</v>
      </c>
      <c r="D223" t="s">
        <v>200</v>
      </c>
      <c r="E223" t="s">
        <v>106</v>
      </c>
      <c r="F223">
        <v>2012</v>
      </c>
      <c r="G223" t="s">
        <v>113</v>
      </c>
      <c r="H223" t="s">
        <v>201</v>
      </c>
      <c r="I223" t="s">
        <v>115</v>
      </c>
      <c r="J223" t="s">
        <v>147</v>
      </c>
      <c r="L223">
        <v>0</v>
      </c>
      <c r="M223">
        <v>0</v>
      </c>
      <c r="N223">
        <v>1842.03</v>
      </c>
      <c r="O223">
        <v>0</v>
      </c>
      <c r="P223">
        <v>-1842.03</v>
      </c>
      <c r="Q223" t="s">
        <v>103</v>
      </c>
      <c r="R223">
        <v>0</v>
      </c>
      <c r="S223">
        <v>0</v>
      </c>
      <c r="T223">
        <v>0</v>
      </c>
      <c r="U223">
        <v>0</v>
      </c>
      <c r="V223">
        <v>0</v>
      </c>
      <c r="W223">
        <v>0</v>
      </c>
      <c r="X223">
        <v>0</v>
      </c>
      <c r="Y223">
        <v>243.92000000000002</v>
      </c>
      <c r="Z223">
        <v>1506.79</v>
      </c>
      <c r="AA223">
        <v>91.32000000000001</v>
      </c>
      <c r="AB223">
        <v>0</v>
      </c>
      <c r="AC223">
        <v>0</v>
      </c>
      <c r="AD223">
        <v>0</v>
      </c>
      <c r="AE223" t="s">
        <v>104</v>
      </c>
      <c r="AF223" t="s">
        <v>491</v>
      </c>
      <c r="AG223" t="s">
        <v>217</v>
      </c>
      <c r="AH223" t="s">
        <v>107</v>
      </c>
    </row>
    <row r="224" spans="1:34" ht="15">
      <c r="A224" t="s">
        <v>101</v>
      </c>
      <c r="B224" t="s">
        <v>490</v>
      </c>
      <c r="C224" t="s">
        <v>216</v>
      </c>
      <c r="D224" t="s">
        <v>232</v>
      </c>
      <c r="E224" t="s">
        <v>106</v>
      </c>
      <c r="F224">
        <v>2012</v>
      </c>
      <c r="G224" t="s">
        <v>113</v>
      </c>
      <c r="H224" t="s">
        <v>233</v>
      </c>
      <c r="I224" t="s">
        <v>115</v>
      </c>
      <c r="J224" t="s">
        <v>147</v>
      </c>
      <c r="L224">
        <v>0</v>
      </c>
      <c r="M224">
        <v>0</v>
      </c>
      <c r="N224">
        <v>5726.74</v>
      </c>
      <c r="O224">
        <v>0</v>
      </c>
      <c r="P224">
        <v>-5726.74</v>
      </c>
      <c r="Q224" t="s">
        <v>103</v>
      </c>
      <c r="R224">
        <v>0</v>
      </c>
      <c r="S224">
        <v>0</v>
      </c>
      <c r="T224">
        <v>0</v>
      </c>
      <c r="U224">
        <v>0</v>
      </c>
      <c r="V224">
        <v>0</v>
      </c>
      <c r="W224">
        <v>134.02</v>
      </c>
      <c r="X224">
        <v>1816.66</v>
      </c>
      <c r="Y224">
        <v>1819.3600000000001</v>
      </c>
      <c r="Z224">
        <v>1793.27</v>
      </c>
      <c r="AA224">
        <v>0</v>
      </c>
      <c r="AB224">
        <v>163.43</v>
      </c>
      <c r="AC224">
        <v>0</v>
      </c>
      <c r="AD224">
        <v>0</v>
      </c>
      <c r="AE224" t="s">
        <v>104</v>
      </c>
      <c r="AF224" t="s">
        <v>491</v>
      </c>
      <c r="AG224" t="s">
        <v>217</v>
      </c>
      <c r="AH224" t="s">
        <v>107</v>
      </c>
    </row>
    <row r="225" spans="1:34" ht="15">
      <c r="A225" t="s">
        <v>101</v>
      </c>
      <c r="B225" t="s">
        <v>490</v>
      </c>
      <c r="C225" t="s">
        <v>216</v>
      </c>
      <c r="D225" t="s">
        <v>372</v>
      </c>
      <c r="E225" t="s">
        <v>106</v>
      </c>
      <c r="F225">
        <v>2012</v>
      </c>
      <c r="G225" t="s">
        <v>113</v>
      </c>
      <c r="H225" t="s">
        <v>373</v>
      </c>
      <c r="I225" t="s">
        <v>115</v>
      </c>
      <c r="J225" t="s">
        <v>147</v>
      </c>
      <c r="L225">
        <v>0</v>
      </c>
      <c r="M225">
        <v>0</v>
      </c>
      <c r="N225">
        <v>1399.6100000000001</v>
      </c>
      <c r="O225">
        <v>0</v>
      </c>
      <c r="P225">
        <v>-1399.6100000000001</v>
      </c>
      <c r="Q225" t="s">
        <v>103</v>
      </c>
      <c r="R225">
        <v>0</v>
      </c>
      <c r="S225">
        <v>0</v>
      </c>
      <c r="T225">
        <v>0</v>
      </c>
      <c r="U225">
        <v>0</v>
      </c>
      <c r="V225">
        <v>211.51</v>
      </c>
      <c r="W225">
        <v>0</v>
      </c>
      <c r="X225">
        <v>0</v>
      </c>
      <c r="Y225">
        <v>0</v>
      </c>
      <c r="Z225">
        <v>0</v>
      </c>
      <c r="AA225">
        <v>0.01</v>
      </c>
      <c r="AB225">
        <v>278.37</v>
      </c>
      <c r="AC225">
        <v>909.72</v>
      </c>
      <c r="AD225">
        <v>0</v>
      </c>
      <c r="AE225" t="s">
        <v>104</v>
      </c>
      <c r="AF225" t="s">
        <v>491</v>
      </c>
      <c r="AG225" t="s">
        <v>217</v>
      </c>
      <c r="AH225" t="s">
        <v>107</v>
      </c>
    </row>
    <row r="226" spans="1:34" ht="15">
      <c r="A226" t="s">
        <v>101</v>
      </c>
      <c r="B226" t="s">
        <v>490</v>
      </c>
      <c r="C226" t="s">
        <v>216</v>
      </c>
      <c r="D226" t="s">
        <v>173</v>
      </c>
      <c r="E226" t="s">
        <v>106</v>
      </c>
      <c r="F226">
        <v>2012</v>
      </c>
      <c r="G226" t="s">
        <v>113</v>
      </c>
      <c r="H226" t="s">
        <v>174</v>
      </c>
      <c r="I226" t="s">
        <v>115</v>
      </c>
      <c r="J226" t="s">
        <v>147</v>
      </c>
      <c r="L226">
        <v>0</v>
      </c>
      <c r="M226">
        <v>0</v>
      </c>
      <c r="N226">
        <v>489.90000000000003</v>
      </c>
      <c r="O226">
        <v>0</v>
      </c>
      <c r="P226">
        <v>-489.90000000000003</v>
      </c>
      <c r="Q226" t="s">
        <v>103</v>
      </c>
      <c r="R226">
        <v>0</v>
      </c>
      <c r="S226">
        <v>0</v>
      </c>
      <c r="T226">
        <v>0</v>
      </c>
      <c r="U226">
        <v>0</v>
      </c>
      <c r="V226">
        <v>39.42</v>
      </c>
      <c r="W226">
        <v>338.98</v>
      </c>
      <c r="X226">
        <v>0</v>
      </c>
      <c r="Y226">
        <v>0</v>
      </c>
      <c r="Z226">
        <v>0</v>
      </c>
      <c r="AA226">
        <v>0</v>
      </c>
      <c r="AB226">
        <v>0</v>
      </c>
      <c r="AC226">
        <v>111.5</v>
      </c>
      <c r="AD226">
        <v>0</v>
      </c>
      <c r="AE226" t="s">
        <v>104</v>
      </c>
      <c r="AF226" t="s">
        <v>491</v>
      </c>
      <c r="AG226" t="s">
        <v>217</v>
      </c>
      <c r="AH226" t="s">
        <v>107</v>
      </c>
    </row>
    <row r="227" spans="1:34" ht="15">
      <c r="A227" t="s">
        <v>101</v>
      </c>
      <c r="B227" t="s">
        <v>490</v>
      </c>
      <c r="C227" t="s">
        <v>216</v>
      </c>
      <c r="D227" t="s">
        <v>447</v>
      </c>
      <c r="E227" t="s">
        <v>106</v>
      </c>
      <c r="F227">
        <v>2012</v>
      </c>
      <c r="G227" t="s">
        <v>113</v>
      </c>
      <c r="H227" t="s">
        <v>448</v>
      </c>
      <c r="I227" t="s">
        <v>115</v>
      </c>
      <c r="J227" t="s">
        <v>147</v>
      </c>
      <c r="L227">
        <v>0</v>
      </c>
      <c r="M227">
        <v>0</v>
      </c>
      <c r="N227">
        <v>28.23</v>
      </c>
      <c r="O227">
        <v>0</v>
      </c>
      <c r="P227">
        <v>-28.23</v>
      </c>
      <c r="Q227" t="s">
        <v>103</v>
      </c>
      <c r="R227">
        <v>0</v>
      </c>
      <c r="S227">
        <v>28.23</v>
      </c>
      <c r="T227">
        <v>0</v>
      </c>
      <c r="U227">
        <v>0</v>
      </c>
      <c r="V227">
        <v>0</v>
      </c>
      <c r="W227">
        <v>0</v>
      </c>
      <c r="X227">
        <v>0</v>
      </c>
      <c r="Y227">
        <v>0</v>
      </c>
      <c r="Z227">
        <v>0</v>
      </c>
      <c r="AA227">
        <v>0</v>
      </c>
      <c r="AB227">
        <v>0</v>
      </c>
      <c r="AC227">
        <v>0</v>
      </c>
      <c r="AD227">
        <v>0</v>
      </c>
      <c r="AE227" t="s">
        <v>104</v>
      </c>
      <c r="AF227" t="s">
        <v>491</v>
      </c>
      <c r="AG227" t="s">
        <v>217</v>
      </c>
      <c r="AH227" t="s">
        <v>107</v>
      </c>
    </row>
    <row r="228" spans="1:34" ht="15">
      <c r="A228" t="s">
        <v>101</v>
      </c>
      <c r="B228" t="s">
        <v>490</v>
      </c>
      <c r="C228" t="s">
        <v>216</v>
      </c>
      <c r="D228" t="s">
        <v>492</v>
      </c>
      <c r="E228" t="s">
        <v>106</v>
      </c>
      <c r="F228">
        <v>2012</v>
      </c>
      <c r="G228" t="s">
        <v>113</v>
      </c>
      <c r="H228" t="s">
        <v>493</v>
      </c>
      <c r="I228" t="s">
        <v>115</v>
      </c>
      <c r="J228" t="s">
        <v>147</v>
      </c>
      <c r="L228">
        <v>0</v>
      </c>
      <c r="M228">
        <v>0</v>
      </c>
      <c r="N228">
        <v>3462.2200000000003</v>
      </c>
      <c r="O228">
        <v>0</v>
      </c>
      <c r="P228">
        <v>-3462.2200000000003</v>
      </c>
      <c r="Q228" t="s">
        <v>103</v>
      </c>
      <c r="R228">
        <v>0</v>
      </c>
      <c r="S228">
        <v>0</v>
      </c>
      <c r="T228">
        <v>0</v>
      </c>
      <c r="U228">
        <v>0</v>
      </c>
      <c r="V228">
        <v>173.24</v>
      </c>
      <c r="W228">
        <v>102.39</v>
      </c>
      <c r="X228">
        <v>0</v>
      </c>
      <c r="Y228">
        <v>0</v>
      </c>
      <c r="Z228">
        <v>0</v>
      </c>
      <c r="AA228">
        <v>0</v>
      </c>
      <c r="AB228">
        <v>3186.59</v>
      </c>
      <c r="AC228">
        <v>0</v>
      </c>
      <c r="AD228">
        <v>0</v>
      </c>
      <c r="AE228" t="s">
        <v>104</v>
      </c>
      <c r="AF228" t="s">
        <v>491</v>
      </c>
      <c r="AG228" t="s">
        <v>217</v>
      </c>
      <c r="AH228" t="s">
        <v>107</v>
      </c>
    </row>
    <row r="229" spans="1:34" ht="15">
      <c r="A229" t="s">
        <v>101</v>
      </c>
      <c r="B229" t="s">
        <v>490</v>
      </c>
      <c r="C229" t="s">
        <v>216</v>
      </c>
      <c r="D229" t="s">
        <v>451</v>
      </c>
      <c r="E229" t="s">
        <v>106</v>
      </c>
      <c r="F229">
        <v>2012</v>
      </c>
      <c r="G229" t="s">
        <v>113</v>
      </c>
      <c r="H229" t="s">
        <v>452</v>
      </c>
      <c r="I229" t="s">
        <v>115</v>
      </c>
      <c r="J229" t="s">
        <v>150</v>
      </c>
      <c r="L229">
        <v>0</v>
      </c>
      <c r="M229">
        <v>0</v>
      </c>
      <c r="N229">
        <v>17500</v>
      </c>
      <c r="O229">
        <v>0</v>
      </c>
      <c r="P229">
        <v>-17500</v>
      </c>
      <c r="Q229" t="s">
        <v>103</v>
      </c>
      <c r="R229">
        <v>0</v>
      </c>
      <c r="S229">
        <v>0</v>
      </c>
      <c r="T229">
        <v>0</v>
      </c>
      <c r="U229">
        <v>0</v>
      </c>
      <c r="V229">
        <v>0</v>
      </c>
      <c r="W229">
        <v>7000</v>
      </c>
      <c r="X229">
        <v>0</v>
      </c>
      <c r="Y229">
        <v>0</v>
      </c>
      <c r="Z229">
        <v>7665</v>
      </c>
      <c r="AA229">
        <v>-665</v>
      </c>
      <c r="AB229">
        <v>0</v>
      </c>
      <c r="AC229">
        <v>3500</v>
      </c>
      <c r="AD229">
        <v>0</v>
      </c>
      <c r="AE229" t="s">
        <v>104</v>
      </c>
      <c r="AF229" t="s">
        <v>491</v>
      </c>
      <c r="AG229" t="s">
        <v>217</v>
      </c>
      <c r="AH229" t="s">
        <v>107</v>
      </c>
    </row>
    <row r="230" spans="1:34" ht="15">
      <c r="A230" t="s">
        <v>101</v>
      </c>
      <c r="B230" t="s">
        <v>490</v>
      </c>
      <c r="C230" t="s">
        <v>216</v>
      </c>
      <c r="D230" t="s">
        <v>378</v>
      </c>
      <c r="E230" t="s">
        <v>106</v>
      </c>
      <c r="F230">
        <v>2012</v>
      </c>
      <c r="G230" t="s">
        <v>113</v>
      </c>
      <c r="H230" t="s">
        <v>379</v>
      </c>
      <c r="I230" t="s">
        <v>115</v>
      </c>
      <c r="J230" t="s">
        <v>150</v>
      </c>
      <c r="L230">
        <v>0</v>
      </c>
      <c r="M230">
        <v>0</v>
      </c>
      <c r="N230">
        <v>3603</v>
      </c>
      <c r="O230">
        <v>0</v>
      </c>
      <c r="P230">
        <v>-3603</v>
      </c>
      <c r="Q230" t="s">
        <v>103</v>
      </c>
      <c r="R230">
        <v>0</v>
      </c>
      <c r="S230">
        <v>0</v>
      </c>
      <c r="T230">
        <v>0</v>
      </c>
      <c r="U230">
        <v>0</v>
      </c>
      <c r="V230">
        <v>0</v>
      </c>
      <c r="W230">
        <v>0</v>
      </c>
      <c r="X230">
        <v>0</v>
      </c>
      <c r="Y230">
        <v>0</v>
      </c>
      <c r="Z230">
        <v>0</v>
      </c>
      <c r="AA230">
        <v>0</v>
      </c>
      <c r="AB230">
        <v>3603</v>
      </c>
      <c r="AC230">
        <v>0</v>
      </c>
      <c r="AD230">
        <v>0</v>
      </c>
      <c r="AE230" t="s">
        <v>104</v>
      </c>
      <c r="AF230" t="s">
        <v>491</v>
      </c>
      <c r="AG230" t="s">
        <v>217</v>
      </c>
      <c r="AH230" t="s">
        <v>107</v>
      </c>
    </row>
    <row r="231" spans="1:34" ht="15">
      <c r="A231" t="s">
        <v>101</v>
      </c>
      <c r="B231" t="s">
        <v>490</v>
      </c>
      <c r="C231" t="s">
        <v>216</v>
      </c>
      <c r="D231" t="s">
        <v>404</v>
      </c>
      <c r="E231" t="s">
        <v>106</v>
      </c>
      <c r="F231">
        <v>2012</v>
      </c>
      <c r="G231" t="s">
        <v>113</v>
      </c>
      <c r="H231" t="s">
        <v>405</v>
      </c>
      <c r="I231" t="s">
        <v>115</v>
      </c>
      <c r="J231" t="s">
        <v>150</v>
      </c>
      <c r="L231">
        <v>0</v>
      </c>
      <c r="M231">
        <v>0</v>
      </c>
      <c r="N231">
        <v>210.9</v>
      </c>
      <c r="O231">
        <v>0</v>
      </c>
      <c r="P231">
        <v>-210.9</v>
      </c>
      <c r="Q231" t="s">
        <v>103</v>
      </c>
      <c r="R231">
        <v>0</v>
      </c>
      <c r="S231">
        <v>0</v>
      </c>
      <c r="T231">
        <v>0</v>
      </c>
      <c r="U231">
        <v>0</v>
      </c>
      <c r="V231">
        <v>0</v>
      </c>
      <c r="W231">
        <v>0</v>
      </c>
      <c r="X231">
        <v>0</v>
      </c>
      <c r="Y231">
        <v>210.9</v>
      </c>
      <c r="Z231">
        <v>0</v>
      </c>
      <c r="AA231">
        <v>0</v>
      </c>
      <c r="AB231">
        <v>0</v>
      </c>
      <c r="AC231">
        <v>0</v>
      </c>
      <c r="AD231">
        <v>0</v>
      </c>
      <c r="AE231" t="s">
        <v>104</v>
      </c>
      <c r="AF231" t="s">
        <v>491</v>
      </c>
      <c r="AG231" t="s">
        <v>217</v>
      </c>
      <c r="AH231" t="s">
        <v>107</v>
      </c>
    </row>
    <row r="232" spans="1:34" ht="15">
      <c r="A232" t="s">
        <v>101</v>
      </c>
      <c r="B232" t="s">
        <v>490</v>
      </c>
      <c r="C232" t="s">
        <v>216</v>
      </c>
      <c r="D232" t="s">
        <v>380</v>
      </c>
      <c r="E232" t="s">
        <v>106</v>
      </c>
      <c r="F232">
        <v>2012</v>
      </c>
      <c r="G232" t="s">
        <v>113</v>
      </c>
      <c r="H232" t="s">
        <v>381</v>
      </c>
      <c r="I232" t="s">
        <v>115</v>
      </c>
      <c r="J232" t="s">
        <v>150</v>
      </c>
      <c r="L232">
        <v>0</v>
      </c>
      <c r="M232">
        <v>0</v>
      </c>
      <c r="N232">
        <v>1525.66</v>
      </c>
      <c r="O232">
        <v>0</v>
      </c>
      <c r="P232">
        <v>-1525.66</v>
      </c>
      <c r="Q232" t="s">
        <v>103</v>
      </c>
      <c r="R232">
        <v>0</v>
      </c>
      <c r="S232">
        <v>0</v>
      </c>
      <c r="T232">
        <v>0</v>
      </c>
      <c r="U232">
        <v>0</v>
      </c>
      <c r="V232">
        <v>0</v>
      </c>
      <c r="W232">
        <v>0</v>
      </c>
      <c r="X232">
        <v>0</v>
      </c>
      <c r="Y232">
        <v>1525.66</v>
      </c>
      <c r="Z232">
        <v>0</v>
      </c>
      <c r="AA232">
        <v>0</v>
      </c>
      <c r="AB232">
        <v>0</v>
      </c>
      <c r="AC232">
        <v>0</v>
      </c>
      <c r="AD232">
        <v>0</v>
      </c>
      <c r="AE232" t="s">
        <v>104</v>
      </c>
      <c r="AF232" t="s">
        <v>491</v>
      </c>
      <c r="AG232" t="s">
        <v>217</v>
      </c>
      <c r="AH232" t="s">
        <v>107</v>
      </c>
    </row>
    <row r="233" spans="1:34" ht="15">
      <c r="A233" t="s">
        <v>101</v>
      </c>
      <c r="B233" t="s">
        <v>490</v>
      </c>
      <c r="C233" t="s">
        <v>216</v>
      </c>
      <c r="D233" t="s">
        <v>410</v>
      </c>
      <c r="E233" t="s">
        <v>106</v>
      </c>
      <c r="F233">
        <v>2012</v>
      </c>
      <c r="G233" t="s">
        <v>113</v>
      </c>
      <c r="H233" t="s">
        <v>411</v>
      </c>
      <c r="I233" t="s">
        <v>115</v>
      </c>
      <c r="J233" t="s">
        <v>150</v>
      </c>
      <c r="L233">
        <v>0</v>
      </c>
      <c r="M233">
        <v>0</v>
      </c>
      <c r="N233">
        <v>66.66</v>
      </c>
      <c r="O233">
        <v>0</v>
      </c>
      <c r="P233">
        <v>-66.66</v>
      </c>
      <c r="Q233" t="s">
        <v>103</v>
      </c>
      <c r="R233">
        <v>0</v>
      </c>
      <c r="S233">
        <v>0</v>
      </c>
      <c r="T233">
        <v>0</v>
      </c>
      <c r="U233">
        <v>0</v>
      </c>
      <c r="V233">
        <v>0</v>
      </c>
      <c r="W233">
        <v>0</v>
      </c>
      <c r="X233">
        <v>0</v>
      </c>
      <c r="Y233">
        <v>66.66</v>
      </c>
      <c r="Z233">
        <v>0</v>
      </c>
      <c r="AA233">
        <v>0</v>
      </c>
      <c r="AB233">
        <v>0</v>
      </c>
      <c r="AC233">
        <v>0</v>
      </c>
      <c r="AD233">
        <v>0</v>
      </c>
      <c r="AE233" t="s">
        <v>104</v>
      </c>
      <c r="AF233" t="s">
        <v>491</v>
      </c>
      <c r="AG233" t="s">
        <v>217</v>
      </c>
      <c r="AH233" t="s">
        <v>107</v>
      </c>
    </row>
    <row r="234" spans="1:34" ht="15">
      <c r="A234" t="s">
        <v>101</v>
      </c>
      <c r="B234" t="s">
        <v>490</v>
      </c>
      <c r="C234" t="s">
        <v>216</v>
      </c>
      <c r="D234" t="s">
        <v>223</v>
      </c>
      <c r="E234" t="s">
        <v>106</v>
      </c>
      <c r="F234">
        <v>2012</v>
      </c>
      <c r="G234" t="s">
        <v>113</v>
      </c>
      <c r="H234" t="s">
        <v>224</v>
      </c>
      <c r="I234" t="s">
        <v>115</v>
      </c>
      <c r="J234" t="s">
        <v>150</v>
      </c>
      <c r="L234">
        <v>0</v>
      </c>
      <c r="M234">
        <v>0</v>
      </c>
      <c r="N234">
        <v>380</v>
      </c>
      <c r="O234">
        <v>0</v>
      </c>
      <c r="P234">
        <v>-380</v>
      </c>
      <c r="Q234" t="s">
        <v>103</v>
      </c>
      <c r="R234">
        <v>60</v>
      </c>
      <c r="S234">
        <v>0</v>
      </c>
      <c r="T234">
        <v>0</v>
      </c>
      <c r="U234">
        <v>0</v>
      </c>
      <c r="V234">
        <v>20</v>
      </c>
      <c r="W234">
        <v>0</v>
      </c>
      <c r="X234">
        <v>0</v>
      </c>
      <c r="Y234">
        <v>0</v>
      </c>
      <c r="Z234">
        <v>0</v>
      </c>
      <c r="AA234">
        <v>250</v>
      </c>
      <c r="AB234">
        <v>50</v>
      </c>
      <c r="AC234">
        <v>0</v>
      </c>
      <c r="AD234">
        <v>0</v>
      </c>
      <c r="AE234" t="s">
        <v>104</v>
      </c>
      <c r="AF234" t="s">
        <v>491</v>
      </c>
      <c r="AG234" t="s">
        <v>217</v>
      </c>
      <c r="AH234" t="s">
        <v>107</v>
      </c>
    </row>
    <row r="235" spans="1:34" ht="15">
      <c r="A235" t="s">
        <v>101</v>
      </c>
      <c r="B235" t="s">
        <v>490</v>
      </c>
      <c r="C235" t="s">
        <v>216</v>
      </c>
      <c r="D235" t="s">
        <v>478</v>
      </c>
      <c r="E235" t="s">
        <v>106</v>
      </c>
      <c r="F235">
        <v>2012</v>
      </c>
      <c r="G235" t="s">
        <v>113</v>
      </c>
      <c r="H235" t="s">
        <v>479</v>
      </c>
      <c r="I235" t="s">
        <v>115</v>
      </c>
      <c r="J235" t="s">
        <v>150</v>
      </c>
      <c r="L235">
        <v>0</v>
      </c>
      <c r="M235">
        <v>0</v>
      </c>
      <c r="N235">
        <v>12.26</v>
      </c>
      <c r="O235">
        <v>0</v>
      </c>
      <c r="P235">
        <v>-12.26</v>
      </c>
      <c r="Q235" t="s">
        <v>103</v>
      </c>
      <c r="R235">
        <v>0</v>
      </c>
      <c r="S235">
        <v>0</v>
      </c>
      <c r="T235">
        <v>0</v>
      </c>
      <c r="U235">
        <v>0</v>
      </c>
      <c r="V235">
        <v>0</v>
      </c>
      <c r="W235">
        <v>0</v>
      </c>
      <c r="X235">
        <v>0</v>
      </c>
      <c r="Y235">
        <v>0</v>
      </c>
      <c r="Z235">
        <v>0</v>
      </c>
      <c r="AA235">
        <v>0</v>
      </c>
      <c r="AB235">
        <v>0</v>
      </c>
      <c r="AC235">
        <v>12.26</v>
      </c>
      <c r="AD235">
        <v>0</v>
      </c>
      <c r="AE235" t="s">
        <v>104</v>
      </c>
      <c r="AF235" t="s">
        <v>491</v>
      </c>
      <c r="AG235" t="s">
        <v>217</v>
      </c>
      <c r="AH235" t="s">
        <v>107</v>
      </c>
    </row>
    <row r="236" spans="1:34" ht="15">
      <c r="A236" t="s">
        <v>101</v>
      </c>
      <c r="B236" t="s">
        <v>490</v>
      </c>
      <c r="C236" t="s">
        <v>216</v>
      </c>
      <c r="D236" t="s">
        <v>374</v>
      </c>
      <c r="E236" t="s">
        <v>106</v>
      </c>
      <c r="F236">
        <v>2012</v>
      </c>
      <c r="G236" t="s">
        <v>113</v>
      </c>
      <c r="H236" t="s">
        <v>375</v>
      </c>
      <c r="I236" t="s">
        <v>115</v>
      </c>
      <c r="J236" t="s">
        <v>150</v>
      </c>
      <c r="L236">
        <v>0</v>
      </c>
      <c r="M236">
        <v>0</v>
      </c>
      <c r="N236">
        <v>3833.9300000000003</v>
      </c>
      <c r="O236">
        <v>0</v>
      </c>
      <c r="P236">
        <v>-3833.9300000000003</v>
      </c>
      <c r="Q236" t="s">
        <v>103</v>
      </c>
      <c r="R236">
        <v>0</v>
      </c>
      <c r="S236">
        <v>0</v>
      </c>
      <c r="T236">
        <v>0</v>
      </c>
      <c r="U236">
        <v>0</v>
      </c>
      <c r="V236">
        <v>0</v>
      </c>
      <c r="W236">
        <v>0</v>
      </c>
      <c r="X236">
        <v>0</v>
      </c>
      <c r="Y236">
        <v>299</v>
      </c>
      <c r="Z236">
        <v>34.93</v>
      </c>
      <c r="AA236">
        <v>0</v>
      </c>
      <c r="AB236">
        <v>0</v>
      </c>
      <c r="AC236">
        <v>3500</v>
      </c>
      <c r="AD236">
        <v>0</v>
      </c>
      <c r="AE236" t="s">
        <v>104</v>
      </c>
      <c r="AF236" t="s">
        <v>491</v>
      </c>
      <c r="AG236" t="s">
        <v>217</v>
      </c>
      <c r="AH236" t="s">
        <v>107</v>
      </c>
    </row>
    <row r="237" spans="1:34" ht="15">
      <c r="A237" t="s">
        <v>101</v>
      </c>
      <c r="B237" t="s">
        <v>490</v>
      </c>
      <c r="C237" t="s">
        <v>216</v>
      </c>
      <c r="D237" t="s">
        <v>494</v>
      </c>
      <c r="E237" t="s">
        <v>106</v>
      </c>
      <c r="F237">
        <v>2012</v>
      </c>
      <c r="G237" t="s">
        <v>113</v>
      </c>
      <c r="H237" t="s">
        <v>495</v>
      </c>
      <c r="I237" t="s">
        <v>115</v>
      </c>
      <c r="J237" t="s">
        <v>150</v>
      </c>
      <c r="L237">
        <v>0</v>
      </c>
      <c r="M237">
        <v>0</v>
      </c>
      <c r="N237">
        <v>740</v>
      </c>
      <c r="O237">
        <v>0</v>
      </c>
      <c r="P237">
        <v>-740</v>
      </c>
      <c r="Q237" t="s">
        <v>103</v>
      </c>
      <c r="R237">
        <v>0</v>
      </c>
      <c r="S237">
        <v>0</v>
      </c>
      <c r="T237">
        <v>0</v>
      </c>
      <c r="U237">
        <v>0</v>
      </c>
      <c r="V237">
        <v>0</v>
      </c>
      <c r="W237">
        <v>0</v>
      </c>
      <c r="X237">
        <v>490</v>
      </c>
      <c r="Y237">
        <v>0</v>
      </c>
      <c r="Z237">
        <v>0</v>
      </c>
      <c r="AA237">
        <v>250</v>
      </c>
      <c r="AB237">
        <v>0</v>
      </c>
      <c r="AC237">
        <v>0</v>
      </c>
      <c r="AD237">
        <v>0</v>
      </c>
      <c r="AE237" t="s">
        <v>104</v>
      </c>
      <c r="AF237" t="s">
        <v>491</v>
      </c>
      <c r="AG237" t="s">
        <v>217</v>
      </c>
      <c r="AH237" t="s">
        <v>107</v>
      </c>
    </row>
    <row r="238" spans="1:34" ht="15">
      <c r="A238" t="s">
        <v>101</v>
      </c>
      <c r="B238" t="s">
        <v>490</v>
      </c>
      <c r="C238" t="s">
        <v>216</v>
      </c>
      <c r="D238" t="s">
        <v>183</v>
      </c>
      <c r="E238" t="s">
        <v>106</v>
      </c>
      <c r="F238">
        <v>2012</v>
      </c>
      <c r="G238" t="s">
        <v>113</v>
      </c>
      <c r="H238" t="s">
        <v>184</v>
      </c>
      <c r="I238" t="s">
        <v>115</v>
      </c>
      <c r="J238" t="s">
        <v>150</v>
      </c>
      <c r="L238">
        <v>0</v>
      </c>
      <c r="M238">
        <v>0</v>
      </c>
      <c r="N238">
        <v>26.28</v>
      </c>
      <c r="O238">
        <v>0</v>
      </c>
      <c r="P238">
        <v>-26.28</v>
      </c>
      <c r="Q238" t="s">
        <v>103</v>
      </c>
      <c r="R238">
        <v>0</v>
      </c>
      <c r="S238">
        <v>0</v>
      </c>
      <c r="T238">
        <v>0</v>
      </c>
      <c r="U238">
        <v>0</v>
      </c>
      <c r="V238">
        <v>0</v>
      </c>
      <c r="W238">
        <v>0</v>
      </c>
      <c r="X238">
        <v>0</v>
      </c>
      <c r="Y238">
        <v>0</v>
      </c>
      <c r="Z238">
        <v>0</v>
      </c>
      <c r="AA238">
        <v>0</v>
      </c>
      <c r="AB238">
        <v>26.28</v>
      </c>
      <c r="AC238">
        <v>0</v>
      </c>
      <c r="AD238">
        <v>0</v>
      </c>
      <c r="AE238" t="s">
        <v>104</v>
      </c>
      <c r="AF238" t="s">
        <v>491</v>
      </c>
      <c r="AG238" t="s">
        <v>217</v>
      </c>
      <c r="AH238" t="s">
        <v>107</v>
      </c>
    </row>
    <row r="239" spans="1:34" ht="15">
      <c r="A239" t="s">
        <v>101</v>
      </c>
      <c r="B239" t="s">
        <v>490</v>
      </c>
      <c r="C239" t="s">
        <v>216</v>
      </c>
      <c r="D239" t="s">
        <v>151</v>
      </c>
      <c r="E239" t="s">
        <v>106</v>
      </c>
      <c r="F239">
        <v>2012</v>
      </c>
      <c r="G239" t="s">
        <v>113</v>
      </c>
      <c r="H239" t="s">
        <v>152</v>
      </c>
      <c r="I239" t="s">
        <v>115</v>
      </c>
      <c r="J239" t="s">
        <v>150</v>
      </c>
      <c r="L239">
        <v>0</v>
      </c>
      <c r="M239">
        <v>0</v>
      </c>
      <c r="N239">
        <v>3353</v>
      </c>
      <c r="O239">
        <v>0</v>
      </c>
      <c r="P239">
        <v>-3353</v>
      </c>
      <c r="Q239" t="s">
        <v>103</v>
      </c>
      <c r="R239">
        <v>0</v>
      </c>
      <c r="S239">
        <v>0</v>
      </c>
      <c r="T239">
        <v>3353</v>
      </c>
      <c r="U239">
        <v>0</v>
      </c>
      <c r="V239">
        <v>0</v>
      </c>
      <c r="W239">
        <v>0</v>
      </c>
      <c r="X239">
        <v>0</v>
      </c>
      <c r="Y239">
        <v>0</v>
      </c>
      <c r="Z239">
        <v>0</v>
      </c>
      <c r="AA239">
        <v>0</v>
      </c>
      <c r="AB239">
        <v>0</v>
      </c>
      <c r="AC239">
        <v>0</v>
      </c>
      <c r="AD239">
        <v>0</v>
      </c>
      <c r="AE239" t="s">
        <v>104</v>
      </c>
      <c r="AF239" t="s">
        <v>491</v>
      </c>
      <c r="AG239" t="s">
        <v>217</v>
      </c>
      <c r="AH239" t="s">
        <v>107</v>
      </c>
    </row>
    <row r="240" spans="1:34" ht="15">
      <c r="A240" t="s">
        <v>101</v>
      </c>
      <c r="B240" t="s">
        <v>490</v>
      </c>
      <c r="C240" t="s">
        <v>216</v>
      </c>
      <c r="D240" t="s">
        <v>185</v>
      </c>
      <c r="E240" t="s">
        <v>106</v>
      </c>
      <c r="F240">
        <v>2012</v>
      </c>
      <c r="G240" t="s">
        <v>113</v>
      </c>
      <c r="H240" t="s">
        <v>186</v>
      </c>
      <c r="I240" t="s">
        <v>115</v>
      </c>
      <c r="J240" t="s">
        <v>187</v>
      </c>
      <c r="L240">
        <v>0</v>
      </c>
      <c r="M240">
        <v>0</v>
      </c>
      <c r="N240">
        <v>2745</v>
      </c>
      <c r="O240">
        <v>0</v>
      </c>
      <c r="P240">
        <v>-2745</v>
      </c>
      <c r="Q240" t="s">
        <v>103</v>
      </c>
      <c r="R240">
        <v>0</v>
      </c>
      <c r="S240">
        <v>0</v>
      </c>
      <c r="T240">
        <v>0</v>
      </c>
      <c r="U240">
        <v>0</v>
      </c>
      <c r="V240">
        <v>0</v>
      </c>
      <c r="W240">
        <v>0</v>
      </c>
      <c r="X240">
        <v>0</v>
      </c>
      <c r="Y240">
        <v>1468</v>
      </c>
      <c r="Z240">
        <v>0</v>
      </c>
      <c r="AA240">
        <v>-337</v>
      </c>
      <c r="AB240">
        <v>0</v>
      </c>
      <c r="AC240">
        <v>1614</v>
      </c>
      <c r="AD240">
        <v>0</v>
      </c>
      <c r="AE240" t="s">
        <v>104</v>
      </c>
      <c r="AF240" t="s">
        <v>491</v>
      </c>
      <c r="AG240" t="s">
        <v>217</v>
      </c>
      <c r="AH240" t="s">
        <v>107</v>
      </c>
    </row>
    <row r="241" spans="1:34" ht="15">
      <c r="A241" t="s">
        <v>101</v>
      </c>
      <c r="B241" t="s">
        <v>490</v>
      </c>
      <c r="C241" t="s">
        <v>216</v>
      </c>
      <c r="D241" t="s">
        <v>482</v>
      </c>
      <c r="E241" t="s">
        <v>106</v>
      </c>
      <c r="F241">
        <v>2012</v>
      </c>
      <c r="G241" t="s">
        <v>113</v>
      </c>
      <c r="H241" t="s">
        <v>483</v>
      </c>
      <c r="I241" t="s">
        <v>115</v>
      </c>
      <c r="J241" t="s">
        <v>187</v>
      </c>
      <c r="L241">
        <v>0</v>
      </c>
      <c r="M241">
        <v>0</v>
      </c>
      <c r="N241">
        <v>99</v>
      </c>
      <c r="O241">
        <v>0</v>
      </c>
      <c r="P241">
        <v>-99</v>
      </c>
      <c r="Q241" t="s">
        <v>103</v>
      </c>
      <c r="R241">
        <v>0</v>
      </c>
      <c r="S241">
        <v>0</v>
      </c>
      <c r="T241">
        <v>0</v>
      </c>
      <c r="U241">
        <v>0</v>
      </c>
      <c r="V241">
        <v>0</v>
      </c>
      <c r="W241">
        <v>0</v>
      </c>
      <c r="X241">
        <v>0</v>
      </c>
      <c r="Y241">
        <v>33</v>
      </c>
      <c r="Z241">
        <v>0</v>
      </c>
      <c r="AA241">
        <v>66</v>
      </c>
      <c r="AB241">
        <v>0</v>
      </c>
      <c r="AC241">
        <v>0</v>
      </c>
      <c r="AD241">
        <v>0</v>
      </c>
      <c r="AE241" t="s">
        <v>104</v>
      </c>
      <c r="AF241" t="s">
        <v>491</v>
      </c>
      <c r="AG241" t="s">
        <v>217</v>
      </c>
      <c r="AH241" t="s">
        <v>107</v>
      </c>
    </row>
    <row r="242" spans="1:34" ht="15">
      <c r="A242" t="s">
        <v>101</v>
      </c>
      <c r="B242" t="s">
        <v>490</v>
      </c>
      <c r="C242" t="s">
        <v>216</v>
      </c>
      <c r="D242" t="s">
        <v>333</v>
      </c>
      <c r="E242" t="s">
        <v>106</v>
      </c>
      <c r="F242">
        <v>2012</v>
      </c>
      <c r="G242" t="s">
        <v>113</v>
      </c>
      <c r="H242" t="s">
        <v>334</v>
      </c>
      <c r="I242" t="s">
        <v>115</v>
      </c>
      <c r="J242" t="s">
        <v>187</v>
      </c>
      <c r="L242">
        <v>0</v>
      </c>
      <c r="M242">
        <v>0</v>
      </c>
      <c r="N242">
        <v>115922</v>
      </c>
      <c r="O242">
        <v>0</v>
      </c>
      <c r="P242">
        <v>-115922</v>
      </c>
      <c r="Q242" t="s">
        <v>103</v>
      </c>
      <c r="R242">
        <v>0</v>
      </c>
      <c r="S242">
        <v>0</v>
      </c>
      <c r="T242">
        <v>0</v>
      </c>
      <c r="U242">
        <v>0</v>
      </c>
      <c r="V242">
        <v>0</v>
      </c>
      <c r="W242">
        <v>0</v>
      </c>
      <c r="X242">
        <v>0</v>
      </c>
      <c r="Y242">
        <v>0</v>
      </c>
      <c r="Z242">
        <v>0</v>
      </c>
      <c r="AA242">
        <v>115922</v>
      </c>
      <c r="AB242">
        <v>0</v>
      </c>
      <c r="AC242">
        <v>0</v>
      </c>
      <c r="AD242">
        <v>0</v>
      </c>
      <c r="AE242" t="s">
        <v>104</v>
      </c>
      <c r="AF242" t="s">
        <v>491</v>
      </c>
      <c r="AG242" t="s">
        <v>217</v>
      </c>
      <c r="AH242" t="s">
        <v>107</v>
      </c>
    </row>
    <row r="243" spans="1:34" ht="15">
      <c r="A243" t="s">
        <v>101</v>
      </c>
      <c r="B243" t="s">
        <v>490</v>
      </c>
      <c r="C243" t="s">
        <v>216</v>
      </c>
      <c r="D243" t="s">
        <v>225</v>
      </c>
      <c r="E243" t="s">
        <v>106</v>
      </c>
      <c r="F243">
        <v>2012</v>
      </c>
      <c r="G243" t="s">
        <v>113</v>
      </c>
      <c r="H243" t="s">
        <v>226</v>
      </c>
      <c r="I243" t="s">
        <v>115</v>
      </c>
      <c r="J243" t="s">
        <v>227</v>
      </c>
      <c r="L243">
        <v>0</v>
      </c>
      <c r="M243">
        <v>0</v>
      </c>
      <c r="N243">
        <v>1610.8500000000001</v>
      </c>
      <c r="O243">
        <v>0</v>
      </c>
      <c r="P243">
        <v>-1610.8500000000001</v>
      </c>
      <c r="Q243" t="s">
        <v>103</v>
      </c>
      <c r="R243">
        <v>0</v>
      </c>
      <c r="S243">
        <v>0</v>
      </c>
      <c r="T243">
        <v>0</v>
      </c>
      <c r="U243">
        <v>0</v>
      </c>
      <c r="V243">
        <v>0</v>
      </c>
      <c r="W243">
        <v>1610.8500000000001</v>
      </c>
      <c r="X243">
        <v>0</v>
      </c>
      <c r="Y243">
        <v>0</v>
      </c>
      <c r="Z243">
        <v>0</v>
      </c>
      <c r="AA243">
        <v>0</v>
      </c>
      <c r="AB243">
        <v>0</v>
      </c>
      <c r="AC243">
        <v>0</v>
      </c>
      <c r="AD243">
        <v>0</v>
      </c>
      <c r="AE243" t="s">
        <v>104</v>
      </c>
      <c r="AF243" t="s">
        <v>491</v>
      </c>
      <c r="AG243" t="s">
        <v>217</v>
      </c>
      <c r="AH243" t="s">
        <v>107</v>
      </c>
    </row>
    <row r="244" spans="1:34" ht="15">
      <c r="A244" t="s">
        <v>101</v>
      </c>
      <c r="B244" t="s">
        <v>490</v>
      </c>
      <c r="C244" t="s">
        <v>216</v>
      </c>
      <c r="D244" t="s">
        <v>228</v>
      </c>
      <c r="E244" t="s">
        <v>106</v>
      </c>
      <c r="F244">
        <v>2012</v>
      </c>
      <c r="G244" t="s">
        <v>113</v>
      </c>
      <c r="H244" t="s">
        <v>229</v>
      </c>
      <c r="I244" t="s">
        <v>115</v>
      </c>
      <c r="J244" t="s">
        <v>227</v>
      </c>
      <c r="L244">
        <v>0</v>
      </c>
      <c r="M244">
        <v>0</v>
      </c>
      <c r="N244">
        <v>1122.71</v>
      </c>
      <c r="O244">
        <v>0</v>
      </c>
      <c r="P244">
        <v>-1122.71</v>
      </c>
      <c r="Q244" t="s">
        <v>103</v>
      </c>
      <c r="R244">
        <v>0</v>
      </c>
      <c r="S244">
        <v>0</v>
      </c>
      <c r="T244">
        <v>0</v>
      </c>
      <c r="U244">
        <v>0</v>
      </c>
      <c r="V244">
        <v>0</v>
      </c>
      <c r="W244">
        <v>1122.71</v>
      </c>
      <c r="X244">
        <v>0</v>
      </c>
      <c r="Y244">
        <v>0</v>
      </c>
      <c r="Z244">
        <v>0</v>
      </c>
      <c r="AA244">
        <v>0</v>
      </c>
      <c r="AB244">
        <v>0</v>
      </c>
      <c r="AC244">
        <v>0</v>
      </c>
      <c r="AD244">
        <v>0</v>
      </c>
      <c r="AE244" t="s">
        <v>104</v>
      </c>
      <c r="AF244" t="s">
        <v>491</v>
      </c>
      <c r="AG244" t="s">
        <v>217</v>
      </c>
      <c r="AH244" t="s">
        <v>107</v>
      </c>
    </row>
    <row r="245" spans="1:34" ht="15">
      <c r="A245" t="s">
        <v>101</v>
      </c>
      <c r="B245" t="s">
        <v>490</v>
      </c>
      <c r="C245" t="s">
        <v>216</v>
      </c>
      <c r="D245" t="s">
        <v>161</v>
      </c>
      <c r="E245" t="s">
        <v>102</v>
      </c>
      <c r="F245">
        <v>2012</v>
      </c>
      <c r="G245" t="s">
        <v>121</v>
      </c>
      <c r="H245" t="s">
        <v>162</v>
      </c>
      <c r="I245" t="s">
        <v>123</v>
      </c>
      <c r="J245" t="s">
        <v>124</v>
      </c>
      <c r="L245" s="40">
        <v>0</v>
      </c>
      <c r="M245" s="40">
        <v>0</v>
      </c>
      <c r="N245" s="40">
        <v>-1934449.12</v>
      </c>
      <c r="O245" s="40">
        <v>0</v>
      </c>
      <c r="P245" s="40">
        <v>1934449.12</v>
      </c>
      <c r="Q245" t="s">
        <v>103</v>
      </c>
      <c r="R245">
        <v>0</v>
      </c>
      <c r="S245">
        <v>0</v>
      </c>
      <c r="T245">
        <v>0</v>
      </c>
      <c r="U245">
        <v>0</v>
      </c>
      <c r="V245">
        <v>0</v>
      </c>
      <c r="W245">
        <v>-42</v>
      </c>
      <c r="X245">
        <v>-631601</v>
      </c>
      <c r="Y245">
        <v>-128350</v>
      </c>
      <c r="Z245">
        <v>-270100</v>
      </c>
      <c r="AA245">
        <v>-393002</v>
      </c>
      <c r="AB245">
        <v>0</v>
      </c>
      <c r="AC245">
        <v>-511354.12</v>
      </c>
      <c r="AD245">
        <v>0</v>
      </c>
      <c r="AE245" t="s">
        <v>104</v>
      </c>
      <c r="AF245" t="s">
        <v>491</v>
      </c>
      <c r="AG245" t="s">
        <v>217</v>
      </c>
      <c r="AH245" t="s">
        <v>105</v>
      </c>
    </row>
    <row r="246" spans="1:34" ht="15">
      <c r="A246" t="s">
        <v>101</v>
      </c>
      <c r="B246" t="s">
        <v>102</v>
      </c>
      <c r="C246" t="s">
        <v>230</v>
      </c>
      <c r="D246" t="s">
        <v>127</v>
      </c>
      <c r="E246" t="s">
        <v>102</v>
      </c>
      <c r="F246">
        <v>2012</v>
      </c>
      <c r="G246" t="s">
        <v>113</v>
      </c>
      <c r="H246" t="s">
        <v>128</v>
      </c>
      <c r="I246" t="s">
        <v>115</v>
      </c>
      <c r="J246" t="s">
        <v>129</v>
      </c>
      <c r="K246" t="s">
        <v>130</v>
      </c>
      <c r="L246">
        <v>266491.92</v>
      </c>
      <c r="M246">
        <v>266491.92</v>
      </c>
      <c r="N246">
        <v>0</v>
      </c>
      <c r="O246">
        <v>0</v>
      </c>
      <c r="P246">
        <v>266491.92</v>
      </c>
      <c r="Q246" t="s">
        <v>131</v>
      </c>
      <c r="R246">
        <v>0</v>
      </c>
      <c r="S246">
        <v>0</v>
      </c>
      <c r="T246">
        <v>0</v>
      </c>
      <c r="U246">
        <v>0</v>
      </c>
      <c r="V246">
        <v>0</v>
      </c>
      <c r="W246">
        <v>0</v>
      </c>
      <c r="X246">
        <v>0</v>
      </c>
      <c r="Y246">
        <v>0</v>
      </c>
      <c r="Z246">
        <v>0</v>
      </c>
      <c r="AA246">
        <v>0</v>
      </c>
      <c r="AB246">
        <v>0</v>
      </c>
      <c r="AC246">
        <v>0</v>
      </c>
      <c r="AD246">
        <v>0</v>
      </c>
      <c r="AE246" t="s">
        <v>104</v>
      </c>
      <c r="AF246" t="s">
        <v>105</v>
      </c>
      <c r="AG246" t="s">
        <v>231</v>
      </c>
      <c r="AH246" t="s">
        <v>105</v>
      </c>
    </row>
    <row r="247" spans="1:34" ht="15">
      <c r="A247" t="s">
        <v>101</v>
      </c>
      <c r="B247" t="s">
        <v>102</v>
      </c>
      <c r="C247" t="s">
        <v>230</v>
      </c>
      <c r="D247" t="s">
        <v>132</v>
      </c>
      <c r="E247" t="s">
        <v>102</v>
      </c>
      <c r="F247">
        <v>2012</v>
      </c>
      <c r="G247" t="s">
        <v>113</v>
      </c>
      <c r="H247" t="s">
        <v>133</v>
      </c>
      <c r="I247" t="s">
        <v>115</v>
      </c>
      <c r="J247" t="s">
        <v>129</v>
      </c>
      <c r="K247" t="s">
        <v>130</v>
      </c>
      <c r="L247">
        <v>0</v>
      </c>
      <c r="M247">
        <v>0</v>
      </c>
      <c r="N247">
        <v>0</v>
      </c>
      <c r="O247">
        <v>0</v>
      </c>
      <c r="P247">
        <v>0</v>
      </c>
      <c r="Q247" t="s">
        <v>103</v>
      </c>
      <c r="R247">
        <v>0</v>
      </c>
      <c r="S247">
        <v>8099.35</v>
      </c>
      <c r="T247">
        <v>-8099.35</v>
      </c>
      <c r="U247">
        <v>0</v>
      </c>
      <c r="V247">
        <v>3023.4900000000002</v>
      </c>
      <c r="W247">
        <v>369.65000000000003</v>
      </c>
      <c r="X247">
        <v>1357.26</v>
      </c>
      <c r="Y247">
        <v>-4750.400000000001</v>
      </c>
      <c r="Z247">
        <v>0</v>
      </c>
      <c r="AA247">
        <v>2035.88</v>
      </c>
      <c r="AB247">
        <v>-2035.88</v>
      </c>
      <c r="AC247">
        <v>0</v>
      </c>
      <c r="AD247">
        <v>0</v>
      </c>
      <c r="AE247" t="s">
        <v>104</v>
      </c>
      <c r="AF247" t="s">
        <v>105</v>
      </c>
      <c r="AG247" t="s">
        <v>231</v>
      </c>
      <c r="AH247" t="s">
        <v>105</v>
      </c>
    </row>
    <row r="248" spans="1:34" ht="15">
      <c r="A248" t="s">
        <v>101</v>
      </c>
      <c r="B248" t="s">
        <v>102</v>
      </c>
      <c r="C248" t="s">
        <v>230</v>
      </c>
      <c r="D248" t="s">
        <v>134</v>
      </c>
      <c r="E248" t="s">
        <v>102</v>
      </c>
      <c r="F248">
        <v>2012</v>
      </c>
      <c r="G248" t="s">
        <v>113</v>
      </c>
      <c r="H248" t="s">
        <v>135</v>
      </c>
      <c r="I248" t="s">
        <v>115</v>
      </c>
      <c r="J248" t="s">
        <v>129</v>
      </c>
      <c r="K248" t="s">
        <v>136</v>
      </c>
      <c r="L248">
        <v>46440</v>
      </c>
      <c r="M248">
        <v>46440</v>
      </c>
      <c r="N248">
        <v>0</v>
      </c>
      <c r="O248">
        <v>0</v>
      </c>
      <c r="P248">
        <v>46440</v>
      </c>
      <c r="Q248" t="s">
        <v>131</v>
      </c>
      <c r="R248">
        <v>0</v>
      </c>
      <c r="S248">
        <v>0</v>
      </c>
      <c r="T248">
        <v>0</v>
      </c>
      <c r="U248">
        <v>0</v>
      </c>
      <c r="V248">
        <v>0</v>
      </c>
      <c r="W248">
        <v>0</v>
      </c>
      <c r="X248">
        <v>0</v>
      </c>
      <c r="Y248">
        <v>0</v>
      </c>
      <c r="Z248">
        <v>0</v>
      </c>
      <c r="AA248">
        <v>0</v>
      </c>
      <c r="AB248">
        <v>0</v>
      </c>
      <c r="AC248">
        <v>0</v>
      </c>
      <c r="AD248">
        <v>0</v>
      </c>
      <c r="AE248" t="s">
        <v>104</v>
      </c>
      <c r="AF248" t="s">
        <v>105</v>
      </c>
      <c r="AG248" t="s">
        <v>231</v>
      </c>
      <c r="AH248" t="s">
        <v>105</v>
      </c>
    </row>
    <row r="249" spans="1:34" ht="15">
      <c r="A249" t="s">
        <v>101</v>
      </c>
      <c r="B249" t="s">
        <v>102</v>
      </c>
      <c r="C249" t="s">
        <v>230</v>
      </c>
      <c r="D249" t="s">
        <v>137</v>
      </c>
      <c r="E249" t="s">
        <v>102</v>
      </c>
      <c r="F249">
        <v>2012</v>
      </c>
      <c r="G249" t="s">
        <v>113</v>
      </c>
      <c r="H249" t="s">
        <v>138</v>
      </c>
      <c r="I249" t="s">
        <v>115</v>
      </c>
      <c r="J249" t="s">
        <v>129</v>
      </c>
      <c r="K249" t="s">
        <v>136</v>
      </c>
      <c r="L249">
        <v>20386.96</v>
      </c>
      <c r="M249">
        <v>20386.96</v>
      </c>
      <c r="N249">
        <v>0</v>
      </c>
      <c r="O249">
        <v>0</v>
      </c>
      <c r="P249">
        <v>20386.96</v>
      </c>
      <c r="Q249" t="s">
        <v>131</v>
      </c>
      <c r="R249">
        <v>0</v>
      </c>
      <c r="S249">
        <v>0</v>
      </c>
      <c r="T249">
        <v>0</v>
      </c>
      <c r="U249">
        <v>0</v>
      </c>
      <c r="V249">
        <v>0</v>
      </c>
      <c r="W249">
        <v>0</v>
      </c>
      <c r="X249">
        <v>0</v>
      </c>
      <c r="Y249">
        <v>0</v>
      </c>
      <c r="Z249">
        <v>0</v>
      </c>
      <c r="AA249">
        <v>0</v>
      </c>
      <c r="AB249">
        <v>0</v>
      </c>
      <c r="AC249">
        <v>0</v>
      </c>
      <c r="AD249">
        <v>0</v>
      </c>
      <c r="AE249" t="s">
        <v>104</v>
      </c>
      <c r="AF249" t="s">
        <v>105</v>
      </c>
      <c r="AG249" t="s">
        <v>231</v>
      </c>
      <c r="AH249" t="s">
        <v>105</v>
      </c>
    </row>
    <row r="250" spans="1:34" ht="15">
      <c r="A250" t="s">
        <v>101</v>
      </c>
      <c r="B250" t="s">
        <v>102</v>
      </c>
      <c r="C250" t="s">
        <v>230</v>
      </c>
      <c r="D250" t="s">
        <v>139</v>
      </c>
      <c r="E250" t="s">
        <v>102</v>
      </c>
      <c r="F250">
        <v>2012</v>
      </c>
      <c r="G250" t="s">
        <v>113</v>
      </c>
      <c r="H250" t="s">
        <v>140</v>
      </c>
      <c r="I250" t="s">
        <v>115</v>
      </c>
      <c r="J250" t="s">
        <v>129</v>
      </c>
      <c r="K250" t="s">
        <v>136</v>
      </c>
      <c r="L250">
        <v>19320.920000000002</v>
      </c>
      <c r="M250">
        <v>19320.920000000002</v>
      </c>
      <c r="N250">
        <v>0</v>
      </c>
      <c r="O250">
        <v>0</v>
      </c>
      <c r="P250">
        <v>19320.920000000002</v>
      </c>
      <c r="Q250" t="s">
        <v>131</v>
      </c>
      <c r="R250">
        <v>0</v>
      </c>
      <c r="S250">
        <v>0</v>
      </c>
      <c r="T250">
        <v>0</v>
      </c>
      <c r="U250">
        <v>0</v>
      </c>
      <c r="V250">
        <v>0</v>
      </c>
      <c r="W250">
        <v>0</v>
      </c>
      <c r="X250">
        <v>0</v>
      </c>
      <c r="Y250">
        <v>0</v>
      </c>
      <c r="Z250">
        <v>0</v>
      </c>
      <c r="AA250">
        <v>0</v>
      </c>
      <c r="AB250">
        <v>0</v>
      </c>
      <c r="AC250">
        <v>0</v>
      </c>
      <c r="AD250">
        <v>0</v>
      </c>
      <c r="AE250" t="s">
        <v>104</v>
      </c>
      <c r="AF250" t="s">
        <v>105</v>
      </c>
      <c r="AG250" t="s">
        <v>231</v>
      </c>
      <c r="AH250" t="s">
        <v>105</v>
      </c>
    </row>
    <row r="251" spans="1:34" ht="15">
      <c r="A251" t="s">
        <v>101</v>
      </c>
      <c r="B251" t="s">
        <v>102</v>
      </c>
      <c r="C251" t="s">
        <v>230</v>
      </c>
      <c r="D251" t="s">
        <v>141</v>
      </c>
      <c r="E251" t="s">
        <v>102</v>
      </c>
      <c r="F251">
        <v>2012</v>
      </c>
      <c r="G251" t="s">
        <v>113</v>
      </c>
      <c r="H251" t="s">
        <v>142</v>
      </c>
      <c r="I251" t="s">
        <v>115</v>
      </c>
      <c r="J251" t="s">
        <v>129</v>
      </c>
      <c r="K251" t="s">
        <v>136</v>
      </c>
      <c r="L251">
        <v>1386</v>
      </c>
      <c r="M251">
        <v>1386</v>
      </c>
      <c r="N251">
        <v>0</v>
      </c>
      <c r="O251">
        <v>0</v>
      </c>
      <c r="P251">
        <v>1386</v>
      </c>
      <c r="Q251" t="s">
        <v>131</v>
      </c>
      <c r="R251">
        <v>0</v>
      </c>
      <c r="S251">
        <v>0</v>
      </c>
      <c r="T251">
        <v>0</v>
      </c>
      <c r="U251">
        <v>0</v>
      </c>
      <c r="V251">
        <v>0</v>
      </c>
      <c r="W251">
        <v>0</v>
      </c>
      <c r="X251">
        <v>0</v>
      </c>
      <c r="Y251">
        <v>0</v>
      </c>
      <c r="Z251">
        <v>0</v>
      </c>
      <c r="AA251">
        <v>0</v>
      </c>
      <c r="AB251">
        <v>0</v>
      </c>
      <c r="AC251">
        <v>0</v>
      </c>
      <c r="AD251">
        <v>0</v>
      </c>
      <c r="AE251" t="s">
        <v>104</v>
      </c>
      <c r="AF251" t="s">
        <v>105</v>
      </c>
      <c r="AG251" t="s">
        <v>231</v>
      </c>
      <c r="AH251" t="s">
        <v>105</v>
      </c>
    </row>
    <row r="252" spans="1:34" ht="15">
      <c r="A252" t="s">
        <v>101</v>
      </c>
      <c r="B252" t="s">
        <v>102</v>
      </c>
      <c r="C252" t="s">
        <v>230</v>
      </c>
      <c r="D252" t="s">
        <v>143</v>
      </c>
      <c r="E252" t="s">
        <v>102</v>
      </c>
      <c r="F252">
        <v>2012</v>
      </c>
      <c r="G252" t="s">
        <v>113</v>
      </c>
      <c r="H252" t="s">
        <v>144</v>
      </c>
      <c r="I252" t="s">
        <v>115</v>
      </c>
      <c r="J252" t="s">
        <v>129</v>
      </c>
      <c r="K252" t="s">
        <v>136</v>
      </c>
      <c r="L252">
        <v>0</v>
      </c>
      <c r="M252">
        <v>0</v>
      </c>
      <c r="N252">
        <v>0</v>
      </c>
      <c r="O252">
        <v>0</v>
      </c>
      <c r="P252">
        <v>0</v>
      </c>
      <c r="Q252" t="s">
        <v>103</v>
      </c>
      <c r="R252">
        <v>0</v>
      </c>
      <c r="S252">
        <v>1890</v>
      </c>
      <c r="T252">
        <v>-1890</v>
      </c>
      <c r="U252">
        <v>0</v>
      </c>
      <c r="V252">
        <v>447.5</v>
      </c>
      <c r="W252">
        <v>65.4</v>
      </c>
      <c r="X252">
        <v>211.35</v>
      </c>
      <c r="Y252">
        <v>-724.25</v>
      </c>
      <c r="Z252">
        <v>0</v>
      </c>
      <c r="AA252">
        <v>310.39</v>
      </c>
      <c r="AB252">
        <v>-310.39</v>
      </c>
      <c r="AC252">
        <v>0</v>
      </c>
      <c r="AD252">
        <v>0</v>
      </c>
      <c r="AE252" t="s">
        <v>104</v>
      </c>
      <c r="AF252" t="s">
        <v>105</v>
      </c>
      <c r="AG252" t="s">
        <v>231</v>
      </c>
      <c r="AH252" t="s">
        <v>105</v>
      </c>
    </row>
    <row r="253" spans="1:34" ht="15">
      <c r="A253" t="s">
        <v>101</v>
      </c>
      <c r="B253" t="s">
        <v>102</v>
      </c>
      <c r="C253" t="s">
        <v>230</v>
      </c>
      <c r="D253" t="s">
        <v>232</v>
      </c>
      <c r="E253" t="s">
        <v>102</v>
      </c>
      <c r="F253">
        <v>2012</v>
      </c>
      <c r="G253" t="s">
        <v>113</v>
      </c>
      <c r="H253" t="s">
        <v>233</v>
      </c>
      <c r="I253" t="s">
        <v>115</v>
      </c>
      <c r="J253" t="s">
        <v>147</v>
      </c>
      <c r="L253">
        <v>24840</v>
      </c>
      <c r="M253">
        <v>24840</v>
      </c>
      <c r="N253">
        <v>0</v>
      </c>
      <c r="O253">
        <v>0</v>
      </c>
      <c r="P253">
        <v>24840</v>
      </c>
      <c r="Q253" t="s">
        <v>131</v>
      </c>
      <c r="R253">
        <v>0</v>
      </c>
      <c r="S253">
        <v>0</v>
      </c>
      <c r="T253">
        <v>0</v>
      </c>
      <c r="U253">
        <v>0</v>
      </c>
      <c r="V253">
        <v>0</v>
      </c>
      <c r="W253">
        <v>0</v>
      </c>
      <c r="X253">
        <v>0</v>
      </c>
      <c r="Y253">
        <v>0</v>
      </c>
      <c r="Z253">
        <v>0</v>
      </c>
      <c r="AA253">
        <v>0</v>
      </c>
      <c r="AB253">
        <v>0</v>
      </c>
      <c r="AC253">
        <v>0</v>
      </c>
      <c r="AD253">
        <v>0</v>
      </c>
      <c r="AE253" t="s">
        <v>104</v>
      </c>
      <c r="AF253" t="s">
        <v>105</v>
      </c>
      <c r="AG253" t="s">
        <v>231</v>
      </c>
      <c r="AH253" t="s">
        <v>105</v>
      </c>
    </row>
    <row r="254" spans="1:34" ht="15">
      <c r="A254" t="s">
        <v>101</v>
      </c>
      <c r="B254" t="s">
        <v>102</v>
      </c>
      <c r="C254" t="s">
        <v>230</v>
      </c>
      <c r="D254" t="s">
        <v>151</v>
      </c>
      <c r="E254" t="s">
        <v>102</v>
      </c>
      <c r="F254">
        <v>2012</v>
      </c>
      <c r="G254" t="s">
        <v>113</v>
      </c>
      <c r="H254" t="s">
        <v>152</v>
      </c>
      <c r="I254" t="s">
        <v>115</v>
      </c>
      <c r="J254" t="s">
        <v>150</v>
      </c>
      <c r="L254">
        <v>4500.04</v>
      </c>
      <c r="M254">
        <v>4500.04</v>
      </c>
      <c r="N254">
        <v>0</v>
      </c>
      <c r="O254">
        <v>0</v>
      </c>
      <c r="P254">
        <v>4500.04</v>
      </c>
      <c r="Q254" t="s">
        <v>131</v>
      </c>
      <c r="R254">
        <v>0</v>
      </c>
      <c r="S254">
        <v>0</v>
      </c>
      <c r="T254">
        <v>0</v>
      </c>
      <c r="U254">
        <v>0</v>
      </c>
      <c r="V254">
        <v>0</v>
      </c>
      <c r="W254">
        <v>0</v>
      </c>
      <c r="X254">
        <v>0</v>
      </c>
      <c r="Y254">
        <v>0</v>
      </c>
      <c r="Z254">
        <v>0</v>
      </c>
      <c r="AA254">
        <v>0</v>
      </c>
      <c r="AB254">
        <v>0</v>
      </c>
      <c r="AC254">
        <v>0</v>
      </c>
      <c r="AD254">
        <v>0</v>
      </c>
      <c r="AE254" t="s">
        <v>104</v>
      </c>
      <c r="AF254" t="s">
        <v>105</v>
      </c>
      <c r="AG254" t="s">
        <v>231</v>
      </c>
      <c r="AH254" t="s">
        <v>105</v>
      </c>
    </row>
    <row r="255" spans="1:34" ht="15">
      <c r="A255" t="s">
        <v>101</v>
      </c>
      <c r="B255" t="s">
        <v>102</v>
      </c>
      <c r="C255" t="s">
        <v>230</v>
      </c>
      <c r="D255" t="s">
        <v>185</v>
      </c>
      <c r="E255" t="s">
        <v>102</v>
      </c>
      <c r="F255">
        <v>2012</v>
      </c>
      <c r="G255" t="s">
        <v>113</v>
      </c>
      <c r="H255" t="s">
        <v>186</v>
      </c>
      <c r="I255" t="s">
        <v>115</v>
      </c>
      <c r="J255" t="s">
        <v>187</v>
      </c>
      <c r="L255">
        <v>103</v>
      </c>
      <c r="M255">
        <v>103</v>
      </c>
      <c r="N255">
        <v>0</v>
      </c>
      <c r="O255">
        <v>0</v>
      </c>
      <c r="P255">
        <v>103</v>
      </c>
      <c r="Q255" t="s">
        <v>131</v>
      </c>
      <c r="R255">
        <v>0</v>
      </c>
      <c r="S255">
        <v>0</v>
      </c>
      <c r="T255">
        <v>0</v>
      </c>
      <c r="U255">
        <v>0</v>
      </c>
      <c r="V255">
        <v>0</v>
      </c>
      <c r="W255">
        <v>0</v>
      </c>
      <c r="X255">
        <v>0</v>
      </c>
      <c r="Y255">
        <v>0</v>
      </c>
      <c r="Z255">
        <v>0</v>
      </c>
      <c r="AA255">
        <v>0</v>
      </c>
      <c r="AB255">
        <v>0</v>
      </c>
      <c r="AC255">
        <v>0</v>
      </c>
      <c r="AD255">
        <v>0</v>
      </c>
      <c r="AE255" t="s">
        <v>104</v>
      </c>
      <c r="AF255" t="s">
        <v>105</v>
      </c>
      <c r="AG255" t="s">
        <v>231</v>
      </c>
      <c r="AH255" t="s">
        <v>105</v>
      </c>
    </row>
    <row r="256" spans="1:34" ht="15">
      <c r="A256" t="s">
        <v>101</v>
      </c>
      <c r="B256" t="s">
        <v>102</v>
      </c>
      <c r="C256" t="s">
        <v>230</v>
      </c>
      <c r="D256" t="s">
        <v>155</v>
      </c>
      <c r="E256" t="s">
        <v>102</v>
      </c>
      <c r="F256">
        <v>2012</v>
      </c>
      <c r="G256" t="s">
        <v>113</v>
      </c>
      <c r="H256" t="s">
        <v>156</v>
      </c>
      <c r="I256" t="s">
        <v>115</v>
      </c>
      <c r="J256" t="s">
        <v>157</v>
      </c>
      <c r="L256">
        <v>0</v>
      </c>
      <c r="M256">
        <v>0</v>
      </c>
      <c r="N256">
        <v>0</v>
      </c>
      <c r="O256">
        <v>0</v>
      </c>
      <c r="P256">
        <v>0</v>
      </c>
      <c r="Q256" t="s">
        <v>103</v>
      </c>
      <c r="R256">
        <v>0</v>
      </c>
      <c r="S256">
        <v>0</v>
      </c>
      <c r="T256">
        <v>0</v>
      </c>
      <c r="U256">
        <v>0</v>
      </c>
      <c r="V256">
        <v>0</v>
      </c>
      <c r="W256">
        <v>0</v>
      </c>
      <c r="X256">
        <v>0</v>
      </c>
      <c r="Y256">
        <v>0</v>
      </c>
      <c r="Z256">
        <v>0</v>
      </c>
      <c r="AA256">
        <v>0</v>
      </c>
      <c r="AB256">
        <v>0</v>
      </c>
      <c r="AC256">
        <v>0</v>
      </c>
      <c r="AD256">
        <v>0</v>
      </c>
      <c r="AE256" t="s">
        <v>104</v>
      </c>
      <c r="AF256" t="s">
        <v>105</v>
      </c>
      <c r="AG256" t="s">
        <v>231</v>
      </c>
      <c r="AH256" t="s">
        <v>105</v>
      </c>
    </row>
    <row r="257" spans="1:34" ht="15">
      <c r="A257" t="s">
        <v>101</v>
      </c>
      <c r="B257" t="s">
        <v>102</v>
      </c>
      <c r="C257" t="s">
        <v>230</v>
      </c>
      <c r="D257" t="s">
        <v>158</v>
      </c>
      <c r="E257" t="s">
        <v>102</v>
      </c>
      <c r="F257">
        <v>2012</v>
      </c>
      <c r="G257" t="s">
        <v>113</v>
      </c>
      <c r="H257" t="s">
        <v>159</v>
      </c>
      <c r="I257" t="s">
        <v>115</v>
      </c>
      <c r="J257" t="s">
        <v>157</v>
      </c>
      <c r="L257">
        <v>0.04</v>
      </c>
      <c r="M257">
        <v>0.04</v>
      </c>
      <c r="N257">
        <v>0</v>
      </c>
      <c r="O257">
        <v>0</v>
      </c>
      <c r="P257">
        <v>0.04</v>
      </c>
      <c r="Q257" t="s">
        <v>131</v>
      </c>
      <c r="R257">
        <v>0</v>
      </c>
      <c r="S257">
        <v>0</v>
      </c>
      <c r="T257">
        <v>0</v>
      </c>
      <c r="U257">
        <v>0</v>
      </c>
      <c r="V257">
        <v>0</v>
      </c>
      <c r="W257">
        <v>0</v>
      </c>
      <c r="X257">
        <v>0</v>
      </c>
      <c r="Y257">
        <v>0</v>
      </c>
      <c r="Z257">
        <v>0</v>
      </c>
      <c r="AA257">
        <v>0</v>
      </c>
      <c r="AB257">
        <v>0</v>
      </c>
      <c r="AC257">
        <v>0</v>
      </c>
      <c r="AD257">
        <v>0</v>
      </c>
      <c r="AE257" t="s">
        <v>104</v>
      </c>
      <c r="AF257" t="s">
        <v>105</v>
      </c>
      <c r="AG257" t="s">
        <v>231</v>
      </c>
      <c r="AH257" t="s">
        <v>105</v>
      </c>
    </row>
    <row r="258" spans="1:34" ht="15">
      <c r="A258" t="s">
        <v>101</v>
      </c>
      <c r="B258" t="s">
        <v>496</v>
      </c>
      <c r="C258" t="s">
        <v>230</v>
      </c>
      <c r="D258" t="s">
        <v>127</v>
      </c>
      <c r="E258" t="s">
        <v>106</v>
      </c>
      <c r="F258">
        <v>2012</v>
      </c>
      <c r="G258" t="s">
        <v>113</v>
      </c>
      <c r="H258" t="s">
        <v>128</v>
      </c>
      <c r="I258" t="s">
        <v>115</v>
      </c>
      <c r="J258" t="s">
        <v>129</v>
      </c>
      <c r="K258" t="s">
        <v>130</v>
      </c>
      <c r="L258">
        <v>0</v>
      </c>
      <c r="M258">
        <v>0</v>
      </c>
      <c r="N258">
        <v>206809.69</v>
      </c>
      <c r="O258">
        <v>0</v>
      </c>
      <c r="P258">
        <v>-206809.69</v>
      </c>
      <c r="Q258" t="s">
        <v>103</v>
      </c>
      <c r="R258">
        <v>17221.96</v>
      </c>
      <c r="S258">
        <v>13169.67</v>
      </c>
      <c r="T258">
        <v>35456.91</v>
      </c>
      <c r="U258">
        <v>20261.07</v>
      </c>
      <c r="V258">
        <v>14834.18</v>
      </c>
      <c r="W258">
        <v>13572.54</v>
      </c>
      <c r="X258">
        <v>13572.56</v>
      </c>
      <c r="Y258">
        <v>20358.83</v>
      </c>
      <c r="Z258">
        <v>13572.56</v>
      </c>
      <c r="AA258">
        <v>13572.54</v>
      </c>
      <c r="AB258">
        <v>13572.56</v>
      </c>
      <c r="AC258">
        <v>17644.31</v>
      </c>
      <c r="AD258">
        <v>0</v>
      </c>
      <c r="AE258" t="s">
        <v>104</v>
      </c>
      <c r="AF258" t="s">
        <v>497</v>
      </c>
      <c r="AG258" t="s">
        <v>231</v>
      </c>
      <c r="AH258" t="s">
        <v>107</v>
      </c>
    </row>
    <row r="259" spans="1:34" ht="15">
      <c r="A259" t="s">
        <v>101</v>
      </c>
      <c r="B259" t="s">
        <v>496</v>
      </c>
      <c r="C259" t="s">
        <v>230</v>
      </c>
      <c r="D259" t="s">
        <v>134</v>
      </c>
      <c r="E259" t="s">
        <v>106</v>
      </c>
      <c r="F259">
        <v>2012</v>
      </c>
      <c r="G259" t="s">
        <v>113</v>
      </c>
      <c r="H259" t="s">
        <v>135</v>
      </c>
      <c r="I259" t="s">
        <v>115</v>
      </c>
      <c r="J259" t="s">
        <v>129</v>
      </c>
      <c r="K259" t="s">
        <v>136</v>
      </c>
      <c r="L259">
        <v>0</v>
      </c>
      <c r="M259">
        <v>0</v>
      </c>
      <c r="N259">
        <v>36120</v>
      </c>
      <c r="O259">
        <v>0</v>
      </c>
      <c r="P259">
        <v>-36120</v>
      </c>
      <c r="Q259" t="s">
        <v>103</v>
      </c>
      <c r="R259">
        <v>1904.03</v>
      </c>
      <c r="S259">
        <v>3870</v>
      </c>
      <c r="T259">
        <v>5835.97</v>
      </c>
      <c r="U259">
        <v>3870</v>
      </c>
      <c r="V259">
        <v>2580</v>
      </c>
      <c r="W259">
        <v>2580</v>
      </c>
      <c r="X259">
        <v>2580</v>
      </c>
      <c r="Y259">
        <v>2580</v>
      </c>
      <c r="Z259">
        <v>2580</v>
      </c>
      <c r="AA259">
        <v>2580</v>
      </c>
      <c r="AB259">
        <v>2580</v>
      </c>
      <c r="AC259">
        <v>2580</v>
      </c>
      <c r="AD259">
        <v>0</v>
      </c>
      <c r="AE259" t="s">
        <v>104</v>
      </c>
      <c r="AF259" t="s">
        <v>497</v>
      </c>
      <c r="AG259" t="s">
        <v>231</v>
      </c>
      <c r="AH259" t="s">
        <v>107</v>
      </c>
    </row>
    <row r="260" spans="1:34" ht="15">
      <c r="A260" t="s">
        <v>101</v>
      </c>
      <c r="B260" t="s">
        <v>496</v>
      </c>
      <c r="C260" t="s">
        <v>230</v>
      </c>
      <c r="D260" t="s">
        <v>137</v>
      </c>
      <c r="E260" t="s">
        <v>106</v>
      </c>
      <c r="F260">
        <v>2012</v>
      </c>
      <c r="G260" t="s">
        <v>113</v>
      </c>
      <c r="H260" t="s">
        <v>138</v>
      </c>
      <c r="I260" t="s">
        <v>115</v>
      </c>
      <c r="J260" t="s">
        <v>129</v>
      </c>
      <c r="K260" t="s">
        <v>136</v>
      </c>
      <c r="L260">
        <v>0</v>
      </c>
      <c r="M260">
        <v>0</v>
      </c>
      <c r="N260">
        <v>16418.31</v>
      </c>
      <c r="O260">
        <v>0</v>
      </c>
      <c r="P260">
        <v>-16418.31</v>
      </c>
      <c r="Q260" t="s">
        <v>103</v>
      </c>
      <c r="R260">
        <v>802.13</v>
      </c>
      <c r="S260">
        <v>1604.24</v>
      </c>
      <c r="T260">
        <v>2780.42</v>
      </c>
      <c r="U260">
        <v>1604.25</v>
      </c>
      <c r="V260">
        <v>1187.23</v>
      </c>
      <c r="W260">
        <v>1090.7</v>
      </c>
      <c r="X260">
        <v>1090.71</v>
      </c>
      <c r="Y260">
        <v>1609.8600000000001</v>
      </c>
      <c r="Z260">
        <v>1090.72</v>
      </c>
      <c r="AA260">
        <v>1090.7</v>
      </c>
      <c r="AB260">
        <v>1090.72</v>
      </c>
      <c r="AC260">
        <v>1376.63</v>
      </c>
      <c r="AD260">
        <v>0</v>
      </c>
      <c r="AE260" t="s">
        <v>104</v>
      </c>
      <c r="AF260" t="s">
        <v>497</v>
      </c>
      <c r="AG260" t="s">
        <v>231</v>
      </c>
      <c r="AH260" t="s">
        <v>107</v>
      </c>
    </row>
    <row r="261" spans="1:34" ht="15">
      <c r="A261" t="s">
        <v>101</v>
      </c>
      <c r="B261" t="s">
        <v>496</v>
      </c>
      <c r="C261" t="s">
        <v>230</v>
      </c>
      <c r="D261" t="s">
        <v>139</v>
      </c>
      <c r="E261" t="s">
        <v>106</v>
      </c>
      <c r="F261">
        <v>2012</v>
      </c>
      <c r="G261" t="s">
        <v>113</v>
      </c>
      <c r="H261" t="s">
        <v>140</v>
      </c>
      <c r="I261" t="s">
        <v>115</v>
      </c>
      <c r="J261" t="s">
        <v>129</v>
      </c>
      <c r="K261" t="s">
        <v>136</v>
      </c>
      <c r="L261">
        <v>0</v>
      </c>
      <c r="M261">
        <v>0</v>
      </c>
      <c r="N261">
        <v>14904.06</v>
      </c>
      <c r="O261">
        <v>0</v>
      </c>
      <c r="P261">
        <v>-14904.06</v>
      </c>
      <c r="Q261" t="s">
        <v>103</v>
      </c>
      <c r="R261">
        <v>734.47</v>
      </c>
      <c r="S261">
        <v>1468.92</v>
      </c>
      <c r="T261">
        <v>2570.64</v>
      </c>
      <c r="U261">
        <v>1468.93</v>
      </c>
      <c r="V261">
        <v>1050.25</v>
      </c>
      <c r="W261">
        <v>960.9200000000001</v>
      </c>
      <c r="X261">
        <v>974.1700000000001</v>
      </c>
      <c r="Y261">
        <v>1467.8700000000001</v>
      </c>
      <c r="Z261">
        <v>978.58</v>
      </c>
      <c r="AA261">
        <v>978.58</v>
      </c>
      <c r="AB261">
        <v>978.58</v>
      </c>
      <c r="AC261">
        <v>1272.15</v>
      </c>
      <c r="AD261">
        <v>0</v>
      </c>
      <c r="AE261" t="s">
        <v>104</v>
      </c>
      <c r="AF261" t="s">
        <v>497</v>
      </c>
      <c r="AG261" t="s">
        <v>231</v>
      </c>
      <c r="AH261" t="s">
        <v>107</v>
      </c>
    </row>
    <row r="262" spans="1:34" ht="15">
      <c r="A262" t="s">
        <v>101</v>
      </c>
      <c r="B262" t="s">
        <v>496</v>
      </c>
      <c r="C262" t="s">
        <v>230</v>
      </c>
      <c r="D262" t="s">
        <v>141</v>
      </c>
      <c r="E262" t="s">
        <v>106</v>
      </c>
      <c r="F262">
        <v>2012</v>
      </c>
      <c r="G262" t="s">
        <v>113</v>
      </c>
      <c r="H262" t="s">
        <v>142</v>
      </c>
      <c r="I262" t="s">
        <v>115</v>
      </c>
      <c r="J262" t="s">
        <v>129</v>
      </c>
      <c r="K262" t="s">
        <v>136</v>
      </c>
      <c r="L262">
        <v>0</v>
      </c>
      <c r="M262">
        <v>0</v>
      </c>
      <c r="N262">
        <v>1386</v>
      </c>
      <c r="O262">
        <v>0</v>
      </c>
      <c r="P262">
        <v>-1386</v>
      </c>
      <c r="Q262" t="s">
        <v>103</v>
      </c>
      <c r="R262">
        <v>0</v>
      </c>
      <c r="S262">
        <v>0</v>
      </c>
      <c r="T262">
        <v>0</v>
      </c>
      <c r="U262">
        <v>0</v>
      </c>
      <c r="V262">
        <v>0</v>
      </c>
      <c r="W262">
        <v>693</v>
      </c>
      <c r="X262">
        <v>115.5</v>
      </c>
      <c r="Y262">
        <v>115.5</v>
      </c>
      <c r="Z262">
        <v>115.5</v>
      </c>
      <c r="AA262">
        <v>115.5</v>
      </c>
      <c r="AB262">
        <v>115.5</v>
      </c>
      <c r="AC262">
        <v>115.5</v>
      </c>
      <c r="AD262">
        <v>0</v>
      </c>
      <c r="AE262" t="s">
        <v>104</v>
      </c>
      <c r="AF262" t="s">
        <v>497</v>
      </c>
      <c r="AG262" t="s">
        <v>231</v>
      </c>
      <c r="AH262" t="s">
        <v>107</v>
      </c>
    </row>
    <row r="263" spans="1:34" ht="15">
      <c r="A263" t="s">
        <v>101</v>
      </c>
      <c r="B263" t="s">
        <v>496</v>
      </c>
      <c r="C263" t="s">
        <v>230</v>
      </c>
      <c r="D263" t="s">
        <v>198</v>
      </c>
      <c r="E263" t="s">
        <v>106</v>
      </c>
      <c r="F263">
        <v>2012</v>
      </c>
      <c r="G263" t="s">
        <v>113</v>
      </c>
      <c r="H263" t="s">
        <v>199</v>
      </c>
      <c r="I263" t="s">
        <v>115</v>
      </c>
      <c r="J263" t="s">
        <v>147</v>
      </c>
      <c r="L263">
        <v>0</v>
      </c>
      <c r="M263">
        <v>0</v>
      </c>
      <c r="N263">
        <v>289.44</v>
      </c>
      <c r="O263">
        <v>0</v>
      </c>
      <c r="P263">
        <v>-289.44</v>
      </c>
      <c r="Q263" t="s">
        <v>103</v>
      </c>
      <c r="R263">
        <v>0</v>
      </c>
      <c r="S263">
        <v>0</v>
      </c>
      <c r="T263">
        <v>0</v>
      </c>
      <c r="U263">
        <v>0</v>
      </c>
      <c r="V263">
        <v>0</v>
      </c>
      <c r="W263">
        <v>0</v>
      </c>
      <c r="X263">
        <v>0</v>
      </c>
      <c r="Y263">
        <v>0</v>
      </c>
      <c r="Z263">
        <v>0</v>
      </c>
      <c r="AA263">
        <v>289.44</v>
      </c>
      <c r="AB263">
        <v>0</v>
      </c>
      <c r="AC263">
        <v>0</v>
      </c>
      <c r="AD263">
        <v>0</v>
      </c>
      <c r="AE263" t="s">
        <v>104</v>
      </c>
      <c r="AF263" t="s">
        <v>497</v>
      </c>
      <c r="AG263" t="s">
        <v>231</v>
      </c>
      <c r="AH263" t="s">
        <v>107</v>
      </c>
    </row>
    <row r="264" spans="1:34" ht="15">
      <c r="A264" t="s">
        <v>101</v>
      </c>
      <c r="B264" t="s">
        <v>496</v>
      </c>
      <c r="C264" t="s">
        <v>230</v>
      </c>
      <c r="D264" t="s">
        <v>148</v>
      </c>
      <c r="E264" t="s">
        <v>106</v>
      </c>
      <c r="F264">
        <v>2012</v>
      </c>
      <c r="G264" t="s">
        <v>113</v>
      </c>
      <c r="H264" t="s">
        <v>149</v>
      </c>
      <c r="I264" t="s">
        <v>115</v>
      </c>
      <c r="J264" t="s">
        <v>150</v>
      </c>
      <c r="L264">
        <v>0</v>
      </c>
      <c r="M264">
        <v>0</v>
      </c>
      <c r="N264">
        <v>2312.64</v>
      </c>
      <c r="O264">
        <v>0</v>
      </c>
      <c r="P264">
        <v>-2312.64</v>
      </c>
      <c r="Q264" t="s">
        <v>103</v>
      </c>
      <c r="R264">
        <v>0</v>
      </c>
      <c r="S264">
        <v>0</v>
      </c>
      <c r="T264">
        <v>0</v>
      </c>
      <c r="U264">
        <v>1156.32</v>
      </c>
      <c r="V264">
        <v>0</v>
      </c>
      <c r="W264">
        <v>0</v>
      </c>
      <c r="X264">
        <v>0</v>
      </c>
      <c r="Y264">
        <v>0</v>
      </c>
      <c r="Z264">
        <v>0</v>
      </c>
      <c r="AA264">
        <v>0</v>
      </c>
      <c r="AB264">
        <v>1156.32</v>
      </c>
      <c r="AC264">
        <v>0</v>
      </c>
      <c r="AD264">
        <v>0</v>
      </c>
      <c r="AE264" t="s">
        <v>104</v>
      </c>
      <c r="AF264" t="s">
        <v>497</v>
      </c>
      <c r="AG264" t="s">
        <v>231</v>
      </c>
      <c r="AH264" t="s">
        <v>107</v>
      </c>
    </row>
    <row r="265" spans="1:34" ht="15">
      <c r="A265" t="s">
        <v>101</v>
      </c>
      <c r="B265" t="s">
        <v>496</v>
      </c>
      <c r="C265" t="s">
        <v>230</v>
      </c>
      <c r="D265" t="s">
        <v>183</v>
      </c>
      <c r="E265" t="s">
        <v>106</v>
      </c>
      <c r="F265">
        <v>2012</v>
      </c>
      <c r="G265" t="s">
        <v>113</v>
      </c>
      <c r="H265" t="s">
        <v>184</v>
      </c>
      <c r="I265" t="s">
        <v>115</v>
      </c>
      <c r="J265" t="s">
        <v>150</v>
      </c>
      <c r="L265">
        <v>0</v>
      </c>
      <c r="M265">
        <v>0</v>
      </c>
      <c r="N265">
        <v>208.05</v>
      </c>
      <c r="O265">
        <v>0</v>
      </c>
      <c r="P265">
        <v>-208.05</v>
      </c>
      <c r="Q265" t="s">
        <v>103</v>
      </c>
      <c r="R265">
        <v>0</v>
      </c>
      <c r="S265">
        <v>0</v>
      </c>
      <c r="T265">
        <v>38.32</v>
      </c>
      <c r="U265">
        <v>0</v>
      </c>
      <c r="V265">
        <v>0</v>
      </c>
      <c r="W265">
        <v>131.4</v>
      </c>
      <c r="X265">
        <v>0</v>
      </c>
      <c r="Y265">
        <v>0</v>
      </c>
      <c r="Z265">
        <v>0</v>
      </c>
      <c r="AA265">
        <v>0</v>
      </c>
      <c r="AB265">
        <v>0</v>
      </c>
      <c r="AC265">
        <v>38.33</v>
      </c>
      <c r="AD265">
        <v>0</v>
      </c>
      <c r="AE265" t="s">
        <v>104</v>
      </c>
      <c r="AF265" t="s">
        <v>497</v>
      </c>
      <c r="AG265" t="s">
        <v>231</v>
      </c>
      <c r="AH265" t="s">
        <v>107</v>
      </c>
    </row>
    <row r="266" spans="1:34" ht="15">
      <c r="A266" t="s">
        <v>101</v>
      </c>
      <c r="B266" t="s">
        <v>496</v>
      </c>
      <c r="C266" t="s">
        <v>230</v>
      </c>
      <c r="D266" t="s">
        <v>185</v>
      </c>
      <c r="E266" t="s">
        <v>106</v>
      </c>
      <c r="F266">
        <v>2012</v>
      </c>
      <c r="G266" t="s">
        <v>113</v>
      </c>
      <c r="H266" t="s">
        <v>186</v>
      </c>
      <c r="I266" t="s">
        <v>115</v>
      </c>
      <c r="J266" t="s">
        <v>187</v>
      </c>
      <c r="L266">
        <v>0</v>
      </c>
      <c r="M266">
        <v>0</v>
      </c>
      <c r="N266">
        <v>49</v>
      </c>
      <c r="O266">
        <v>0</v>
      </c>
      <c r="P266">
        <v>-49</v>
      </c>
      <c r="Q266" t="s">
        <v>103</v>
      </c>
      <c r="R266">
        <v>0</v>
      </c>
      <c r="S266">
        <v>0</v>
      </c>
      <c r="T266">
        <v>0</v>
      </c>
      <c r="U266">
        <v>0</v>
      </c>
      <c r="V266">
        <v>0</v>
      </c>
      <c r="W266">
        <v>0</v>
      </c>
      <c r="X266">
        <v>0</v>
      </c>
      <c r="Y266">
        <v>0</v>
      </c>
      <c r="Z266">
        <v>0</v>
      </c>
      <c r="AA266">
        <v>0</v>
      </c>
      <c r="AB266">
        <v>0</v>
      </c>
      <c r="AC266">
        <v>49</v>
      </c>
      <c r="AD266">
        <v>0</v>
      </c>
      <c r="AE266" t="s">
        <v>104</v>
      </c>
      <c r="AF266" t="s">
        <v>497</v>
      </c>
      <c r="AG266" t="s">
        <v>231</v>
      </c>
      <c r="AH266" t="s">
        <v>107</v>
      </c>
    </row>
    <row r="267" spans="1:34" ht="15">
      <c r="A267" t="s">
        <v>101</v>
      </c>
      <c r="B267" t="s">
        <v>496</v>
      </c>
      <c r="C267" t="s">
        <v>230</v>
      </c>
      <c r="D267" t="s">
        <v>480</v>
      </c>
      <c r="E267" t="s">
        <v>106</v>
      </c>
      <c r="F267">
        <v>2012</v>
      </c>
      <c r="G267" t="s">
        <v>113</v>
      </c>
      <c r="H267" t="s">
        <v>481</v>
      </c>
      <c r="I267" t="s">
        <v>115</v>
      </c>
      <c r="J267" t="s">
        <v>187</v>
      </c>
      <c r="L267">
        <v>0</v>
      </c>
      <c r="M267">
        <v>0</v>
      </c>
      <c r="N267">
        <v>18704</v>
      </c>
      <c r="O267">
        <v>0</v>
      </c>
      <c r="P267">
        <v>-18704</v>
      </c>
      <c r="Q267" t="s">
        <v>103</v>
      </c>
      <c r="R267">
        <v>0</v>
      </c>
      <c r="S267">
        <v>0</v>
      </c>
      <c r="T267">
        <v>0</v>
      </c>
      <c r="U267">
        <v>0</v>
      </c>
      <c r="V267">
        <v>0</v>
      </c>
      <c r="W267">
        <v>0</v>
      </c>
      <c r="X267">
        <v>18704</v>
      </c>
      <c r="Y267">
        <v>0</v>
      </c>
      <c r="Z267">
        <v>0</v>
      </c>
      <c r="AA267">
        <v>0</v>
      </c>
      <c r="AB267">
        <v>0</v>
      </c>
      <c r="AC267">
        <v>0</v>
      </c>
      <c r="AD267">
        <v>0</v>
      </c>
      <c r="AE267" t="s">
        <v>104</v>
      </c>
      <c r="AF267" t="s">
        <v>497</v>
      </c>
      <c r="AG267" t="s">
        <v>231</v>
      </c>
      <c r="AH267" t="s">
        <v>107</v>
      </c>
    </row>
    <row r="268" spans="1:34" ht="15">
      <c r="A268" t="s">
        <v>101</v>
      </c>
      <c r="B268" t="s">
        <v>102</v>
      </c>
      <c r="C268" t="s">
        <v>234</v>
      </c>
      <c r="D268" t="s">
        <v>127</v>
      </c>
      <c r="E268" t="s">
        <v>102</v>
      </c>
      <c r="F268">
        <v>2012</v>
      </c>
      <c r="G268" t="s">
        <v>113</v>
      </c>
      <c r="H268" t="s">
        <v>128</v>
      </c>
      <c r="I268" t="s">
        <v>115</v>
      </c>
      <c r="J268" t="s">
        <v>129</v>
      </c>
      <c r="K268" t="s">
        <v>130</v>
      </c>
      <c r="L268">
        <v>641215.92</v>
      </c>
      <c r="M268">
        <v>641215.92</v>
      </c>
      <c r="N268">
        <v>0</v>
      </c>
      <c r="O268">
        <v>0</v>
      </c>
      <c r="P268">
        <v>641215.92</v>
      </c>
      <c r="Q268" t="s">
        <v>131</v>
      </c>
      <c r="R268">
        <v>0</v>
      </c>
      <c r="S268">
        <v>0</v>
      </c>
      <c r="T268">
        <v>0</v>
      </c>
      <c r="U268">
        <v>0</v>
      </c>
      <c r="V268">
        <v>0</v>
      </c>
      <c r="W268">
        <v>0</v>
      </c>
      <c r="X268">
        <v>0</v>
      </c>
      <c r="Y268">
        <v>0</v>
      </c>
      <c r="Z268">
        <v>0</v>
      </c>
      <c r="AA268">
        <v>0</v>
      </c>
      <c r="AB268">
        <v>0</v>
      </c>
      <c r="AC268">
        <v>0</v>
      </c>
      <c r="AD268">
        <v>0</v>
      </c>
      <c r="AE268" t="s">
        <v>104</v>
      </c>
      <c r="AF268" t="s">
        <v>105</v>
      </c>
      <c r="AG268" t="s">
        <v>235</v>
      </c>
      <c r="AH268" t="s">
        <v>105</v>
      </c>
    </row>
    <row r="269" spans="1:34" ht="15">
      <c r="A269" t="s">
        <v>101</v>
      </c>
      <c r="B269" t="s">
        <v>102</v>
      </c>
      <c r="C269" t="s">
        <v>234</v>
      </c>
      <c r="D269" t="s">
        <v>132</v>
      </c>
      <c r="E269" t="s">
        <v>102</v>
      </c>
      <c r="F269">
        <v>2012</v>
      </c>
      <c r="G269" t="s">
        <v>113</v>
      </c>
      <c r="H269" t="s">
        <v>133</v>
      </c>
      <c r="I269" t="s">
        <v>115</v>
      </c>
      <c r="J269" t="s">
        <v>129</v>
      </c>
      <c r="K269" t="s">
        <v>130</v>
      </c>
      <c r="L269">
        <v>0</v>
      </c>
      <c r="M269">
        <v>0</v>
      </c>
      <c r="N269">
        <v>0</v>
      </c>
      <c r="O269">
        <v>0</v>
      </c>
      <c r="P269">
        <v>0</v>
      </c>
      <c r="Q269" t="s">
        <v>103</v>
      </c>
      <c r="R269">
        <v>0</v>
      </c>
      <c r="S269">
        <v>16086.17</v>
      </c>
      <c r="T269">
        <v>-16086.17</v>
      </c>
      <c r="U269">
        <v>0</v>
      </c>
      <c r="V269">
        <v>8091.83</v>
      </c>
      <c r="W269">
        <v>1973.42</v>
      </c>
      <c r="X269">
        <v>2952.39</v>
      </c>
      <c r="Y269">
        <v>-13017.64</v>
      </c>
      <c r="Z269">
        <v>0</v>
      </c>
      <c r="AA269">
        <v>6454.7</v>
      </c>
      <c r="AB269">
        <v>-6454.7</v>
      </c>
      <c r="AC269">
        <v>0</v>
      </c>
      <c r="AD269">
        <v>0</v>
      </c>
      <c r="AE269" t="s">
        <v>104</v>
      </c>
      <c r="AF269" t="s">
        <v>105</v>
      </c>
      <c r="AG269" t="s">
        <v>235</v>
      </c>
      <c r="AH269" t="s">
        <v>105</v>
      </c>
    </row>
    <row r="270" spans="1:34" ht="15">
      <c r="A270" t="s">
        <v>101</v>
      </c>
      <c r="B270" t="s">
        <v>102</v>
      </c>
      <c r="C270" t="s">
        <v>234</v>
      </c>
      <c r="D270" t="s">
        <v>134</v>
      </c>
      <c r="E270" t="s">
        <v>102</v>
      </c>
      <c r="F270">
        <v>2012</v>
      </c>
      <c r="G270" t="s">
        <v>113</v>
      </c>
      <c r="H270" t="s">
        <v>135</v>
      </c>
      <c r="I270" t="s">
        <v>115</v>
      </c>
      <c r="J270" t="s">
        <v>129</v>
      </c>
      <c r="K270" t="s">
        <v>136</v>
      </c>
      <c r="L270">
        <v>92880</v>
      </c>
      <c r="M270">
        <v>92880</v>
      </c>
      <c r="N270">
        <v>0</v>
      </c>
      <c r="O270">
        <v>0</v>
      </c>
      <c r="P270">
        <v>92880</v>
      </c>
      <c r="Q270" t="s">
        <v>131</v>
      </c>
      <c r="R270">
        <v>0</v>
      </c>
      <c r="S270">
        <v>0</v>
      </c>
      <c r="T270">
        <v>0</v>
      </c>
      <c r="U270">
        <v>0</v>
      </c>
      <c r="V270">
        <v>0</v>
      </c>
      <c r="W270">
        <v>0</v>
      </c>
      <c r="X270">
        <v>0</v>
      </c>
      <c r="Y270">
        <v>0</v>
      </c>
      <c r="Z270">
        <v>0</v>
      </c>
      <c r="AA270">
        <v>0</v>
      </c>
      <c r="AB270">
        <v>0</v>
      </c>
      <c r="AC270">
        <v>0</v>
      </c>
      <c r="AD270">
        <v>0</v>
      </c>
      <c r="AE270" t="s">
        <v>104</v>
      </c>
      <c r="AF270" t="s">
        <v>105</v>
      </c>
      <c r="AG270" t="s">
        <v>235</v>
      </c>
      <c r="AH270" t="s">
        <v>105</v>
      </c>
    </row>
    <row r="271" spans="1:34" ht="15">
      <c r="A271" t="s">
        <v>101</v>
      </c>
      <c r="B271" t="s">
        <v>102</v>
      </c>
      <c r="C271" t="s">
        <v>234</v>
      </c>
      <c r="D271" t="s">
        <v>137</v>
      </c>
      <c r="E271" t="s">
        <v>102</v>
      </c>
      <c r="F271">
        <v>2012</v>
      </c>
      <c r="G271" t="s">
        <v>113</v>
      </c>
      <c r="H271" t="s">
        <v>138</v>
      </c>
      <c r="I271" t="s">
        <v>115</v>
      </c>
      <c r="J271" t="s">
        <v>129</v>
      </c>
      <c r="K271" t="s">
        <v>136</v>
      </c>
      <c r="L271">
        <v>45987.96</v>
      </c>
      <c r="M271">
        <v>45987.96</v>
      </c>
      <c r="N271">
        <v>0</v>
      </c>
      <c r="O271">
        <v>0</v>
      </c>
      <c r="P271">
        <v>45987.96</v>
      </c>
      <c r="Q271" t="s">
        <v>131</v>
      </c>
      <c r="R271">
        <v>0</v>
      </c>
      <c r="S271">
        <v>0</v>
      </c>
      <c r="T271">
        <v>0</v>
      </c>
      <c r="U271">
        <v>0</v>
      </c>
      <c r="V271">
        <v>0</v>
      </c>
      <c r="W271">
        <v>0</v>
      </c>
      <c r="X271">
        <v>0</v>
      </c>
      <c r="Y271">
        <v>0</v>
      </c>
      <c r="Z271">
        <v>0</v>
      </c>
      <c r="AA271">
        <v>0</v>
      </c>
      <c r="AB271">
        <v>0</v>
      </c>
      <c r="AC271">
        <v>0</v>
      </c>
      <c r="AD271">
        <v>0</v>
      </c>
      <c r="AE271" t="s">
        <v>104</v>
      </c>
      <c r="AF271" t="s">
        <v>105</v>
      </c>
      <c r="AG271" t="s">
        <v>235</v>
      </c>
      <c r="AH271" t="s">
        <v>105</v>
      </c>
    </row>
    <row r="272" spans="1:34" ht="15">
      <c r="A272" t="s">
        <v>101</v>
      </c>
      <c r="B272" t="s">
        <v>102</v>
      </c>
      <c r="C272" t="s">
        <v>234</v>
      </c>
      <c r="D272" t="s">
        <v>139</v>
      </c>
      <c r="E272" t="s">
        <v>102</v>
      </c>
      <c r="F272">
        <v>2012</v>
      </c>
      <c r="G272" t="s">
        <v>113</v>
      </c>
      <c r="H272" t="s">
        <v>140</v>
      </c>
      <c r="I272" t="s">
        <v>115</v>
      </c>
      <c r="J272" t="s">
        <v>129</v>
      </c>
      <c r="K272" t="s">
        <v>136</v>
      </c>
      <c r="L272">
        <v>46487.96</v>
      </c>
      <c r="M272">
        <v>46487.96</v>
      </c>
      <c r="N272">
        <v>0</v>
      </c>
      <c r="O272">
        <v>0</v>
      </c>
      <c r="P272">
        <v>46487.96</v>
      </c>
      <c r="Q272" t="s">
        <v>131</v>
      </c>
      <c r="R272">
        <v>0</v>
      </c>
      <c r="S272">
        <v>0</v>
      </c>
      <c r="T272">
        <v>0</v>
      </c>
      <c r="U272">
        <v>0</v>
      </c>
      <c r="V272">
        <v>0</v>
      </c>
      <c r="W272">
        <v>0</v>
      </c>
      <c r="X272">
        <v>0</v>
      </c>
      <c r="Y272">
        <v>0</v>
      </c>
      <c r="Z272">
        <v>0</v>
      </c>
      <c r="AA272">
        <v>0</v>
      </c>
      <c r="AB272">
        <v>0</v>
      </c>
      <c r="AC272">
        <v>0</v>
      </c>
      <c r="AD272">
        <v>0</v>
      </c>
      <c r="AE272" t="s">
        <v>104</v>
      </c>
      <c r="AF272" t="s">
        <v>105</v>
      </c>
      <c r="AG272" t="s">
        <v>235</v>
      </c>
      <c r="AH272" t="s">
        <v>105</v>
      </c>
    </row>
    <row r="273" spans="1:34" ht="15">
      <c r="A273" t="s">
        <v>101</v>
      </c>
      <c r="B273" t="s">
        <v>102</v>
      </c>
      <c r="C273" t="s">
        <v>234</v>
      </c>
      <c r="D273" t="s">
        <v>141</v>
      </c>
      <c r="E273" t="s">
        <v>102</v>
      </c>
      <c r="F273">
        <v>2012</v>
      </c>
      <c r="G273" t="s">
        <v>113</v>
      </c>
      <c r="H273" t="s">
        <v>142</v>
      </c>
      <c r="I273" t="s">
        <v>115</v>
      </c>
      <c r="J273" t="s">
        <v>129</v>
      </c>
      <c r="K273" t="s">
        <v>136</v>
      </c>
      <c r="L273">
        <v>2772</v>
      </c>
      <c r="M273">
        <v>2772</v>
      </c>
      <c r="N273">
        <v>0</v>
      </c>
      <c r="O273">
        <v>0</v>
      </c>
      <c r="P273">
        <v>2772</v>
      </c>
      <c r="Q273" t="s">
        <v>131</v>
      </c>
      <c r="R273">
        <v>0</v>
      </c>
      <c r="S273">
        <v>0</v>
      </c>
      <c r="T273">
        <v>0</v>
      </c>
      <c r="U273">
        <v>0</v>
      </c>
      <c r="V273">
        <v>0</v>
      </c>
      <c r="W273">
        <v>0</v>
      </c>
      <c r="X273">
        <v>0</v>
      </c>
      <c r="Y273">
        <v>0</v>
      </c>
      <c r="Z273">
        <v>0</v>
      </c>
      <c r="AA273">
        <v>0</v>
      </c>
      <c r="AB273">
        <v>0</v>
      </c>
      <c r="AC273">
        <v>0</v>
      </c>
      <c r="AD273">
        <v>0</v>
      </c>
      <c r="AE273" t="s">
        <v>104</v>
      </c>
      <c r="AF273" t="s">
        <v>105</v>
      </c>
      <c r="AG273" t="s">
        <v>235</v>
      </c>
      <c r="AH273" t="s">
        <v>105</v>
      </c>
    </row>
    <row r="274" spans="1:34" ht="15">
      <c r="A274" t="s">
        <v>101</v>
      </c>
      <c r="B274" t="s">
        <v>102</v>
      </c>
      <c r="C274" t="s">
        <v>234</v>
      </c>
      <c r="D274" t="s">
        <v>143</v>
      </c>
      <c r="E274" t="s">
        <v>102</v>
      </c>
      <c r="F274">
        <v>2012</v>
      </c>
      <c r="G274" t="s">
        <v>113</v>
      </c>
      <c r="H274" t="s">
        <v>144</v>
      </c>
      <c r="I274" t="s">
        <v>115</v>
      </c>
      <c r="J274" t="s">
        <v>129</v>
      </c>
      <c r="K274" t="s">
        <v>136</v>
      </c>
      <c r="L274">
        <v>0</v>
      </c>
      <c r="M274">
        <v>0</v>
      </c>
      <c r="N274">
        <v>0</v>
      </c>
      <c r="O274">
        <v>0</v>
      </c>
      <c r="P274">
        <v>0</v>
      </c>
      <c r="Q274" t="s">
        <v>103</v>
      </c>
      <c r="R274">
        <v>0</v>
      </c>
      <c r="S274">
        <v>3669.5</v>
      </c>
      <c r="T274">
        <v>-3669.5</v>
      </c>
      <c r="U274">
        <v>0</v>
      </c>
      <c r="V274">
        <v>1186.1000000000001</v>
      </c>
      <c r="W274">
        <v>296.53000000000003</v>
      </c>
      <c r="X274">
        <v>275.41</v>
      </c>
      <c r="Y274">
        <v>-1758.04</v>
      </c>
      <c r="Z274">
        <v>0</v>
      </c>
      <c r="AA274">
        <v>956.45</v>
      </c>
      <c r="AB274">
        <v>-956.45</v>
      </c>
      <c r="AC274">
        <v>0</v>
      </c>
      <c r="AD274">
        <v>0</v>
      </c>
      <c r="AE274" t="s">
        <v>104</v>
      </c>
      <c r="AF274" t="s">
        <v>105</v>
      </c>
      <c r="AG274" t="s">
        <v>235</v>
      </c>
      <c r="AH274" t="s">
        <v>105</v>
      </c>
    </row>
    <row r="275" spans="1:34" ht="15">
      <c r="A275" t="s">
        <v>101</v>
      </c>
      <c r="B275" t="s">
        <v>102</v>
      </c>
      <c r="C275" t="s">
        <v>234</v>
      </c>
      <c r="D275" t="s">
        <v>173</v>
      </c>
      <c r="E275" t="s">
        <v>102</v>
      </c>
      <c r="F275">
        <v>2012</v>
      </c>
      <c r="G275" t="s">
        <v>113</v>
      </c>
      <c r="H275" t="s">
        <v>174</v>
      </c>
      <c r="I275" t="s">
        <v>115</v>
      </c>
      <c r="J275" t="s">
        <v>147</v>
      </c>
      <c r="L275">
        <v>0.08</v>
      </c>
      <c r="M275">
        <v>357.08</v>
      </c>
      <c r="N275">
        <v>0</v>
      </c>
      <c r="O275">
        <v>0</v>
      </c>
      <c r="P275">
        <v>357.08</v>
      </c>
      <c r="Q275" t="s">
        <v>131</v>
      </c>
      <c r="R275">
        <v>0</v>
      </c>
      <c r="S275">
        <v>0</v>
      </c>
      <c r="T275">
        <v>0</v>
      </c>
      <c r="U275">
        <v>0</v>
      </c>
      <c r="V275">
        <v>0</v>
      </c>
      <c r="W275">
        <v>0</v>
      </c>
      <c r="X275">
        <v>0</v>
      </c>
      <c r="Y275">
        <v>0</v>
      </c>
      <c r="Z275">
        <v>0</v>
      </c>
      <c r="AA275">
        <v>0</v>
      </c>
      <c r="AB275">
        <v>0</v>
      </c>
      <c r="AC275">
        <v>0</v>
      </c>
      <c r="AD275">
        <v>0</v>
      </c>
      <c r="AE275" t="s">
        <v>104</v>
      </c>
      <c r="AF275" t="s">
        <v>105</v>
      </c>
      <c r="AG275" t="s">
        <v>235</v>
      </c>
      <c r="AH275" t="s">
        <v>105</v>
      </c>
    </row>
    <row r="276" spans="1:34" ht="15">
      <c r="A276" t="s">
        <v>101</v>
      </c>
      <c r="B276" t="s">
        <v>102</v>
      </c>
      <c r="C276" t="s">
        <v>234</v>
      </c>
      <c r="D276" t="s">
        <v>175</v>
      </c>
      <c r="E276" t="s">
        <v>102</v>
      </c>
      <c r="F276">
        <v>2012</v>
      </c>
      <c r="G276" t="s">
        <v>113</v>
      </c>
      <c r="H276" t="s">
        <v>176</v>
      </c>
      <c r="I276" t="s">
        <v>115</v>
      </c>
      <c r="J276" t="s">
        <v>147</v>
      </c>
      <c r="L276">
        <v>0</v>
      </c>
      <c r="M276">
        <v>0</v>
      </c>
      <c r="N276">
        <v>0</v>
      </c>
      <c r="O276">
        <v>0</v>
      </c>
      <c r="P276">
        <v>0</v>
      </c>
      <c r="Q276" t="s">
        <v>103</v>
      </c>
      <c r="R276">
        <v>0</v>
      </c>
      <c r="S276">
        <v>0</v>
      </c>
      <c r="T276">
        <v>0</v>
      </c>
      <c r="U276">
        <v>0</v>
      </c>
      <c r="V276">
        <v>0</v>
      </c>
      <c r="W276">
        <v>0</v>
      </c>
      <c r="X276">
        <v>0</v>
      </c>
      <c r="Y276">
        <v>0</v>
      </c>
      <c r="Z276">
        <v>0</v>
      </c>
      <c r="AA276">
        <v>0</v>
      </c>
      <c r="AB276">
        <v>0</v>
      </c>
      <c r="AC276">
        <v>0</v>
      </c>
      <c r="AD276">
        <v>0</v>
      </c>
      <c r="AE276" t="s">
        <v>104</v>
      </c>
      <c r="AF276" t="s">
        <v>105</v>
      </c>
      <c r="AG276" t="s">
        <v>235</v>
      </c>
      <c r="AH276" t="s">
        <v>105</v>
      </c>
    </row>
    <row r="277" spans="1:34" ht="15">
      <c r="A277" t="s">
        <v>101</v>
      </c>
      <c r="B277" t="s">
        <v>102</v>
      </c>
      <c r="C277" t="s">
        <v>234</v>
      </c>
      <c r="D277" t="s">
        <v>202</v>
      </c>
      <c r="E277" t="s">
        <v>102</v>
      </c>
      <c r="F277">
        <v>2012</v>
      </c>
      <c r="G277" t="s">
        <v>113</v>
      </c>
      <c r="H277" t="s">
        <v>203</v>
      </c>
      <c r="I277" t="s">
        <v>115</v>
      </c>
      <c r="J277" t="s">
        <v>150</v>
      </c>
      <c r="L277">
        <v>0.04</v>
      </c>
      <c r="M277">
        <v>0.04</v>
      </c>
      <c r="N277">
        <v>0</v>
      </c>
      <c r="O277">
        <v>0</v>
      </c>
      <c r="P277">
        <v>0.04</v>
      </c>
      <c r="Q277" t="s">
        <v>131</v>
      </c>
      <c r="R277">
        <v>0</v>
      </c>
      <c r="S277">
        <v>0</v>
      </c>
      <c r="T277">
        <v>0</v>
      </c>
      <c r="U277">
        <v>0</v>
      </c>
      <c r="V277">
        <v>0</v>
      </c>
      <c r="W277">
        <v>0</v>
      </c>
      <c r="X277">
        <v>0</v>
      </c>
      <c r="Y277">
        <v>0</v>
      </c>
      <c r="Z277">
        <v>0</v>
      </c>
      <c r="AA277">
        <v>0</v>
      </c>
      <c r="AB277">
        <v>0</v>
      </c>
      <c r="AC277">
        <v>0</v>
      </c>
      <c r="AD277">
        <v>0</v>
      </c>
      <c r="AE277" t="s">
        <v>104</v>
      </c>
      <c r="AF277" t="s">
        <v>105</v>
      </c>
      <c r="AG277" t="s">
        <v>235</v>
      </c>
      <c r="AH277" t="s">
        <v>105</v>
      </c>
    </row>
    <row r="278" spans="1:34" ht="15">
      <c r="A278" t="s">
        <v>101</v>
      </c>
      <c r="B278" t="s">
        <v>102</v>
      </c>
      <c r="C278" t="s">
        <v>234</v>
      </c>
      <c r="D278" t="s">
        <v>177</v>
      </c>
      <c r="E278" t="s">
        <v>102</v>
      </c>
      <c r="F278">
        <v>2012</v>
      </c>
      <c r="G278" t="s">
        <v>113</v>
      </c>
      <c r="H278" t="s">
        <v>178</v>
      </c>
      <c r="I278" t="s">
        <v>115</v>
      </c>
      <c r="J278" t="s">
        <v>150</v>
      </c>
      <c r="L278">
        <v>0.04</v>
      </c>
      <c r="M278">
        <v>0.04</v>
      </c>
      <c r="N278">
        <v>0</v>
      </c>
      <c r="O278">
        <v>0</v>
      </c>
      <c r="P278">
        <v>0.04</v>
      </c>
      <c r="Q278" t="s">
        <v>131</v>
      </c>
      <c r="R278">
        <v>0</v>
      </c>
      <c r="S278">
        <v>0</v>
      </c>
      <c r="T278">
        <v>0</v>
      </c>
      <c r="U278">
        <v>0</v>
      </c>
      <c r="V278">
        <v>0</v>
      </c>
      <c r="W278">
        <v>0</v>
      </c>
      <c r="X278">
        <v>0</v>
      </c>
      <c r="Y278">
        <v>0</v>
      </c>
      <c r="Z278">
        <v>0</v>
      </c>
      <c r="AA278">
        <v>0</v>
      </c>
      <c r="AB278">
        <v>0</v>
      </c>
      <c r="AC278">
        <v>0</v>
      </c>
      <c r="AD278">
        <v>0</v>
      </c>
      <c r="AE278" t="s">
        <v>104</v>
      </c>
      <c r="AF278" t="s">
        <v>105</v>
      </c>
      <c r="AG278" t="s">
        <v>235</v>
      </c>
      <c r="AH278" t="s">
        <v>105</v>
      </c>
    </row>
    <row r="279" spans="1:34" ht="15">
      <c r="A279" t="s">
        <v>101</v>
      </c>
      <c r="B279" t="s">
        <v>102</v>
      </c>
      <c r="C279" t="s">
        <v>234</v>
      </c>
      <c r="D279" t="s">
        <v>151</v>
      </c>
      <c r="E279" t="s">
        <v>102</v>
      </c>
      <c r="F279">
        <v>2012</v>
      </c>
      <c r="G279" t="s">
        <v>113</v>
      </c>
      <c r="H279" t="s">
        <v>152</v>
      </c>
      <c r="I279" t="s">
        <v>115</v>
      </c>
      <c r="J279" t="s">
        <v>150</v>
      </c>
      <c r="L279">
        <v>7499.92</v>
      </c>
      <c r="M279">
        <v>7499.92</v>
      </c>
      <c r="N279">
        <v>0</v>
      </c>
      <c r="O279">
        <v>0</v>
      </c>
      <c r="P279">
        <v>7499.92</v>
      </c>
      <c r="Q279" t="s">
        <v>131</v>
      </c>
      <c r="R279">
        <v>0</v>
      </c>
      <c r="S279">
        <v>0</v>
      </c>
      <c r="T279">
        <v>0</v>
      </c>
      <c r="U279">
        <v>0</v>
      </c>
      <c r="V279">
        <v>0</v>
      </c>
      <c r="W279">
        <v>0</v>
      </c>
      <c r="X279">
        <v>0</v>
      </c>
      <c r="Y279">
        <v>0</v>
      </c>
      <c r="Z279">
        <v>0</v>
      </c>
      <c r="AA279">
        <v>0</v>
      </c>
      <c r="AB279">
        <v>0</v>
      </c>
      <c r="AC279">
        <v>0</v>
      </c>
      <c r="AD279">
        <v>0</v>
      </c>
      <c r="AE279" t="s">
        <v>104</v>
      </c>
      <c r="AF279" t="s">
        <v>105</v>
      </c>
      <c r="AG279" t="s">
        <v>235</v>
      </c>
      <c r="AH279" t="s">
        <v>105</v>
      </c>
    </row>
    <row r="280" spans="1:34" ht="15">
      <c r="A280" t="s">
        <v>101</v>
      </c>
      <c r="B280" t="s">
        <v>102</v>
      </c>
      <c r="C280" t="s">
        <v>234</v>
      </c>
      <c r="D280" t="s">
        <v>185</v>
      </c>
      <c r="E280" t="s">
        <v>102</v>
      </c>
      <c r="F280">
        <v>2012</v>
      </c>
      <c r="G280" t="s">
        <v>113</v>
      </c>
      <c r="H280" t="s">
        <v>186</v>
      </c>
      <c r="I280" t="s">
        <v>115</v>
      </c>
      <c r="J280" t="s">
        <v>187</v>
      </c>
      <c r="L280">
        <v>0</v>
      </c>
      <c r="M280">
        <v>0</v>
      </c>
      <c r="N280">
        <v>0</v>
      </c>
      <c r="O280">
        <v>0</v>
      </c>
      <c r="P280">
        <v>0</v>
      </c>
      <c r="Q280" t="s">
        <v>103</v>
      </c>
      <c r="R280">
        <v>0</v>
      </c>
      <c r="S280">
        <v>0</v>
      </c>
      <c r="T280">
        <v>0</v>
      </c>
      <c r="U280">
        <v>0</v>
      </c>
      <c r="V280">
        <v>0</v>
      </c>
      <c r="W280">
        <v>0</v>
      </c>
      <c r="X280">
        <v>0</v>
      </c>
      <c r="Y280">
        <v>0</v>
      </c>
      <c r="Z280">
        <v>0</v>
      </c>
      <c r="AA280">
        <v>0</v>
      </c>
      <c r="AB280">
        <v>0</v>
      </c>
      <c r="AC280">
        <v>0</v>
      </c>
      <c r="AD280">
        <v>0</v>
      </c>
      <c r="AE280" t="s">
        <v>104</v>
      </c>
      <c r="AF280" t="s">
        <v>105</v>
      </c>
      <c r="AG280" t="s">
        <v>235</v>
      </c>
      <c r="AH280" t="s">
        <v>105</v>
      </c>
    </row>
    <row r="281" spans="1:34" ht="15">
      <c r="A281" t="s">
        <v>101</v>
      </c>
      <c r="B281" t="s">
        <v>102</v>
      </c>
      <c r="C281" t="s">
        <v>234</v>
      </c>
      <c r="D281" t="s">
        <v>188</v>
      </c>
      <c r="E281" t="s">
        <v>102</v>
      </c>
      <c r="F281">
        <v>2012</v>
      </c>
      <c r="G281" t="s">
        <v>113</v>
      </c>
      <c r="H281" t="s">
        <v>189</v>
      </c>
      <c r="I281" t="s">
        <v>115</v>
      </c>
      <c r="J281" t="s">
        <v>190</v>
      </c>
      <c r="L281">
        <v>0.04</v>
      </c>
      <c r="M281">
        <v>0.04</v>
      </c>
      <c r="N281">
        <v>0</v>
      </c>
      <c r="O281">
        <v>0</v>
      </c>
      <c r="P281">
        <v>0.04</v>
      </c>
      <c r="Q281" t="s">
        <v>131</v>
      </c>
      <c r="R281">
        <v>0</v>
      </c>
      <c r="S281">
        <v>0</v>
      </c>
      <c r="T281">
        <v>0</v>
      </c>
      <c r="U281">
        <v>0</v>
      </c>
      <c r="V281">
        <v>0</v>
      </c>
      <c r="W281">
        <v>0</v>
      </c>
      <c r="X281">
        <v>0</v>
      </c>
      <c r="Y281">
        <v>0</v>
      </c>
      <c r="Z281">
        <v>0</v>
      </c>
      <c r="AA281">
        <v>0</v>
      </c>
      <c r="AB281">
        <v>0</v>
      </c>
      <c r="AC281">
        <v>0</v>
      </c>
      <c r="AD281">
        <v>0</v>
      </c>
      <c r="AE281" t="s">
        <v>104</v>
      </c>
      <c r="AF281" t="s">
        <v>105</v>
      </c>
      <c r="AG281" t="s">
        <v>235</v>
      </c>
      <c r="AH281" t="s">
        <v>105</v>
      </c>
    </row>
    <row r="282" spans="1:34" ht="15">
      <c r="A282" t="s">
        <v>101</v>
      </c>
      <c r="B282" t="s">
        <v>102</v>
      </c>
      <c r="C282" t="s">
        <v>234</v>
      </c>
      <c r="D282" t="s">
        <v>155</v>
      </c>
      <c r="E282" t="s">
        <v>102</v>
      </c>
      <c r="F282">
        <v>2012</v>
      </c>
      <c r="G282" t="s">
        <v>113</v>
      </c>
      <c r="H282" t="s">
        <v>156</v>
      </c>
      <c r="I282" t="s">
        <v>115</v>
      </c>
      <c r="J282" t="s">
        <v>157</v>
      </c>
      <c r="L282">
        <v>0</v>
      </c>
      <c r="M282">
        <v>0</v>
      </c>
      <c r="N282">
        <v>0</v>
      </c>
      <c r="O282">
        <v>0</v>
      </c>
      <c r="P282">
        <v>0</v>
      </c>
      <c r="Q282" t="s">
        <v>103</v>
      </c>
      <c r="R282">
        <v>0</v>
      </c>
      <c r="S282">
        <v>0</v>
      </c>
      <c r="T282">
        <v>0</v>
      </c>
      <c r="U282">
        <v>0</v>
      </c>
      <c r="V282">
        <v>0</v>
      </c>
      <c r="W282">
        <v>0</v>
      </c>
      <c r="X282">
        <v>0</v>
      </c>
      <c r="Y282">
        <v>0</v>
      </c>
      <c r="Z282">
        <v>0</v>
      </c>
      <c r="AA282">
        <v>0</v>
      </c>
      <c r="AB282">
        <v>0</v>
      </c>
      <c r="AC282">
        <v>0</v>
      </c>
      <c r="AD282">
        <v>0</v>
      </c>
      <c r="AE282" t="s">
        <v>104</v>
      </c>
      <c r="AF282" t="s">
        <v>105</v>
      </c>
      <c r="AG282" t="s">
        <v>235</v>
      </c>
      <c r="AH282" t="s">
        <v>105</v>
      </c>
    </row>
    <row r="283" spans="1:34" ht="15">
      <c r="A283" t="s">
        <v>101</v>
      </c>
      <c r="B283" t="s">
        <v>102</v>
      </c>
      <c r="C283" t="s">
        <v>234</v>
      </c>
      <c r="D283" t="s">
        <v>158</v>
      </c>
      <c r="E283" t="s">
        <v>102</v>
      </c>
      <c r="F283">
        <v>2012</v>
      </c>
      <c r="G283" t="s">
        <v>113</v>
      </c>
      <c r="H283" t="s">
        <v>159</v>
      </c>
      <c r="I283" t="s">
        <v>115</v>
      </c>
      <c r="J283" t="s">
        <v>157</v>
      </c>
      <c r="L283">
        <v>0</v>
      </c>
      <c r="M283">
        <v>0</v>
      </c>
      <c r="N283">
        <v>0</v>
      </c>
      <c r="O283">
        <v>0</v>
      </c>
      <c r="P283">
        <v>0</v>
      </c>
      <c r="Q283" t="s">
        <v>103</v>
      </c>
      <c r="R283">
        <v>0</v>
      </c>
      <c r="S283">
        <v>0</v>
      </c>
      <c r="T283">
        <v>0</v>
      </c>
      <c r="U283">
        <v>0</v>
      </c>
      <c r="V283">
        <v>0</v>
      </c>
      <c r="W283">
        <v>0</v>
      </c>
      <c r="X283">
        <v>0</v>
      </c>
      <c r="Y283">
        <v>0</v>
      </c>
      <c r="Z283">
        <v>0</v>
      </c>
      <c r="AA283">
        <v>0</v>
      </c>
      <c r="AB283">
        <v>0</v>
      </c>
      <c r="AC283">
        <v>0</v>
      </c>
      <c r="AD283">
        <v>0</v>
      </c>
      <c r="AE283" t="s">
        <v>104</v>
      </c>
      <c r="AF283" t="s">
        <v>105</v>
      </c>
      <c r="AG283" t="s">
        <v>235</v>
      </c>
      <c r="AH283" t="s">
        <v>105</v>
      </c>
    </row>
    <row r="284" spans="1:34" ht="15">
      <c r="A284" t="s">
        <v>101</v>
      </c>
      <c r="B284" t="s">
        <v>498</v>
      </c>
      <c r="C284" t="s">
        <v>234</v>
      </c>
      <c r="D284" t="s">
        <v>127</v>
      </c>
      <c r="E284" t="s">
        <v>106</v>
      </c>
      <c r="F284">
        <v>2012</v>
      </c>
      <c r="G284" t="s">
        <v>113</v>
      </c>
      <c r="H284" t="s">
        <v>128</v>
      </c>
      <c r="I284" t="s">
        <v>115</v>
      </c>
      <c r="J284" t="s">
        <v>129</v>
      </c>
      <c r="K284" t="s">
        <v>130</v>
      </c>
      <c r="L284">
        <v>0</v>
      </c>
      <c r="M284">
        <v>0</v>
      </c>
      <c r="N284">
        <v>599239.02</v>
      </c>
      <c r="O284">
        <v>0</v>
      </c>
      <c r="P284">
        <v>-599239.02</v>
      </c>
      <c r="Q284" t="s">
        <v>103</v>
      </c>
      <c r="R284">
        <v>34204.62</v>
      </c>
      <c r="S284">
        <v>26156.38</v>
      </c>
      <c r="T284">
        <v>70530.41</v>
      </c>
      <c r="U284">
        <v>40459.16</v>
      </c>
      <c r="V284">
        <v>40459.15</v>
      </c>
      <c r="W284">
        <v>40360.06</v>
      </c>
      <c r="X284">
        <v>38776.67</v>
      </c>
      <c r="Y284">
        <v>55443.03</v>
      </c>
      <c r="Z284">
        <v>78880.19</v>
      </c>
      <c r="AA284">
        <v>43031.32</v>
      </c>
      <c r="AB284">
        <v>43031.31</v>
      </c>
      <c r="AC284">
        <v>87906.72</v>
      </c>
      <c r="AD284">
        <v>0</v>
      </c>
      <c r="AE284" t="s">
        <v>104</v>
      </c>
      <c r="AF284" t="s">
        <v>499</v>
      </c>
      <c r="AG284" t="s">
        <v>235</v>
      </c>
      <c r="AH284" t="s">
        <v>107</v>
      </c>
    </row>
    <row r="285" spans="1:34" ht="15">
      <c r="A285" t="s">
        <v>101</v>
      </c>
      <c r="B285" t="s">
        <v>498</v>
      </c>
      <c r="C285" t="s">
        <v>234</v>
      </c>
      <c r="D285" t="s">
        <v>255</v>
      </c>
      <c r="E285" t="s">
        <v>106</v>
      </c>
      <c r="F285">
        <v>2012</v>
      </c>
      <c r="G285" t="s">
        <v>113</v>
      </c>
      <c r="H285" t="s">
        <v>256</v>
      </c>
      <c r="I285" t="s">
        <v>115</v>
      </c>
      <c r="J285" t="s">
        <v>129</v>
      </c>
      <c r="K285" t="s">
        <v>130</v>
      </c>
      <c r="L285">
        <v>0</v>
      </c>
      <c r="M285">
        <v>0</v>
      </c>
      <c r="N285">
        <v>148.6</v>
      </c>
      <c r="O285">
        <v>0</v>
      </c>
      <c r="P285">
        <v>-148.6</v>
      </c>
      <c r="Q285" t="s">
        <v>103</v>
      </c>
      <c r="R285">
        <v>0</v>
      </c>
      <c r="S285">
        <v>0</v>
      </c>
      <c r="T285">
        <v>0</v>
      </c>
      <c r="U285">
        <v>0</v>
      </c>
      <c r="V285">
        <v>148.6</v>
      </c>
      <c r="W285">
        <v>0</v>
      </c>
      <c r="X285">
        <v>0</v>
      </c>
      <c r="Y285">
        <v>0</v>
      </c>
      <c r="Z285">
        <v>0</v>
      </c>
      <c r="AA285">
        <v>0</v>
      </c>
      <c r="AB285">
        <v>0</v>
      </c>
      <c r="AC285">
        <v>0</v>
      </c>
      <c r="AD285">
        <v>0</v>
      </c>
      <c r="AE285" t="s">
        <v>104</v>
      </c>
      <c r="AF285" t="s">
        <v>499</v>
      </c>
      <c r="AG285" t="s">
        <v>235</v>
      </c>
      <c r="AH285" t="s">
        <v>107</v>
      </c>
    </row>
    <row r="286" spans="1:34" ht="15">
      <c r="A286" t="s">
        <v>101</v>
      </c>
      <c r="B286" t="s">
        <v>498</v>
      </c>
      <c r="C286" t="s">
        <v>234</v>
      </c>
      <c r="D286" t="s">
        <v>134</v>
      </c>
      <c r="E286" t="s">
        <v>106</v>
      </c>
      <c r="F286">
        <v>2012</v>
      </c>
      <c r="G286" t="s">
        <v>113</v>
      </c>
      <c r="H286" t="s">
        <v>135</v>
      </c>
      <c r="I286" t="s">
        <v>115</v>
      </c>
      <c r="J286" t="s">
        <v>129</v>
      </c>
      <c r="K286" t="s">
        <v>136</v>
      </c>
      <c r="L286">
        <v>0</v>
      </c>
      <c r="M286">
        <v>0</v>
      </c>
      <c r="N286">
        <v>77410.44</v>
      </c>
      <c r="O286">
        <v>0</v>
      </c>
      <c r="P286">
        <v>-77410.44</v>
      </c>
      <c r="Q286" t="s">
        <v>103</v>
      </c>
      <c r="R286">
        <v>1911.7</v>
      </c>
      <c r="S286">
        <v>6450</v>
      </c>
      <c r="T286">
        <v>9716.39</v>
      </c>
      <c r="U286">
        <v>6450</v>
      </c>
      <c r="V286">
        <v>6450</v>
      </c>
      <c r="W286">
        <v>6450</v>
      </c>
      <c r="X286">
        <v>6450</v>
      </c>
      <c r="Y286">
        <v>5160</v>
      </c>
      <c r="Z286">
        <v>7732.35</v>
      </c>
      <c r="AA286">
        <v>6450</v>
      </c>
      <c r="AB286">
        <v>6450</v>
      </c>
      <c r="AC286">
        <v>7740</v>
      </c>
      <c r="AD286">
        <v>0</v>
      </c>
      <c r="AE286" t="s">
        <v>104</v>
      </c>
      <c r="AF286" t="s">
        <v>499</v>
      </c>
      <c r="AG286" t="s">
        <v>235</v>
      </c>
      <c r="AH286" t="s">
        <v>107</v>
      </c>
    </row>
    <row r="287" spans="1:34" ht="15">
      <c r="A287" t="s">
        <v>101</v>
      </c>
      <c r="B287" t="s">
        <v>498</v>
      </c>
      <c r="C287" t="s">
        <v>234</v>
      </c>
      <c r="D287" t="s">
        <v>137</v>
      </c>
      <c r="E287" t="s">
        <v>106</v>
      </c>
      <c r="F287">
        <v>2012</v>
      </c>
      <c r="G287" t="s">
        <v>113</v>
      </c>
      <c r="H287" t="s">
        <v>138</v>
      </c>
      <c r="I287" t="s">
        <v>115</v>
      </c>
      <c r="J287" t="s">
        <v>129</v>
      </c>
      <c r="K287" t="s">
        <v>136</v>
      </c>
      <c r="L287">
        <v>0</v>
      </c>
      <c r="M287">
        <v>0</v>
      </c>
      <c r="N287">
        <v>41969.51</v>
      </c>
      <c r="O287">
        <v>0</v>
      </c>
      <c r="P287">
        <v>-41969.51</v>
      </c>
      <c r="Q287" t="s">
        <v>103</v>
      </c>
      <c r="R287">
        <v>1524.59</v>
      </c>
      <c r="S287">
        <v>3049.2200000000003</v>
      </c>
      <c r="T287">
        <v>5340.43</v>
      </c>
      <c r="U287">
        <v>3066</v>
      </c>
      <c r="V287">
        <v>3066.02</v>
      </c>
      <c r="W287">
        <v>3066.01</v>
      </c>
      <c r="X287">
        <v>2821.44</v>
      </c>
      <c r="Y287">
        <v>4209.4800000000005</v>
      </c>
      <c r="Z287">
        <v>6342.82</v>
      </c>
      <c r="AA287">
        <v>3273.8</v>
      </c>
      <c r="AB287">
        <v>1836.66</v>
      </c>
      <c r="AC287">
        <v>4373.04</v>
      </c>
      <c r="AD287">
        <v>0</v>
      </c>
      <c r="AE287" t="s">
        <v>104</v>
      </c>
      <c r="AF287" t="s">
        <v>499</v>
      </c>
      <c r="AG287" t="s">
        <v>235</v>
      </c>
      <c r="AH287" t="s">
        <v>107</v>
      </c>
    </row>
    <row r="288" spans="1:34" ht="15">
      <c r="A288" t="s">
        <v>101</v>
      </c>
      <c r="B288" t="s">
        <v>498</v>
      </c>
      <c r="C288" t="s">
        <v>234</v>
      </c>
      <c r="D288" t="s">
        <v>139</v>
      </c>
      <c r="E288" t="s">
        <v>106</v>
      </c>
      <c r="F288">
        <v>2012</v>
      </c>
      <c r="G288" t="s">
        <v>113</v>
      </c>
      <c r="H288" t="s">
        <v>140</v>
      </c>
      <c r="I288" t="s">
        <v>115</v>
      </c>
      <c r="J288" t="s">
        <v>129</v>
      </c>
      <c r="K288" t="s">
        <v>136</v>
      </c>
      <c r="L288">
        <v>0</v>
      </c>
      <c r="M288">
        <v>0</v>
      </c>
      <c r="N288">
        <v>40499.4</v>
      </c>
      <c r="O288">
        <v>0</v>
      </c>
      <c r="P288">
        <v>-40499.4</v>
      </c>
      <c r="Q288" t="s">
        <v>103</v>
      </c>
      <c r="R288">
        <v>1458.73</v>
      </c>
      <c r="S288">
        <v>2917.4500000000003</v>
      </c>
      <c r="T288">
        <v>5113.45</v>
      </c>
      <c r="U288">
        <v>2933.29</v>
      </c>
      <c r="V288">
        <v>2864.51</v>
      </c>
      <c r="W288">
        <v>2864.5</v>
      </c>
      <c r="X288">
        <v>2668.48</v>
      </c>
      <c r="Y288">
        <v>3997.44</v>
      </c>
      <c r="Z288">
        <v>5801.51</v>
      </c>
      <c r="AA288">
        <v>3102.56</v>
      </c>
      <c r="AB288">
        <v>3102.56</v>
      </c>
      <c r="AC288">
        <v>3674.92</v>
      </c>
      <c r="AD288">
        <v>0</v>
      </c>
      <c r="AE288" t="s">
        <v>104</v>
      </c>
      <c r="AF288" t="s">
        <v>499</v>
      </c>
      <c r="AG288" t="s">
        <v>235</v>
      </c>
      <c r="AH288" t="s">
        <v>107</v>
      </c>
    </row>
    <row r="289" spans="1:34" ht="15">
      <c r="A289" t="s">
        <v>101</v>
      </c>
      <c r="B289" t="s">
        <v>498</v>
      </c>
      <c r="C289" t="s">
        <v>234</v>
      </c>
      <c r="D289" t="s">
        <v>141</v>
      </c>
      <c r="E289" t="s">
        <v>106</v>
      </c>
      <c r="F289">
        <v>2012</v>
      </c>
      <c r="G289" t="s">
        <v>113</v>
      </c>
      <c r="H289" t="s">
        <v>142</v>
      </c>
      <c r="I289" t="s">
        <v>115</v>
      </c>
      <c r="J289" t="s">
        <v>129</v>
      </c>
      <c r="K289" t="s">
        <v>136</v>
      </c>
      <c r="L289">
        <v>0</v>
      </c>
      <c r="M289">
        <v>0</v>
      </c>
      <c r="N289">
        <v>2772</v>
      </c>
      <c r="O289">
        <v>0</v>
      </c>
      <c r="P289">
        <v>-2772</v>
      </c>
      <c r="Q289" t="s">
        <v>103</v>
      </c>
      <c r="R289">
        <v>0</v>
      </c>
      <c r="S289">
        <v>0</v>
      </c>
      <c r="T289">
        <v>0</v>
      </c>
      <c r="U289">
        <v>0</v>
      </c>
      <c r="V289">
        <v>0</v>
      </c>
      <c r="W289">
        <v>1386</v>
      </c>
      <c r="X289">
        <v>231</v>
      </c>
      <c r="Y289">
        <v>231</v>
      </c>
      <c r="Z289">
        <v>231</v>
      </c>
      <c r="AA289">
        <v>231</v>
      </c>
      <c r="AB289">
        <v>231</v>
      </c>
      <c r="AC289">
        <v>231</v>
      </c>
      <c r="AD289">
        <v>0</v>
      </c>
      <c r="AE289" t="s">
        <v>104</v>
      </c>
      <c r="AF289" t="s">
        <v>499</v>
      </c>
      <c r="AG289" t="s">
        <v>235</v>
      </c>
      <c r="AH289" t="s">
        <v>107</v>
      </c>
    </row>
    <row r="290" spans="1:34" ht="15">
      <c r="A290" t="s">
        <v>101</v>
      </c>
      <c r="B290" t="s">
        <v>498</v>
      </c>
      <c r="C290" t="s">
        <v>234</v>
      </c>
      <c r="D290" t="s">
        <v>198</v>
      </c>
      <c r="E290" t="s">
        <v>106</v>
      </c>
      <c r="F290">
        <v>2012</v>
      </c>
      <c r="G290" t="s">
        <v>113</v>
      </c>
      <c r="H290" t="s">
        <v>199</v>
      </c>
      <c r="I290" t="s">
        <v>115</v>
      </c>
      <c r="J290" t="s">
        <v>147</v>
      </c>
      <c r="L290">
        <v>0</v>
      </c>
      <c r="M290">
        <v>0</v>
      </c>
      <c r="N290">
        <v>400.64</v>
      </c>
      <c r="O290">
        <v>0</v>
      </c>
      <c r="P290">
        <v>-400.64</v>
      </c>
      <c r="Q290" t="s">
        <v>103</v>
      </c>
      <c r="R290">
        <v>0</v>
      </c>
      <c r="S290">
        <v>0</v>
      </c>
      <c r="T290">
        <v>0</v>
      </c>
      <c r="U290">
        <v>0</v>
      </c>
      <c r="V290">
        <v>0</v>
      </c>
      <c r="W290">
        <v>0</v>
      </c>
      <c r="X290">
        <v>0</v>
      </c>
      <c r="Y290">
        <v>0</v>
      </c>
      <c r="Z290">
        <v>0</v>
      </c>
      <c r="AA290">
        <v>400.64</v>
      </c>
      <c r="AB290">
        <v>0</v>
      </c>
      <c r="AC290">
        <v>0</v>
      </c>
      <c r="AD290">
        <v>0</v>
      </c>
      <c r="AE290" t="s">
        <v>104</v>
      </c>
      <c r="AF290" t="s">
        <v>499</v>
      </c>
      <c r="AG290" t="s">
        <v>235</v>
      </c>
      <c r="AH290" t="s">
        <v>107</v>
      </c>
    </row>
    <row r="291" spans="1:34" ht="15">
      <c r="A291" t="s">
        <v>101</v>
      </c>
      <c r="B291" t="s">
        <v>498</v>
      </c>
      <c r="C291" t="s">
        <v>234</v>
      </c>
      <c r="D291" t="s">
        <v>200</v>
      </c>
      <c r="E291" t="s">
        <v>106</v>
      </c>
      <c r="F291">
        <v>2012</v>
      </c>
      <c r="G291" t="s">
        <v>113</v>
      </c>
      <c r="H291" t="s">
        <v>201</v>
      </c>
      <c r="I291" t="s">
        <v>115</v>
      </c>
      <c r="J291" t="s">
        <v>147</v>
      </c>
      <c r="L291">
        <v>0</v>
      </c>
      <c r="M291">
        <v>0</v>
      </c>
      <c r="N291">
        <v>2681.9</v>
      </c>
      <c r="O291">
        <v>0</v>
      </c>
      <c r="P291">
        <v>-2681.9</v>
      </c>
      <c r="Q291" t="s">
        <v>103</v>
      </c>
      <c r="R291">
        <v>0</v>
      </c>
      <c r="S291">
        <v>0</v>
      </c>
      <c r="T291">
        <v>0</v>
      </c>
      <c r="U291">
        <v>0</v>
      </c>
      <c r="V291">
        <v>0</v>
      </c>
      <c r="W291">
        <v>0</v>
      </c>
      <c r="X291">
        <v>0</v>
      </c>
      <c r="Y291">
        <v>0</v>
      </c>
      <c r="Z291">
        <v>2681.9</v>
      </c>
      <c r="AA291">
        <v>0</v>
      </c>
      <c r="AB291">
        <v>0</v>
      </c>
      <c r="AC291">
        <v>0</v>
      </c>
      <c r="AD291">
        <v>0</v>
      </c>
      <c r="AE291" t="s">
        <v>104</v>
      </c>
      <c r="AF291" t="s">
        <v>499</v>
      </c>
      <c r="AG291" t="s">
        <v>235</v>
      </c>
      <c r="AH291" t="s">
        <v>107</v>
      </c>
    </row>
    <row r="292" spans="1:34" ht="15">
      <c r="A292" t="s">
        <v>101</v>
      </c>
      <c r="B292" t="s">
        <v>498</v>
      </c>
      <c r="C292" t="s">
        <v>234</v>
      </c>
      <c r="D292" t="s">
        <v>494</v>
      </c>
      <c r="E292" t="s">
        <v>106</v>
      </c>
      <c r="F292">
        <v>2012</v>
      </c>
      <c r="G292" t="s">
        <v>113</v>
      </c>
      <c r="H292" t="s">
        <v>495</v>
      </c>
      <c r="I292" t="s">
        <v>115</v>
      </c>
      <c r="J292" t="s">
        <v>150</v>
      </c>
      <c r="L292">
        <v>0</v>
      </c>
      <c r="M292">
        <v>0</v>
      </c>
      <c r="N292">
        <v>50</v>
      </c>
      <c r="O292">
        <v>0</v>
      </c>
      <c r="P292">
        <v>-50</v>
      </c>
      <c r="Q292" t="s">
        <v>103</v>
      </c>
      <c r="R292">
        <v>0</v>
      </c>
      <c r="S292">
        <v>0</v>
      </c>
      <c r="T292">
        <v>0</v>
      </c>
      <c r="U292">
        <v>0</v>
      </c>
      <c r="V292">
        <v>0</v>
      </c>
      <c r="W292">
        <v>0</v>
      </c>
      <c r="X292">
        <v>0</v>
      </c>
      <c r="Y292">
        <v>0</v>
      </c>
      <c r="Z292">
        <v>0</v>
      </c>
      <c r="AA292">
        <v>0</v>
      </c>
      <c r="AB292">
        <v>50</v>
      </c>
      <c r="AC292">
        <v>0</v>
      </c>
      <c r="AD292">
        <v>0</v>
      </c>
      <c r="AE292" t="s">
        <v>104</v>
      </c>
      <c r="AF292" t="s">
        <v>499</v>
      </c>
      <c r="AG292" t="s">
        <v>235</v>
      </c>
      <c r="AH292" t="s">
        <v>107</v>
      </c>
    </row>
    <row r="293" spans="1:34" ht="15">
      <c r="A293" t="s">
        <v>101</v>
      </c>
      <c r="B293" t="s">
        <v>498</v>
      </c>
      <c r="C293" t="s">
        <v>234</v>
      </c>
      <c r="D293" t="s">
        <v>183</v>
      </c>
      <c r="E293" t="s">
        <v>106</v>
      </c>
      <c r="F293">
        <v>2012</v>
      </c>
      <c r="G293" t="s">
        <v>113</v>
      </c>
      <c r="H293" t="s">
        <v>184</v>
      </c>
      <c r="I293" t="s">
        <v>115</v>
      </c>
      <c r="J293" t="s">
        <v>150</v>
      </c>
      <c r="L293">
        <v>0</v>
      </c>
      <c r="M293">
        <v>0</v>
      </c>
      <c r="N293">
        <v>38.32</v>
      </c>
      <c r="O293">
        <v>0</v>
      </c>
      <c r="P293">
        <v>-38.32</v>
      </c>
      <c r="Q293" t="s">
        <v>103</v>
      </c>
      <c r="R293">
        <v>0</v>
      </c>
      <c r="S293">
        <v>0</v>
      </c>
      <c r="T293">
        <v>0</v>
      </c>
      <c r="U293">
        <v>0</v>
      </c>
      <c r="V293">
        <v>0</v>
      </c>
      <c r="W293">
        <v>0</v>
      </c>
      <c r="X293">
        <v>0</v>
      </c>
      <c r="Y293">
        <v>0</v>
      </c>
      <c r="Z293">
        <v>0</v>
      </c>
      <c r="AA293">
        <v>0</v>
      </c>
      <c r="AB293">
        <v>0</v>
      </c>
      <c r="AC293">
        <v>38.32</v>
      </c>
      <c r="AD293">
        <v>0</v>
      </c>
      <c r="AE293" t="s">
        <v>104</v>
      </c>
      <c r="AF293" t="s">
        <v>499</v>
      </c>
      <c r="AG293" t="s">
        <v>235</v>
      </c>
      <c r="AH293" t="s">
        <v>107</v>
      </c>
    </row>
    <row r="294" spans="1:34" ht="15">
      <c r="A294" t="s">
        <v>101</v>
      </c>
      <c r="B294" t="s">
        <v>498</v>
      </c>
      <c r="C294" t="s">
        <v>234</v>
      </c>
      <c r="D294" t="s">
        <v>185</v>
      </c>
      <c r="E294" t="s">
        <v>106</v>
      </c>
      <c r="F294">
        <v>2012</v>
      </c>
      <c r="G294" t="s">
        <v>113</v>
      </c>
      <c r="H294" t="s">
        <v>186</v>
      </c>
      <c r="I294" t="s">
        <v>115</v>
      </c>
      <c r="J294" t="s">
        <v>187</v>
      </c>
      <c r="L294">
        <v>0</v>
      </c>
      <c r="M294">
        <v>0</v>
      </c>
      <c r="N294">
        <v>178</v>
      </c>
      <c r="O294">
        <v>0</v>
      </c>
      <c r="P294">
        <v>-178</v>
      </c>
      <c r="Q294" t="s">
        <v>103</v>
      </c>
      <c r="R294">
        <v>0</v>
      </c>
      <c r="S294">
        <v>0</v>
      </c>
      <c r="T294">
        <v>0</v>
      </c>
      <c r="U294">
        <v>0</v>
      </c>
      <c r="V294">
        <v>0</v>
      </c>
      <c r="W294">
        <v>0</v>
      </c>
      <c r="X294">
        <v>0</v>
      </c>
      <c r="Y294">
        <v>106</v>
      </c>
      <c r="Z294">
        <v>0</v>
      </c>
      <c r="AA294">
        <v>-53</v>
      </c>
      <c r="AB294">
        <v>0</v>
      </c>
      <c r="AC294">
        <v>125</v>
      </c>
      <c r="AD294">
        <v>0</v>
      </c>
      <c r="AE294" t="s">
        <v>104</v>
      </c>
      <c r="AF294" t="s">
        <v>499</v>
      </c>
      <c r="AG294" t="s">
        <v>235</v>
      </c>
      <c r="AH294" t="s">
        <v>107</v>
      </c>
    </row>
    <row r="295" spans="1:34" ht="15">
      <c r="A295" t="s">
        <v>101</v>
      </c>
      <c r="B295" t="s">
        <v>498</v>
      </c>
      <c r="C295" t="s">
        <v>234</v>
      </c>
      <c r="D295" t="s">
        <v>482</v>
      </c>
      <c r="E295" t="s">
        <v>106</v>
      </c>
      <c r="F295">
        <v>2012</v>
      </c>
      <c r="G295" t="s">
        <v>113</v>
      </c>
      <c r="H295" t="s">
        <v>483</v>
      </c>
      <c r="I295" t="s">
        <v>115</v>
      </c>
      <c r="J295" t="s">
        <v>187</v>
      </c>
      <c r="L295">
        <v>0</v>
      </c>
      <c r="M295">
        <v>0</v>
      </c>
      <c r="N295">
        <v>45</v>
      </c>
      <c r="O295">
        <v>0</v>
      </c>
      <c r="P295">
        <v>-45</v>
      </c>
      <c r="Q295" t="s">
        <v>103</v>
      </c>
      <c r="R295">
        <v>0</v>
      </c>
      <c r="S295">
        <v>0</v>
      </c>
      <c r="T295">
        <v>0</v>
      </c>
      <c r="U295">
        <v>0</v>
      </c>
      <c r="V295">
        <v>0</v>
      </c>
      <c r="W295">
        <v>0</v>
      </c>
      <c r="X295">
        <v>0</v>
      </c>
      <c r="Y295">
        <v>0</v>
      </c>
      <c r="Z295">
        <v>0</v>
      </c>
      <c r="AA295">
        <v>45</v>
      </c>
      <c r="AB295">
        <v>0</v>
      </c>
      <c r="AC295">
        <v>0</v>
      </c>
      <c r="AD295">
        <v>0</v>
      </c>
      <c r="AE295" t="s">
        <v>104</v>
      </c>
      <c r="AF295" t="s">
        <v>499</v>
      </c>
      <c r="AG295" t="s">
        <v>235</v>
      </c>
      <c r="AH295" t="s">
        <v>107</v>
      </c>
    </row>
    <row r="296" spans="1:34" ht="15">
      <c r="A296" t="s">
        <v>101</v>
      </c>
      <c r="B296" t="s">
        <v>102</v>
      </c>
      <c r="C296" t="s">
        <v>236</v>
      </c>
      <c r="D296" t="s">
        <v>127</v>
      </c>
      <c r="E296" t="s">
        <v>102</v>
      </c>
      <c r="F296">
        <v>2012</v>
      </c>
      <c r="G296" t="s">
        <v>113</v>
      </c>
      <c r="H296" t="s">
        <v>128</v>
      </c>
      <c r="I296" t="s">
        <v>115</v>
      </c>
      <c r="J296" t="s">
        <v>129</v>
      </c>
      <c r="K296" t="s">
        <v>130</v>
      </c>
      <c r="L296">
        <v>1376463</v>
      </c>
      <c r="M296">
        <v>1376463</v>
      </c>
      <c r="N296">
        <v>0</v>
      </c>
      <c r="O296">
        <v>0</v>
      </c>
      <c r="P296">
        <v>1376463</v>
      </c>
      <c r="Q296" t="s">
        <v>131</v>
      </c>
      <c r="R296">
        <v>0</v>
      </c>
      <c r="S296">
        <v>0</v>
      </c>
      <c r="T296">
        <v>0</v>
      </c>
      <c r="U296">
        <v>0</v>
      </c>
      <c r="V296">
        <v>0</v>
      </c>
      <c r="W296">
        <v>0</v>
      </c>
      <c r="X296">
        <v>0</v>
      </c>
      <c r="Y296">
        <v>0</v>
      </c>
      <c r="Z296">
        <v>0</v>
      </c>
      <c r="AA296">
        <v>0</v>
      </c>
      <c r="AB296">
        <v>0</v>
      </c>
      <c r="AC296">
        <v>0</v>
      </c>
      <c r="AD296">
        <v>0</v>
      </c>
      <c r="AE296" t="s">
        <v>104</v>
      </c>
      <c r="AF296" t="s">
        <v>105</v>
      </c>
      <c r="AG296" t="s">
        <v>237</v>
      </c>
      <c r="AH296" t="s">
        <v>105</v>
      </c>
    </row>
    <row r="297" spans="1:34" ht="15">
      <c r="A297" t="s">
        <v>101</v>
      </c>
      <c r="B297" t="s">
        <v>102</v>
      </c>
      <c r="C297" t="s">
        <v>236</v>
      </c>
      <c r="D297" t="s">
        <v>132</v>
      </c>
      <c r="E297" t="s">
        <v>102</v>
      </c>
      <c r="F297">
        <v>2012</v>
      </c>
      <c r="G297" t="s">
        <v>113</v>
      </c>
      <c r="H297" t="s">
        <v>133</v>
      </c>
      <c r="I297" t="s">
        <v>115</v>
      </c>
      <c r="J297" t="s">
        <v>129</v>
      </c>
      <c r="K297" t="s">
        <v>130</v>
      </c>
      <c r="L297">
        <v>0</v>
      </c>
      <c r="M297">
        <v>0</v>
      </c>
      <c r="N297">
        <v>0</v>
      </c>
      <c r="O297">
        <v>0</v>
      </c>
      <c r="P297">
        <v>0</v>
      </c>
      <c r="Q297" t="s">
        <v>103</v>
      </c>
      <c r="R297">
        <v>0</v>
      </c>
      <c r="S297">
        <v>45689.36</v>
      </c>
      <c r="T297">
        <v>-45689.36</v>
      </c>
      <c r="U297">
        <v>0</v>
      </c>
      <c r="V297">
        <v>20254.32</v>
      </c>
      <c r="W297">
        <v>2283.11</v>
      </c>
      <c r="X297">
        <v>7975.38</v>
      </c>
      <c r="Y297">
        <v>-30512.81</v>
      </c>
      <c r="Z297">
        <v>0</v>
      </c>
      <c r="AA297">
        <v>14875.66</v>
      </c>
      <c r="AB297">
        <v>-14875.66</v>
      </c>
      <c r="AC297">
        <v>0</v>
      </c>
      <c r="AD297">
        <v>0</v>
      </c>
      <c r="AE297" t="s">
        <v>104</v>
      </c>
      <c r="AF297" t="s">
        <v>105</v>
      </c>
      <c r="AG297" t="s">
        <v>237</v>
      </c>
      <c r="AH297" t="s">
        <v>105</v>
      </c>
    </row>
    <row r="298" spans="1:34" ht="15">
      <c r="A298" t="s">
        <v>101</v>
      </c>
      <c r="B298" t="s">
        <v>102</v>
      </c>
      <c r="C298" t="s">
        <v>236</v>
      </c>
      <c r="D298" t="s">
        <v>134</v>
      </c>
      <c r="E298" t="s">
        <v>102</v>
      </c>
      <c r="F298">
        <v>2012</v>
      </c>
      <c r="G298" t="s">
        <v>113</v>
      </c>
      <c r="H298" t="s">
        <v>135</v>
      </c>
      <c r="I298" t="s">
        <v>115</v>
      </c>
      <c r="J298" t="s">
        <v>129</v>
      </c>
      <c r="K298" t="s">
        <v>136</v>
      </c>
      <c r="L298">
        <v>263160</v>
      </c>
      <c r="M298">
        <v>263160</v>
      </c>
      <c r="N298">
        <v>0</v>
      </c>
      <c r="O298">
        <v>0</v>
      </c>
      <c r="P298">
        <v>263160</v>
      </c>
      <c r="Q298" t="s">
        <v>131</v>
      </c>
      <c r="R298">
        <v>0</v>
      </c>
      <c r="S298">
        <v>0</v>
      </c>
      <c r="T298">
        <v>0</v>
      </c>
      <c r="U298">
        <v>0</v>
      </c>
      <c r="V298">
        <v>0</v>
      </c>
      <c r="W298">
        <v>0</v>
      </c>
      <c r="X298">
        <v>0</v>
      </c>
      <c r="Y298">
        <v>0</v>
      </c>
      <c r="Z298">
        <v>0</v>
      </c>
      <c r="AA298">
        <v>0</v>
      </c>
      <c r="AB298">
        <v>0</v>
      </c>
      <c r="AC298">
        <v>0</v>
      </c>
      <c r="AD298">
        <v>0</v>
      </c>
      <c r="AE298" t="s">
        <v>104</v>
      </c>
      <c r="AF298" t="s">
        <v>105</v>
      </c>
      <c r="AG298" t="s">
        <v>237</v>
      </c>
      <c r="AH298" t="s">
        <v>105</v>
      </c>
    </row>
    <row r="299" spans="1:34" ht="15">
      <c r="A299" t="s">
        <v>101</v>
      </c>
      <c r="B299" t="s">
        <v>102</v>
      </c>
      <c r="C299" t="s">
        <v>236</v>
      </c>
      <c r="D299" t="s">
        <v>137</v>
      </c>
      <c r="E299" t="s">
        <v>102</v>
      </c>
      <c r="F299">
        <v>2012</v>
      </c>
      <c r="G299" t="s">
        <v>113</v>
      </c>
      <c r="H299" t="s">
        <v>138</v>
      </c>
      <c r="I299" t="s">
        <v>115</v>
      </c>
      <c r="J299" t="s">
        <v>129</v>
      </c>
      <c r="K299" t="s">
        <v>136</v>
      </c>
      <c r="L299">
        <v>104651.92</v>
      </c>
      <c r="M299">
        <v>104651.92</v>
      </c>
      <c r="N299">
        <v>0</v>
      </c>
      <c r="O299">
        <v>0</v>
      </c>
      <c r="P299">
        <v>104651.92</v>
      </c>
      <c r="Q299" t="s">
        <v>131</v>
      </c>
      <c r="R299">
        <v>0</v>
      </c>
      <c r="S299">
        <v>0</v>
      </c>
      <c r="T299">
        <v>0</v>
      </c>
      <c r="U299">
        <v>0</v>
      </c>
      <c r="V299">
        <v>0</v>
      </c>
      <c r="W299">
        <v>0</v>
      </c>
      <c r="X299">
        <v>0</v>
      </c>
      <c r="Y299">
        <v>0</v>
      </c>
      <c r="Z299">
        <v>0</v>
      </c>
      <c r="AA299">
        <v>0</v>
      </c>
      <c r="AB299">
        <v>0</v>
      </c>
      <c r="AC299">
        <v>0</v>
      </c>
      <c r="AD299">
        <v>0</v>
      </c>
      <c r="AE299" t="s">
        <v>104</v>
      </c>
      <c r="AF299" t="s">
        <v>105</v>
      </c>
      <c r="AG299" t="s">
        <v>237</v>
      </c>
      <c r="AH299" t="s">
        <v>105</v>
      </c>
    </row>
    <row r="300" spans="1:34" ht="15">
      <c r="A300" t="s">
        <v>101</v>
      </c>
      <c r="B300" t="s">
        <v>102</v>
      </c>
      <c r="C300" t="s">
        <v>236</v>
      </c>
      <c r="D300" t="s">
        <v>139</v>
      </c>
      <c r="E300" t="s">
        <v>102</v>
      </c>
      <c r="F300">
        <v>2012</v>
      </c>
      <c r="G300" t="s">
        <v>113</v>
      </c>
      <c r="H300" t="s">
        <v>140</v>
      </c>
      <c r="I300" t="s">
        <v>115</v>
      </c>
      <c r="J300" t="s">
        <v>129</v>
      </c>
      <c r="K300" t="s">
        <v>136</v>
      </c>
      <c r="L300">
        <v>99792</v>
      </c>
      <c r="M300">
        <v>99792</v>
      </c>
      <c r="N300">
        <v>0</v>
      </c>
      <c r="O300">
        <v>0</v>
      </c>
      <c r="P300">
        <v>99792</v>
      </c>
      <c r="Q300" t="s">
        <v>131</v>
      </c>
      <c r="R300">
        <v>0</v>
      </c>
      <c r="S300">
        <v>0</v>
      </c>
      <c r="T300">
        <v>0</v>
      </c>
      <c r="U300">
        <v>0</v>
      </c>
      <c r="V300">
        <v>0</v>
      </c>
      <c r="W300">
        <v>0</v>
      </c>
      <c r="X300">
        <v>0</v>
      </c>
      <c r="Y300">
        <v>0</v>
      </c>
      <c r="Z300">
        <v>0</v>
      </c>
      <c r="AA300">
        <v>0</v>
      </c>
      <c r="AB300">
        <v>0</v>
      </c>
      <c r="AC300">
        <v>0</v>
      </c>
      <c r="AD300">
        <v>0</v>
      </c>
      <c r="AE300" t="s">
        <v>104</v>
      </c>
      <c r="AF300" t="s">
        <v>105</v>
      </c>
      <c r="AG300" t="s">
        <v>237</v>
      </c>
      <c r="AH300" t="s">
        <v>105</v>
      </c>
    </row>
    <row r="301" spans="1:34" ht="15">
      <c r="A301" t="s">
        <v>101</v>
      </c>
      <c r="B301" t="s">
        <v>102</v>
      </c>
      <c r="C301" t="s">
        <v>236</v>
      </c>
      <c r="D301" t="s">
        <v>141</v>
      </c>
      <c r="E301" t="s">
        <v>102</v>
      </c>
      <c r="F301">
        <v>2012</v>
      </c>
      <c r="G301" t="s">
        <v>113</v>
      </c>
      <c r="H301" t="s">
        <v>142</v>
      </c>
      <c r="I301" t="s">
        <v>115</v>
      </c>
      <c r="J301" t="s">
        <v>129</v>
      </c>
      <c r="K301" t="s">
        <v>136</v>
      </c>
      <c r="L301">
        <v>7854</v>
      </c>
      <c r="M301">
        <v>7854</v>
      </c>
      <c r="N301">
        <v>0</v>
      </c>
      <c r="O301">
        <v>0</v>
      </c>
      <c r="P301">
        <v>7854</v>
      </c>
      <c r="Q301" t="s">
        <v>131</v>
      </c>
      <c r="R301">
        <v>0</v>
      </c>
      <c r="S301">
        <v>0</v>
      </c>
      <c r="T301">
        <v>0</v>
      </c>
      <c r="U301">
        <v>0</v>
      </c>
      <c r="V301">
        <v>0</v>
      </c>
      <c r="W301">
        <v>0</v>
      </c>
      <c r="X301">
        <v>0</v>
      </c>
      <c r="Y301">
        <v>0</v>
      </c>
      <c r="Z301">
        <v>0</v>
      </c>
      <c r="AA301">
        <v>0</v>
      </c>
      <c r="AB301">
        <v>0</v>
      </c>
      <c r="AC301">
        <v>0</v>
      </c>
      <c r="AD301">
        <v>0</v>
      </c>
      <c r="AE301" t="s">
        <v>104</v>
      </c>
      <c r="AF301" t="s">
        <v>105</v>
      </c>
      <c r="AG301" t="s">
        <v>237</v>
      </c>
      <c r="AH301" t="s">
        <v>105</v>
      </c>
    </row>
    <row r="302" spans="1:34" ht="15">
      <c r="A302" t="s">
        <v>101</v>
      </c>
      <c r="B302" t="s">
        <v>102</v>
      </c>
      <c r="C302" t="s">
        <v>236</v>
      </c>
      <c r="D302" t="s">
        <v>143</v>
      </c>
      <c r="E302" t="s">
        <v>102</v>
      </c>
      <c r="F302">
        <v>2012</v>
      </c>
      <c r="G302" t="s">
        <v>113</v>
      </c>
      <c r="H302" t="s">
        <v>144</v>
      </c>
      <c r="I302" t="s">
        <v>115</v>
      </c>
      <c r="J302" t="s">
        <v>129</v>
      </c>
      <c r="K302" t="s">
        <v>136</v>
      </c>
      <c r="L302">
        <v>0</v>
      </c>
      <c r="M302">
        <v>0</v>
      </c>
      <c r="N302">
        <v>0</v>
      </c>
      <c r="O302">
        <v>0</v>
      </c>
      <c r="P302">
        <v>0</v>
      </c>
      <c r="Q302" t="s">
        <v>103</v>
      </c>
      <c r="R302">
        <v>0</v>
      </c>
      <c r="S302">
        <v>9139.82</v>
      </c>
      <c r="T302">
        <v>-9139.82</v>
      </c>
      <c r="U302">
        <v>0</v>
      </c>
      <c r="V302">
        <v>2943.9</v>
      </c>
      <c r="W302">
        <v>629.54</v>
      </c>
      <c r="X302">
        <v>1319.05</v>
      </c>
      <c r="Y302">
        <v>-4892.49</v>
      </c>
      <c r="Z302">
        <v>0</v>
      </c>
      <c r="AA302">
        <v>2287.77</v>
      </c>
      <c r="AB302">
        <v>-2287.77</v>
      </c>
      <c r="AC302">
        <v>0</v>
      </c>
      <c r="AD302">
        <v>0</v>
      </c>
      <c r="AE302" t="s">
        <v>104</v>
      </c>
      <c r="AF302" t="s">
        <v>105</v>
      </c>
      <c r="AG302" t="s">
        <v>237</v>
      </c>
      <c r="AH302" t="s">
        <v>105</v>
      </c>
    </row>
    <row r="303" spans="1:34" ht="15">
      <c r="A303" t="s">
        <v>101</v>
      </c>
      <c r="B303" t="s">
        <v>102</v>
      </c>
      <c r="C303" t="s">
        <v>236</v>
      </c>
      <c r="D303" t="s">
        <v>173</v>
      </c>
      <c r="E303" t="s">
        <v>102</v>
      </c>
      <c r="F303">
        <v>2012</v>
      </c>
      <c r="G303" t="s">
        <v>113</v>
      </c>
      <c r="H303" t="s">
        <v>174</v>
      </c>
      <c r="I303" t="s">
        <v>115</v>
      </c>
      <c r="J303" t="s">
        <v>147</v>
      </c>
      <c r="L303">
        <v>0.04</v>
      </c>
      <c r="M303">
        <v>0.04</v>
      </c>
      <c r="N303">
        <v>0</v>
      </c>
      <c r="O303">
        <v>0</v>
      </c>
      <c r="P303">
        <v>0.04</v>
      </c>
      <c r="Q303" t="s">
        <v>131</v>
      </c>
      <c r="R303">
        <v>0</v>
      </c>
      <c r="S303">
        <v>0</v>
      </c>
      <c r="T303">
        <v>0</v>
      </c>
      <c r="U303">
        <v>0</v>
      </c>
      <c r="V303">
        <v>0</v>
      </c>
      <c r="W303">
        <v>0</v>
      </c>
      <c r="X303">
        <v>0</v>
      </c>
      <c r="Y303">
        <v>0</v>
      </c>
      <c r="Z303">
        <v>0</v>
      </c>
      <c r="AA303">
        <v>0</v>
      </c>
      <c r="AB303">
        <v>0</v>
      </c>
      <c r="AC303">
        <v>0</v>
      </c>
      <c r="AD303">
        <v>0</v>
      </c>
      <c r="AE303" t="s">
        <v>104</v>
      </c>
      <c r="AF303" t="s">
        <v>105</v>
      </c>
      <c r="AG303" t="s">
        <v>237</v>
      </c>
      <c r="AH303" t="s">
        <v>105</v>
      </c>
    </row>
    <row r="304" spans="1:34" ht="15">
      <c r="A304" t="s">
        <v>101</v>
      </c>
      <c r="B304" t="s">
        <v>102</v>
      </c>
      <c r="C304" t="s">
        <v>236</v>
      </c>
      <c r="D304" t="s">
        <v>175</v>
      </c>
      <c r="E304" t="s">
        <v>102</v>
      </c>
      <c r="F304">
        <v>2012</v>
      </c>
      <c r="G304" t="s">
        <v>113</v>
      </c>
      <c r="H304" t="s">
        <v>176</v>
      </c>
      <c r="I304" t="s">
        <v>115</v>
      </c>
      <c r="J304" t="s">
        <v>147</v>
      </c>
      <c r="L304">
        <v>0.08</v>
      </c>
      <c r="M304">
        <v>0.08</v>
      </c>
      <c r="N304">
        <v>0</v>
      </c>
      <c r="O304">
        <v>0</v>
      </c>
      <c r="P304">
        <v>0.08</v>
      </c>
      <c r="Q304" t="s">
        <v>131</v>
      </c>
      <c r="R304">
        <v>0</v>
      </c>
      <c r="S304">
        <v>0</v>
      </c>
      <c r="T304">
        <v>0</v>
      </c>
      <c r="U304">
        <v>0</v>
      </c>
      <c r="V304">
        <v>0</v>
      </c>
      <c r="W304">
        <v>0</v>
      </c>
      <c r="X304">
        <v>0</v>
      </c>
      <c r="Y304">
        <v>0</v>
      </c>
      <c r="Z304">
        <v>0</v>
      </c>
      <c r="AA304">
        <v>0</v>
      </c>
      <c r="AB304">
        <v>0</v>
      </c>
      <c r="AC304">
        <v>0</v>
      </c>
      <c r="AD304">
        <v>0</v>
      </c>
      <c r="AE304" t="s">
        <v>104</v>
      </c>
      <c r="AF304" t="s">
        <v>105</v>
      </c>
      <c r="AG304" t="s">
        <v>237</v>
      </c>
      <c r="AH304" t="s">
        <v>105</v>
      </c>
    </row>
    <row r="305" spans="1:34" ht="15">
      <c r="A305" t="s">
        <v>101</v>
      </c>
      <c r="B305" t="s">
        <v>102</v>
      </c>
      <c r="C305" t="s">
        <v>236</v>
      </c>
      <c r="D305" t="s">
        <v>148</v>
      </c>
      <c r="E305" t="s">
        <v>102</v>
      </c>
      <c r="F305">
        <v>2012</v>
      </c>
      <c r="G305" t="s">
        <v>113</v>
      </c>
      <c r="H305" t="s">
        <v>149</v>
      </c>
      <c r="I305" t="s">
        <v>115</v>
      </c>
      <c r="J305" t="s">
        <v>150</v>
      </c>
      <c r="L305">
        <v>60999.96</v>
      </c>
      <c r="M305">
        <v>60999.96</v>
      </c>
      <c r="N305">
        <v>0</v>
      </c>
      <c r="O305">
        <v>0</v>
      </c>
      <c r="P305">
        <v>60999.96</v>
      </c>
      <c r="Q305" t="s">
        <v>131</v>
      </c>
      <c r="R305">
        <v>0</v>
      </c>
      <c r="S305">
        <v>0</v>
      </c>
      <c r="T305">
        <v>0</v>
      </c>
      <c r="U305">
        <v>0</v>
      </c>
      <c r="V305">
        <v>0</v>
      </c>
      <c r="W305">
        <v>0</v>
      </c>
      <c r="X305">
        <v>0</v>
      </c>
      <c r="Y305">
        <v>0</v>
      </c>
      <c r="Z305">
        <v>0</v>
      </c>
      <c r="AA305">
        <v>0</v>
      </c>
      <c r="AB305">
        <v>0</v>
      </c>
      <c r="AC305">
        <v>0</v>
      </c>
      <c r="AD305">
        <v>0</v>
      </c>
      <c r="AE305" t="s">
        <v>104</v>
      </c>
      <c r="AF305" t="s">
        <v>105</v>
      </c>
      <c r="AG305" t="s">
        <v>237</v>
      </c>
      <c r="AH305" t="s">
        <v>105</v>
      </c>
    </row>
    <row r="306" spans="1:34" ht="15">
      <c r="A306" t="s">
        <v>101</v>
      </c>
      <c r="B306" t="s">
        <v>102</v>
      </c>
      <c r="C306" t="s">
        <v>236</v>
      </c>
      <c r="D306" t="s">
        <v>183</v>
      </c>
      <c r="E306" t="s">
        <v>102</v>
      </c>
      <c r="F306">
        <v>2012</v>
      </c>
      <c r="G306" t="s">
        <v>113</v>
      </c>
      <c r="H306" t="s">
        <v>184</v>
      </c>
      <c r="I306" t="s">
        <v>115</v>
      </c>
      <c r="J306" t="s">
        <v>150</v>
      </c>
      <c r="L306">
        <v>5000</v>
      </c>
      <c r="M306">
        <v>5000</v>
      </c>
      <c r="N306">
        <v>0</v>
      </c>
      <c r="O306">
        <v>0</v>
      </c>
      <c r="P306">
        <v>5000</v>
      </c>
      <c r="Q306" t="s">
        <v>131</v>
      </c>
      <c r="R306">
        <v>0</v>
      </c>
      <c r="S306">
        <v>0</v>
      </c>
      <c r="T306">
        <v>0</v>
      </c>
      <c r="U306">
        <v>0</v>
      </c>
      <c r="V306">
        <v>0</v>
      </c>
      <c r="W306">
        <v>0</v>
      </c>
      <c r="X306">
        <v>0</v>
      </c>
      <c r="Y306">
        <v>0</v>
      </c>
      <c r="Z306">
        <v>0</v>
      </c>
      <c r="AA306">
        <v>0</v>
      </c>
      <c r="AB306">
        <v>0</v>
      </c>
      <c r="AC306">
        <v>0</v>
      </c>
      <c r="AD306">
        <v>0</v>
      </c>
      <c r="AE306" t="s">
        <v>104</v>
      </c>
      <c r="AF306" t="s">
        <v>105</v>
      </c>
      <c r="AG306" t="s">
        <v>237</v>
      </c>
      <c r="AH306" t="s">
        <v>105</v>
      </c>
    </row>
    <row r="307" spans="1:34" ht="15">
      <c r="A307" t="s">
        <v>101</v>
      </c>
      <c r="B307" t="s">
        <v>102</v>
      </c>
      <c r="C307" t="s">
        <v>236</v>
      </c>
      <c r="D307" t="s">
        <v>151</v>
      </c>
      <c r="E307" t="s">
        <v>102</v>
      </c>
      <c r="F307">
        <v>2012</v>
      </c>
      <c r="G307" t="s">
        <v>113</v>
      </c>
      <c r="H307" t="s">
        <v>152</v>
      </c>
      <c r="I307" t="s">
        <v>115</v>
      </c>
      <c r="J307" t="s">
        <v>150</v>
      </c>
      <c r="L307">
        <v>25499.920000000002</v>
      </c>
      <c r="M307">
        <v>25499.920000000002</v>
      </c>
      <c r="N307">
        <v>0</v>
      </c>
      <c r="O307">
        <v>0</v>
      </c>
      <c r="P307">
        <v>25499.920000000002</v>
      </c>
      <c r="Q307" t="s">
        <v>131</v>
      </c>
      <c r="R307">
        <v>0</v>
      </c>
      <c r="S307">
        <v>0</v>
      </c>
      <c r="T307">
        <v>0</v>
      </c>
      <c r="U307">
        <v>0</v>
      </c>
      <c r="V307">
        <v>0</v>
      </c>
      <c r="W307">
        <v>0</v>
      </c>
      <c r="X307">
        <v>0</v>
      </c>
      <c r="Y307">
        <v>0</v>
      </c>
      <c r="Z307">
        <v>0</v>
      </c>
      <c r="AA307">
        <v>0</v>
      </c>
      <c r="AB307">
        <v>0</v>
      </c>
      <c r="AC307">
        <v>0</v>
      </c>
      <c r="AD307">
        <v>0</v>
      </c>
      <c r="AE307" t="s">
        <v>104</v>
      </c>
      <c r="AF307" t="s">
        <v>105</v>
      </c>
      <c r="AG307" t="s">
        <v>237</v>
      </c>
      <c r="AH307" t="s">
        <v>105</v>
      </c>
    </row>
    <row r="308" spans="1:34" ht="15">
      <c r="A308" t="s">
        <v>101</v>
      </c>
      <c r="B308" t="s">
        <v>102</v>
      </c>
      <c r="C308" t="s">
        <v>236</v>
      </c>
      <c r="D308" t="s">
        <v>188</v>
      </c>
      <c r="E308" t="s">
        <v>102</v>
      </c>
      <c r="F308">
        <v>2012</v>
      </c>
      <c r="G308" t="s">
        <v>113</v>
      </c>
      <c r="H308" t="s">
        <v>189</v>
      </c>
      <c r="I308" t="s">
        <v>115</v>
      </c>
      <c r="J308" t="s">
        <v>190</v>
      </c>
      <c r="L308">
        <v>0</v>
      </c>
      <c r="M308">
        <v>0</v>
      </c>
      <c r="N308">
        <v>0</v>
      </c>
      <c r="O308">
        <v>0</v>
      </c>
      <c r="P308">
        <v>0</v>
      </c>
      <c r="Q308" t="s">
        <v>103</v>
      </c>
      <c r="R308">
        <v>0</v>
      </c>
      <c r="S308">
        <v>0</v>
      </c>
      <c r="T308">
        <v>0</v>
      </c>
      <c r="U308">
        <v>0</v>
      </c>
      <c r="V308">
        <v>0</v>
      </c>
      <c r="W308">
        <v>0</v>
      </c>
      <c r="X308">
        <v>0</v>
      </c>
      <c r="Y308">
        <v>0</v>
      </c>
      <c r="Z308">
        <v>0</v>
      </c>
      <c r="AA308">
        <v>0</v>
      </c>
      <c r="AB308">
        <v>0</v>
      </c>
      <c r="AC308">
        <v>0</v>
      </c>
      <c r="AD308">
        <v>0</v>
      </c>
      <c r="AE308" t="s">
        <v>104</v>
      </c>
      <c r="AF308" t="s">
        <v>105</v>
      </c>
      <c r="AG308" t="s">
        <v>237</v>
      </c>
      <c r="AH308" t="s">
        <v>105</v>
      </c>
    </row>
    <row r="309" spans="1:34" ht="15">
      <c r="A309" t="s">
        <v>101</v>
      </c>
      <c r="B309" t="s">
        <v>102</v>
      </c>
      <c r="C309" t="s">
        <v>236</v>
      </c>
      <c r="D309" t="s">
        <v>155</v>
      </c>
      <c r="E309" t="s">
        <v>102</v>
      </c>
      <c r="F309">
        <v>2012</v>
      </c>
      <c r="G309" t="s">
        <v>113</v>
      </c>
      <c r="H309" t="s">
        <v>156</v>
      </c>
      <c r="I309" t="s">
        <v>115</v>
      </c>
      <c r="J309" t="s">
        <v>157</v>
      </c>
      <c r="L309">
        <v>0.08</v>
      </c>
      <c r="M309">
        <v>0.08</v>
      </c>
      <c r="N309">
        <v>0</v>
      </c>
      <c r="O309">
        <v>0</v>
      </c>
      <c r="P309">
        <v>0.08</v>
      </c>
      <c r="Q309" t="s">
        <v>131</v>
      </c>
      <c r="R309">
        <v>0</v>
      </c>
      <c r="S309">
        <v>0</v>
      </c>
      <c r="T309">
        <v>0</v>
      </c>
      <c r="U309">
        <v>0</v>
      </c>
      <c r="V309">
        <v>0</v>
      </c>
      <c r="W309">
        <v>0</v>
      </c>
      <c r="X309">
        <v>0</v>
      </c>
      <c r="Y309">
        <v>0</v>
      </c>
      <c r="Z309">
        <v>0</v>
      </c>
      <c r="AA309">
        <v>0</v>
      </c>
      <c r="AB309">
        <v>0</v>
      </c>
      <c r="AC309">
        <v>0</v>
      </c>
      <c r="AD309">
        <v>0</v>
      </c>
      <c r="AE309" t="s">
        <v>104</v>
      </c>
      <c r="AF309" t="s">
        <v>105</v>
      </c>
      <c r="AG309" t="s">
        <v>237</v>
      </c>
      <c r="AH309" t="s">
        <v>105</v>
      </c>
    </row>
    <row r="310" spans="1:34" ht="15">
      <c r="A310" t="s">
        <v>101</v>
      </c>
      <c r="B310" t="s">
        <v>102</v>
      </c>
      <c r="C310" t="s">
        <v>236</v>
      </c>
      <c r="D310" t="s">
        <v>158</v>
      </c>
      <c r="E310" t="s">
        <v>102</v>
      </c>
      <c r="F310">
        <v>2012</v>
      </c>
      <c r="G310" t="s">
        <v>113</v>
      </c>
      <c r="H310" t="s">
        <v>159</v>
      </c>
      <c r="I310" t="s">
        <v>115</v>
      </c>
      <c r="J310" t="s">
        <v>157</v>
      </c>
      <c r="L310">
        <v>0</v>
      </c>
      <c r="M310">
        <v>0</v>
      </c>
      <c r="N310">
        <v>0</v>
      </c>
      <c r="O310">
        <v>0</v>
      </c>
      <c r="P310">
        <v>0</v>
      </c>
      <c r="Q310" t="s">
        <v>103</v>
      </c>
      <c r="R310">
        <v>0</v>
      </c>
      <c r="S310">
        <v>0</v>
      </c>
      <c r="T310">
        <v>0</v>
      </c>
      <c r="U310">
        <v>0</v>
      </c>
      <c r="V310">
        <v>0</v>
      </c>
      <c r="W310">
        <v>0</v>
      </c>
      <c r="X310">
        <v>0</v>
      </c>
      <c r="Y310">
        <v>0</v>
      </c>
      <c r="Z310">
        <v>0</v>
      </c>
      <c r="AA310">
        <v>0</v>
      </c>
      <c r="AB310">
        <v>0</v>
      </c>
      <c r="AC310">
        <v>0</v>
      </c>
      <c r="AD310">
        <v>0</v>
      </c>
      <c r="AE310" t="s">
        <v>104</v>
      </c>
      <c r="AF310" t="s">
        <v>105</v>
      </c>
      <c r="AG310" t="s">
        <v>237</v>
      </c>
      <c r="AH310" t="s">
        <v>105</v>
      </c>
    </row>
    <row r="311" spans="1:34" ht="15">
      <c r="A311" t="s">
        <v>101</v>
      </c>
      <c r="B311" t="s">
        <v>102</v>
      </c>
      <c r="C311" t="s">
        <v>236</v>
      </c>
      <c r="D311" t="s">
        <v>170</v>
      </c>
      <c r="E311" t="s">
        <v>102</v>
      </c>
      <c r="F311">
        <v>2012</v>
      </c>
      <c r="G311" t="s">
        <v>121</v>
      </c>
      <c r="H311" t="s">
        <v>171</v>
      </c>
      <c r="I311" t="s">
        <v>123</v>
      </c>
      <c r="J311" t="s">
        <v>124</v>
      </c>
      <c r="L311">
        <v>0</v>
      </c>
      <c r="M311">
        <v>-2237207</v>
      </c>
      <c r="N311">
        <v>-2201384</v>
      </c>
      <c r="O311">
        <v>0</v>
      </c>
      <c r="P311">
        <v>-35823</v>
      </c>
      <c r="Q311" t="s">
        <v>238</v>
      </c>
      <c r="R311">
        <v>0</v>
      </c>
      <c r="S311">
        <v>0</v>
      </c>
      <c r="T311">
        <v>0</v>
      </c>
      <c r="U311">
        <v>0</v>
      </c>
      <c r="V311">
        <v>0</v>
      </c>
      <c r="W311">
        <v>0</v>
      </c>
      <c r="X311">
        <v>0</v>
      </c>
      <c r="Y311">
        <v>0</v>
      </c>
      <c r="Z311">
        <v>0</v>
      </c>
      <c r="AA311">
        <v>0</v>
      </c>
      <c r="AB311">
        <v>-2201384</v>
      </c>
      <c r="AC311">
        <v>0</v>
      </c>
      <c r="AD311">
        <v>0</v>
      </c>
      <c r="AE311" t="s">
        <v>104</v>
      </c>
      <c r="AF311" t="s">
        <v>105</v>
      </c>
      <c r="AG311" t="s">
        <v>237</v>
      </c>
      <c r="AH311" t="s">
        <v>105</v>
      </c>
    </row>
    <row r="312" spans="1:34" ht="15">
      <c r="A312" t="s">
        <v>101</v>
      </c>
      <c r="B312" t="s">
        <v>102</v>
      </c>
      <c r="C312" t="s">
        <v>236</v>
      </c>
      <c r="D312" t="s">
        <v>161</v>
      </c>
      <c r="E312" t="s">
        <v>102</v>
      </c>
      <c r="F312">
        <v>2012</v>
      </c>
      <c r="G312" t="s">
        <v>121</v>
      </c>
      <c r="H312" t="s">
        <v>162</v>
      </c>
      <c r="I312" t="s">
        <v>123</v>
      </c>
      <c r="J312" t="s">
        <v>124</v>
      </c>
      <c r="L312" s="40">
        <v>-1359506</v>
      </c>
      <c r="M312" s="40">
        <v>0</v>
      </c>
      <c r="N312" s="40">
        <v>0</v>
      </c>
      <c r="O312" s="40">
        <v>0</v>
      </c>
      <c r="P312" s="40">
        <v>0</v>
      </c>
      <c r="Q312" t="s">
        <v>103</v>
      </c>
      <c r="R312">
        <v>0</v>
      </c>
      <c r="S312">
        <v>0</v>
      </c>
      <c r="T312">
        <v>0</v>
      </c>
      <c r="U312">
        <v>0</v>
      </c>
      <c r="V312">
        <v>0</v>
      </c>
      <c r="W312">
        <v>0</v>
      </c>
      <c r="X312">
        <v>0</v>
      </c>
      <c r="Y312">
        <v>0</v>
      </c>
      <c r="Z312">
        <v>0</v>
      </c>
      <c r="AA312">
        <v>0</v>
      </c>
      <c r="AB312">
        <v>0</v>
      </c>
      <c r="AC312">
        <v>0</v>
      </c>
      <c r="AD312">
        <v>0</v>
      </c>
      <c r="AE312" t="s">
        <v>104</v>
      </c>
      <c r="AF312" t="s">
        <v>105</v>
      </c>
      <c r="AG312" t="s">
        <v>237</v>
      </c>
      <c r="AH312" t="s">
        <v>105</v>
      </c>
    </row>
    <row r="313" spans="1:34" ht="15">
      <c r="A313" t="s">
        <v>101</v>
      </c>
      <c r="B313" t="s">
        <v>500</v>
      </c>
      <c r="C313" t="s">
        <v>236</v>
      </c>
      <c r="D313" t="s">
        <v>127</v>
      </c>
      <c r="E313" t="s">
        <v>106</v>
      </c>
      <c r="F313">
        <v>2012</v>
      </c>
      <c r="G313" t="s">
        <v>113</v>
      </c>
      <c r="H313" t="s">
        <v>128</v>
      </c>
      <c r="I313" t="s">
        <v>115</v>
      </c>
      <c r="J313" t="s">
        <v>129</v>
      </c>
      <c r="K313" t="s">
        <v>130</v>
      </c>
      <c r="L313">
        <v>0</v>
      </c>
      <c r="M313">
        <v>0</v>
      </c>
      <c r="N313">
        <v>1257265.82</v>
      </c>
      <c r="O313">
        <v>0</v>
      </c>
      <c r="P313">
        <v>-1257265.82</v>
      </c>
      <c r="Q313" t="s">
        <v>103</v>
      </c>
      <c r="R313">
        <v>85745.59</v>
      </c>
      <c r="S313">
        <v>65929.96</v>
      </c>
      <c r="T313">
        <v>176905.49</v>
      </c>
      <c r="U313">
        <v>102942.43000000001</v>
      </c>
      <c r="V313">
        <v>101271.62</v>
      </c>
      <c r="W313">
        <v>93055.99</v>
      </c>
      <c r="X313">
        <v>88665</v>
      </c>
      <c r="Y313">
        <v>141619.88</v>
      </c>
      <c r="Z313">
        <v>69124.19</v>
      </c>
      <c r="AA313">
        <v>96357.29000000001</v>
      </c>
      <c r="AB313">
        <v>99265.88</v>
      </c>
      <c r="AC313">
        <v>136382.5</v>
      </c>
      <c r="AD313">
        <v>0</v>
      </c>
      <c r="AE313" t="s">
        <v>104</v>
      </c>
      <c r="AF313" t="s">
        <v>501</v>
      </c>
      <c r="AG313" t="s">
        <v>237</v>
      </c>
      <c r="AH313" t="s">
        <v>107</v>
      </c>
    </row>
    <row r="314" spans="1:34" ht="15">
      <c r="A314" t="s">
        <v>101</v>
      </c>
      <c r="B314" t="s">
        <v>500</v>
      </c>
      <c r="C314" t="s">
        <v>236</v>
      </c>
      <c r="D314" t="s">
        <v>255</v>
      </c>
      <c r="E314" t="s">
        <v>106</v>
      </c>
      <c r="F314">
        <v>2012</v>
      </c>
      <c r="G314" t="s">
        <v>113</v>
      </c>
      <c r="H314" t="s">
        <v>256</v>
      </c>
      <c r="I314" t="s">
        <v>115</v>
      </c>
      <c r="J314" t="s">
        <v>129</v>
      </c>
      <c r="K314" t="s">
        <v>130</v>
      </c>
      <c r="L314">
        <v>0</v>
      </c>
      <c r="M314">
        <v>0</v>
      </c>
      <c r="N314">
        <v>688.66</v>
      </c>
      <c r="O314">
        <v>0</v>
      </c>
      <c r="P314">
        <v>-688.66</v>
      </c>
      <c r="Q314" t="s">
        <v>103</v>
      </c>
      <c r="R314">
        <v>0</v>
      </c>
      <c r="S314">
        <v>0</v>
      </c>
      <c r="T314">
        <v>0</v>
      </c>
      <c r="U314">
        <v>0</v>
      </c>
      <c r="V314">
        <v>155.73</v>
      </c>
      <c r="W314">
        <v>0</v>
      </c>
      <c r="X314">
        <v>167.08</v>
      </c>
      <c r="Y314">
        <v>286.58</v>
      </c>
      <c r="Z314">
        <v>-32.12</v>
      </c>
      <c r="AA314">
        <v>0</v>
      </c>
      <c r="AB314">
        <v>0</v>
      </c>
      <c r="AC314">
        <v>111.39</v>
      </c>
      <c r="AD314">
        <v>0</v>
      </c>
      <c r="AE314" t="s">
        <v>104</v>
      </c>
      <c r="AF314" t="s">
        <v>501</v>
      </c>
      <c r="AG314" t="s">
        <v>237</v>
      </c>
      <c r="AH314" t="s">
        <v>107</v>
      </c>
    </row>
    <row r="315" spans="1:34" ht="15">
      <c r="A315" t="s">
        <v>101</v>
      </c>
      <c r="B315" t="s">
        <v>500</v>
      </c>
      <c r="C315" t="s">
        <v>236</v>
      </c>
      <c r="D315" t="s">
        <v>196</v>
      </c>
      <c r="E315" t="s">
        <v>106</v>
      </c>
      <c r="F315">
        <v>2012</v>
      </c>
      <c r="G315" t="s">
        <v>113</v>
      </c>
      <c r="H315" t="s">
        <v>197</v>
      </c>
      <c r="I315" t="s">
        <v>115</v>
      </c>
      <c r="J315" t="s">
        <v>129</v>
      </c>
      <c r="K315" t="s">
        <v>130</v>
      </c>
      <c r="L315">
        <v>0</v>
      </c>
      <c r="M315">
        <v>0</v>
      </c>
      <c r="N315">
        <v>128.14000000000001</v>
      </c>
      <c r="O315">
        <v>0</v>
      </c>
      <c r="P315">
        <v>-128.14000000000001</v>
      </c>
      <c r="Q315" t="s">
        <v>103</v>
      </c>
      <c r="R315">
        <v>0</v>
      </c>
      <c r="S315">
        <v>0</v>
      </c>
      <c r="T315">
        <v>0</v>
      </c>
      <c r="U315">
        <v>0</v>
      </c>
      <c r="V315">
        <v>0</v>
      </c>
      <c r="W315">
        <v>0</v>
      </c>
      <c r="X315">
        <v>0</v>
      </c>
      <c r="Y315">
        <v>128.14000000000001</v>
      </c>
      <c r="Z315">
        <v>0</v>
      </c>
      <c r="AA315">
        <v>0</v>
      </c>
      <c r="AB315">
        <v>0</v>
      </c>
      <c r="AC315">
        <v>0</v>
      </c>
      <c r="AD315">
        <v>0</v>
      </c>
      <c r="AE315" t="s">
        <v>104</v>
      </c>
      <c r="AF315" t="s">
        <v>501</v>
      </c>
      <c r="AG315" t="s">
        <v>237</v>
      </c>
      <c r="AH315" t="s">
        <v>107</v>
      </c>
    </row>
    <row r="316" spans="1:34" ht="15">
      <c r="A316" t="s">
        <v>101</v>
      </c>
      <c r="B316" t="s">
        <v>500</v>
      </c>
      <c r="C316" t="s">
        <v>236</v>
      </c>
      <c r="D316" t="s">
        <v>134</v>
      </c>
      <c r="E316" t="s">
        <v>106</v>
      </c>
      <c r="F316">
        <v>2012</v>
      </c>
      <c r="G316" t="s">
        <v>113</v>
      </c>
      <c r="H316" t="s">
        <v>135</v>
      </c>
      <c r="I316" t="s">
        <v>115</v>
      </c>
      <c r="J316" t="s">
        <v>129</v>
      </c>
      <c r="K316" t="s">
        <v>136</v>
      </c>
      <c r="L316">
        <v>0</v>
      </c>
      <c r="M316">
        <v>0</v>
      </c>
      <c r="N316">
        <v>253056.64</v>
      </c>
      <c r="O316">
        <v>0</v>
      </c>
      <c r="P316">
        <v>-253056.64</v>
      </c>
      <c r="Q316" t="s">
        <v>103</v>
      </c>
      <c r="R316">
        <v>2559.1</v>
      </c>
      <c r="S316">
        <v>21930</v>
      </c>
      <c r="T316">
        <v>36357.54</v>
      </c>
      <c r="U316">
        <v>21930</v>
      </c>
      <c r="V316">
        <v>21930</v>
      </c>
      <c r="W316">
        <v>20640</v>
      </c>
      <c r="X316">
        <v>20640</v>
      </c>
      <c r="Y316">
        <v>20640</v>
      </c>
      <c r="Z316">
        <v>20640</v>
      </c>
      <c r="AA316">
        <v>21930</v>
      </c>
      <c r="AB316">
        <v>21930</v>
      </c>
      <c r="AC316">
        <v>21930</v>
      </c>
      <c r="AD316">
        <v>0</v>
      </c>
      <c r="AE316" t="s">
        <v>104</v>
      </c>
      <c r="AF316" t="s">
        <v>501</v>
      </c>
      <c r="AG316" t="s">
        <v>237</v>
      </c>
      <c r="AH316" t="s">
        <v>107</v>
      </c>
    </row>
    <row r="317" spans="1:34" ht="15">
      <c r="A317" t="s">
        <v>101</v>
      </c>
      <c r="B317" t="s">
        <v>500</v>
      </c>
      <c r="C317" t="s">
        <v>236</v>
      </c>
      <c r="D317" t="s">
        <v>137</v>
      </c>
      <c r="E317" t="s">
        <v>106</v>
      </c>
      <c r="F317">
        <v>2012</v>
      </c>
      <c r="G317" t="s">
        <v>113</v>
      </c>
      <c r="H317" t="s">
        <v>138</v>
      </c>
      <c r="I317" t="s">
        <v>115</v>
      </c>
      <c r="J317" t="s">
        <v>129</v>
      </c>
      <c r="K317" t="s">
        <v>136</v>
      </c>
      <c r="L317">
        <v>0</v>
      </c>
      <c r="M317">
        <v>0</v>
      </c>
      <c r="N317">
        <v>100665.24</v>
      </c>
      <c r="O317">
        <v>0</v>
      </c>
      <c r="P317">
        <v>-100665.24</v>
      </c>
      <c r="Q317" t="s">
        <v>103</v>
      </c>
      <c r="R317">
        <v>3885.96</v>
      </c>
      <c r="S317">
        <v>7714.45</v>
      </c>
      <c r="T317">
        <v>13552.76</v>
      </c>
      <c r="U317">
        <v>7873.37</v>
      </c>
      <c r="V317">
        <v>7643.6</v>
      </c>
      <c r="W317">
        <v>7382.46</v>
      </c>
      <c r="X317">
        <v>7317.67</v>
      </c>
      <c r="Y317">
        <v>11231.56</v>
      </c>
      <c r="Z317">
        <v>7718.400000000001</v>
      </c>
      <c r="AA317">
        <v>7869.9400000000005</v>
      </c>
      <c r="AB317">
        <v>7854.2</v>
      </c>
      <c r="AC317">
        <v>10620.87</v>
      </c>
      <c r="AD317">
        <v>0</v>
      </c>
      <c r="AE317" t="s">
        <v>104</v>
      </c>
      <c r="AF317" t="s">
        <v>501</v>
      </c>
      <c r="AG317" t="s">
        <v>237</v>
      </c>
      <c r="AH317" t="s">
        <v>107</v>
      </c>
    </row>
    <row r="318" spans="1:34" ht="15">
      <c r="A318" t="s">
        <v>101</v>
      </c>
      <c r="B318" t="s">
        <v>500</v>
      </c>
      <c r="C318" t="s">
        <v>236</v>
      </c>
      <c r="D318" t="s">
        <v>139</v>
      </c>
      <c r="E318" t="s">
        <v>106</v>
      </c>
      <c r="F318">
        <v>2012</v>
      </c>
      <c r="G318" t="s">
        <v>113</v>
      </c>
      <c r="H318" t="s">
        <v>140</v>
      </c>
      <c r="I318" t="s">
        <v>115</v>
      </c>
      <c r="J318" t="s">
        <v>129</v>
      </c>
      <c r="K318" t="s">
        <v>136</v>
      </c>
      <c r="L318">
        <v>0</v>
      </c>
      <c r="M318">
        <v>0</v>
      </c>
      <c r="N318">
        <v>94048.58</v>
      </c>
      <c r="O318">
        <v>0</v>
      </c>
      <c r="P318">
        <v>-94048.58</v>
      </c>
      <c r="Q318" t="s">
        <v>103</v>
      </c>
      <c r="R318">
        <v>3517.76</v>
      </c>
      <c r="S318">
        <v>7147.04</v>
      </c>
      <c r="T318">
        <v>12712.380000000001</v>
      </c>
      <c r="U318">
        <v>7463.400000000001</v>
      </c>
      <c r="V318">
        <v>7075.900000000001</v>
      </c>
      <c r="W318">
        <v>6830.91</v>
      </c>
      <c r="X318">
        <v>6867.37</v>
      </c>
      <c r="Y318">
        <v>10610.37</v>
      </c>
      <c r="Z318">
        <v>7281.860000000001</v>
      </c>
      <c r="AA318">
        <v>7418.9800000000005</v>
      </c>
      <c r="AB318">
        <v>7404.13</v>
      </c>
      <c r="AC318">
        <v>9718.48</v>
      </c>
      <c r="AD318">
        <v>0</v>
      </c>
      <c r="AE318" t="s">
        <v>104</v>
      </c>
      <c r="AF318" t="s">
        <v>501</v>
      </c>
      <c r="AG318" t="s">
        <v>237</v>
      </c>
      <c r="AH318" t="s">
        <v>107</v>
      </c>
    </row>
    <row r="319" spans="1:34" ht="15">
      <c r="A319" t="s">
        <v>101</v>
      </c>
      <c r="B319" t="s">
        <v>500</v>
      </c>
      <c r="C319" t="s">
        <v>236</v>
      </c>
      <c r="D319" t="s">
        <v>141</v>
      </c>
      <c r="E319" t="s">
        <v>106</v>
      </c>
      <c r="F319">
        <v>2012</v>
      </c>
      <c r="G319" t="s">
        <v>113</v>
      </c>
      <c r="H319" t="s">
        <v>142</v>
      </c>
      <c r="I319" t="s">
        <v>115</v>
      </c>
      <c r="J319" t="s">
        <v>129</v>
      </c>
      <c r="K319" t="s">
        <v>136</v>
      </c>
      <c r="L319">
        <v>0</v>
      </c>
      <c r="M319">
        <v>0</v>
      </c>
      <c r="N319">
        <v>7854</v>
      </c>
      <c r="O319">
        <v>0</v>
      </c>
      <c r="P319">
        <v>-7854</v>
      </c>
      <c r="Q319" t="s">
        <v>103</v>
      </c>
      <c r="R319">
        <v>0</v>
      </c>
      <c r="S319">
        <v>0</v>
      </c>
      <c r="T319">
        <v>0</v>
      </c>
      <c r="U319">
        <v>0</v>
      </c>
      <c r="V319">
        <v>0</v>
      </c>
      <c r="W319">
        <v>3927</v>
      </c>
      <c r="X319">
        <v>654.5</v>
      </c>
      <c r="Y319">
        <v>654.5</v>
      </c>
      <c r="Z319">
        <v>654.5</v>
      </c>
      <c r="AA319">
        <v>654.5</v>
      </c>
      <c r="AB319">
        <v>654.5</v>
      </c>
      <c r="AC319">
        <v>654.5</v>
      </c>
      <c r="AD319">
        <v>0</v>
      </c>
      <c r="AE319" t="s">
        <v>104</v>
      </c>
      <c r="AF319" t="s">
        <v>501</v>
      </c>
      <c r="AG319" t="s">
        <v>237</v>
      </c>
      <c r="AH319" t="s">
        <v>107</v>
      </c>
    </row>
    <row r="320" spans="1:34" ht="15">
      <c r="A320" t="s">
        <v>101</v>
      </c>
      <c r="B320" t="s">
        <v>500</v>
      </c>
      <c r="C320" t="s">
        <v>236</v>
      </c>
      <c r="D320" t="s">
        <v>198</v>
      </c>
      <c r="E320" t="s">
        <v>106</v>
      </c>
      <c r="F320">
        <v>2012</v>
      </c>
      <c r="G320" t="s">
        <v>113</v>
      </c>
      <c r="H320" t="s">
        <v>199</v>
      </c>
      <c r="I320" t="s">
        <v>115</v>
      </c>
      <c r="J320" t="s">
        <v>147</v>
      </c>
      <c r="L320">
        <v>0</v>
      </c>
      <c r="M320">
        <v>0</v>
      </c>
      <c r="N320">
        <v>2098.42</v>
      </c>
      <c r="O320">
        <v>0</v>
      </c>
      <c r="P320">
        <v>-2098.42</v>
      </c>
      <c r="Q320" t="s">
        <v>103</v>
      </c>
      <c r="R320">
        <v>0</v>
      </c>
      <c r="S320">
        <v>354.40000000000003</v>
      </c>
      <c r="T320">
        <v>0</v>
      </c>
      <c r="U320">
        <v>0</v>
      </c>
      <c r="V320">
        <v>0</v>
      </c>
      <c r="W320">
        <v>1184.06</v>
      </c>
      <c r="X320">
        <v>0</v>
      </c>
      <c r="Y320">
        <v>0</v>
      </c>
      <c r="Z320">
        <v>0</v>
      </c>
      <c r="AA320">
        <v>0</v>
      </c>
      <c r="AB320">
        <v>559.96</v>
      </c>
      <c r="AC320">
        <v>0</v>
      </c>
      <c r="AD320">
        <v>0</v>
      </c>
      <c r="AE320" t="s">
        <v>104</v>
      </c>
      <c r="AF320" t="s">
        <v>501</v>
      </c>
      <c r="AG320" t="s">
        <v>237</v>
      </c>
      <c r="AH320" t="s">
        <v>107</v>
      </c>
    </row>
    <row r="321" spans="1:34" ht="15">
      <c r="A321" t="s">
        <v>101</v>
      </c>
      <c r="B321" t="s">
        <v>500</v>
      </c>
      <c r="C321" t="s">
        <v>236</v>
      </c>
      <c r="D321" t="s">
        <v>372</v>
      </c>
      <c r="E321" t="s">
        <v>106</v>
      </c>
      <c r="F321">
        <v>2012</v>
      </c>
      <c r="G321" t="s">
        <v>113</v>
      </c>
      <c r="H321" t="s">
        <v>373</v>
      </c>
      <c r="I321" t="s">
        <v>115</v>
      </c>
      <c r="J321" t="s">
        <v>147</v>
      </c>
      <c r="L321">
        <v>0</v>
      </c>
      <c r="M321">
        <v>0</v>
      </c>
      <c r="N321">
        <v>10500.68</v>
      </c>
      <c r="O321">
        <v>0</v>
      </c>
      <c r="P321">
        <v>-10500.68</v>
      </c>
      <c r="Q321" t="s">
        <v>103</v>
      </c>
      <c r="R321">
        <v>0</v>
      </c>
      <c r="S321">
        <v>0</v>
      </c>
      <c r="T321">
        <v>0</v>
      </c>
      <c r="U321">
        <v>0</v>
      </c>
      <c r="V321">
        <v>0</v>
      </c>
      <c r="W321">
        <v>0</v>
      </c>
      <c r="X321">
        <v>10500.68</v>
      </c>
      <c r="Y321">
        <v>0</v>
      </c>
      <c r="Z321">
        <v>0</v>
      </c>
      <c r="AA321">
        <v>0</v>
      </c>
      <c r="AB321">
        <v>0</v>
      </c>
      <c r="AC321">
        <v>0</v>
      </c>
      <c r="AD321">
        <v>0</v>
      </c>
      <c r="AE321" t="s">
        <v>104</v>
      </c>
      <c r="AF321" t="s">
        <v>501</v>
      </c>
      <c r="AG321" t="s">
        <v>237</v>
      </c>
      <c r="AH321" t="s">
        <v>107</v>
      </c>
    </row>
    <row r="322" spans="1:34" ht="15">
      <c r="A322" t="s">
        <v>101</v>
      </c>
      <c r="B322" t="s">
        <v>500</v>
      </c>
      <c r="C322" t="s">
        <v>236</v>
      </c>
      <c r="D322" t="s">
        <v>492</v>
      </c>
      <c r="E322" t="s">
        <v>106</v>
      </c>
      <c r="F322">
        <v>2012</v>
      </c>
      <c r="G322" t="s">
        <v>113</v>
      </c>
      <c r="H322" t="s">
        <v>493</v>
      </c>
      <c r="I322" t="s">
        <v>115</v>
      </c>
      <c r="J322" t="s">
        <v>147</v>
      </c>
      <c r="L322">
        <v>0</v>
      </c>
      <c r="M322">
        <v>0</v>
      </c>
      <c r="N322">
        <v>119.36</v>
      </c>
      <c r="O322">
        <v>0</v>
      </c>
      <c r="P322">
        <v>-119.36</v>
      </c>
      <c r="Q322" t="s">
        <v>103</v>
      </c>
      <c r="R322">
        <v>0</v>
      </c>
      <c r="S322">
        <v>119.36</v>
      </c>
      <c r="T322">
        <v>0</v>
      </c>
      <c r="U322">
        <v>0</v>
      </c>
      <c r="V322">
        <v>0</v>
      </c>
      <c r="W322">
        <v>0</v>
      </c>
      <c r="X322">
        <v>0</v>
      </c>
      <c r="Y322">
        <v>0</v>
      </c>
      <c r="Z322">
        <v>0</v>
      </c>
      <c r="AA322">
        <v>0</v>
      </c>
      <c r="AB322">
        <v>0</v>
      </c>
      <c r="AC322">
        <v>0</v>
      </c>
      <c r="AD322">
        <v>0</v>
      </c>
      <c r="AE322" t="s">
        <v>104</v>
      </c>
      <c r="AF322" t="s">
        <v>501</v>
      </c>
      <c r="AG322" t="s">
        <v>237</v>
      </c>
      <c r="AH322" t="s">
        <v>107</v>
      </c>
    </row>
    <row r="323" spans="1:34" ht="15">
      <c r="A323" t="s">
        <v>101</v>
      </c>
      <c r="B323" t="s">
        <v>500</v>
      </c>
      <c r="C323" t="s">
        <v>236</v>
      </c>
      <c r="D323" t="s">
        <v>245</v>
      </c>
      <c r="E323" t="s">
        <v>106</v>
      </c>
      <c r="F323">
        <v>2012</v>
      </c>
      <c r="G323" t="s">
        <v>113</v>
      </c>
      <c r="H323" t="s">
        <v>246</v>
      </c>
      <c r="I323" t="s">
        <v>115</v>
      </c>
      <c r="J323" t="s">
        <v>150</v>
      </c>
      <c r="L323">
        <v>0</v>
      </c>
      <c r="M323">
        <v>0</v>
      </c>
      <c r="N323">
        <v>1878.98</v>
      </c>
      <c r="O323">
        <v>0</v>
      </c>
      <c r="P323">
        <v>-1878.98</v>
      </c>
      <c r="Q323" t="s">
        <v>103</v>
      </c>
      <c r="R323">
        <v>0</v>
      </c>
      <c r="S323">
        <v>0</v>
      </c>
      <c r="T323">
        <v>0</v>
      </c>
      <c r="U323">
        <v>0</v>
      </c>
      <c r="V323">
        <v>0</v>
      </c>
      <c r="W323">
        <v>0</v>
      </c>
      <c r="X323">
        <v>0</v>
      </c>
      <c r="Y323">
        <v>0</v>
      </c>
      <c r="Z323">
        <v>0</v>
      </c>
      <c r="AA323">
        <v>0</v>
      </c>
      <c r="AB323">
        <v>0</v>
      </c>
      <c r="AC323">
        <v>1878.98</v>
      </c>
      <c r="AD323">
        <v>0</v>
      </c>
      <c r="AE323" t="s">
        <v>104</v>
      </c>
      <c r="AF323" t="s">
        <v>501</v>
      </c>
      <c r="AG323" t="s">
        <v>237</v>
      </c>
      <c r="AH323" t="s">
        <v>107</v>
      </c>
    </row>
    <row r="324" spans="1:34" ht="15">
      <c r="A324" t="s">
        <v>101</v>
      </c>
      <c r="B324" t="s">
        <v>500</v>
      </c>
      <c r="C324" t="s">
        <v>236</v>
      </c>
      <c r="D324" t="s">
        <v>148</v>
      </c>
      <c r="E324" t="s">
        <v>106</v>
      </c>
      <c r="F324">
        <v>2012</v>
      </c>
      <c r="G324" t="s">
        <v>113</v>
      </c>
      <c r="H324" t="s">
        <v>149</v>
      </c>
      <c r="I324" t="s">
        <v>115</v>
      </c>
      <c r="J324" t="s">
        <v>150</v>
      </c>
      <c r="L324">
        <v>0</v>
      </c>
      <c r="M324">
        <v>0</v>
      </c>
      <c r="N324">
        <v>51889.32</v>
      </c>
      <c r="O324">
        <v>0.01</v>
      </c>
      <c r="P324">
        <v>-51889.33</v>
      </c>
      <c r="Q324" t="s">
        <v>103</v>
      </c>
      <c r="R324">
        <v>0</v>
      </c>
      <c r="S324">
        <v>0</v>
      </c>
      <c r="T324">
        <v>0</v>
      </c>
      <c r="U324">
        <v>0</v>
      </c>
      <c r="V324">
        <v>0</v>
      </c>
      <c r="W324">
        <v>0</v>
      </c>
      <c r="X324">
        <v>0</v>
      </c>
      <c r="Y324">
        <v>0</v>
      </c>
      <c r="Z324">
        <v>0</v>
      </c>
      <c r="AA324">
        <v>0</v>
      </c>
      <c r="AB324">
        <v>525.6</v>
      </c>
      <c r="AC324">
        <v>51363.72</v>
      </c>
      <c r="AD324">
        <v>0</v>
      </c>
      <c r="AE324" t="s">
        <v>104</v>
      </c>
      <c r="AF324" t="s">
        <v>501</v>
      </c>
      <c r="AG324" t="s">
        <v>237</v>
      </c>
      <c r="AH324" t="s">
        <v>107</v>
      </c>
    </row>
    <row r="325" spans="1:34" ht="15">
      <c r="A325" t="s">
        <v>101</v>
      </c>
      <c r="B325" t="s">
        <v>500</v>
      </c>
      <c r="C325" t="s">
        <v>236</v>
      </c>
      <c r="D325" t="s">
        <v>406</v>
      </c>
      <c r="E325" t="s">
        <v>106</v>
      </c>
      <c r="F325">
        <v>2012</v>
      </c>
      <c r="G325" t="s">
        <v>113</v>
      </c>
      <c r="H325" t="s">
        <v>407</v>
      </c>
      <c r="I325" t="s">
        <v>115</v>
      </c>
      <c r="J325" t="s">
        <v>150</v>
      </c>
      <c r="L325">
        <v>0</v>
      </c>
      <c r="M325">
        <v>0</v>
      </c>
      <c r="N325">
        <v>4725.2</v>
      </c>
      <c r="O325">
        <v>0</v>
      </c>
      <c r="P325">
        <v>-4725.2</v>
      </c>
      <c r="Q325" t="s">
        <v>103</v>
      </c>
      <c r="R325">
        <v>0</v>
      </c>
      <c r="S325">
        <v>0</v>
      </c>
      <c r="T325">
        <v>0</v>
      </c>
      <c r="U325">
        <v>0</v>
      </c>
      <c r="V325">
        <v>0</v>
      </c>
      <c r="W325">
        <v>4725.2</v>
      </c>
      <c r="X325">
        <v>0</v>
      </c>
      <c r="Y325">
        <v>0</v>
      </c>
      <c r="Z325">
        <v>0</v>
      </c>
      <c r="AA325">
        <v>0</v>
      </c>
      <c r="AB325">
        <v>0</v>
      </c>
      <c r="AC325">
        <v>0</v>
      </c>
      <c r="AD325">
        <v>0</v>
      </c>
      <c r="AE325" t="s">
        <v>104</v>
      </c>
      <c r="AF325" t="s">
        <v>501</v>
      </c>
      <c r="AG325" t="s">
        <v>237</v>
      </c>
      <c r="AH325" t="s">
        <v>107</v>
      </c>
    </row>
    <row r="326" spans="1:34" ht="15">
      <c r="A326" t="s">
        <v>101</v>
      </c>
      <c r="B326" t="s">
        <v>500</v>
      </c>
      <c r="C326" t="s">
        <v>236</v>
      </c>
      <c r="D326" t="s">
        <v>374</v>
      </c>
      <c r="E326" t="s">
        <v>106</v>
      </c>
      <c r="F326">
        <v>2012</v>
      </c>
      <c r="G326" t="s">
        <v>113</v>
      </c>
      <c r="H326" t="s">
        <v>375</v>
      </c>
      <c r="I326" t="s">
        <v>115</v>
      </c>
      <c r="J326" t="s">
        <v>150</v>
      </c>
      <c r="L326">
        <v>0</v>
      </c>
      <c r="M326">
        <v>0</v>
      </c>
      <c r="N326">
        <v>679.25</v>
      </c>
      <c r="O326">
        <v>0</v>
      </c>
      <c r="P326">
        <v>-679.25</v>
      </c>
      <c r="Q326" t="s">
        <v>103</v>
      </c>
      <c r="R326">
        <v>0</v>
      </c>
      <c r="S326">
        <v>0</v>
      </c>
      <c r="T326">
        <v>0</v>
      </c>
      <c r="U326">
        <v>0</v>
      </c>
      <c r="V326">
        <v>0</v>
      </c>
      <c r="W326">
        <v>0</v>
      </c>
      <c r="X326">
        <v>0</v>
      </c>
      <c r="Y326">
        <v>0</v>
      </c>
      <c r="Z326">
        <v>0</v>
      </c>
      <c r="AA326">
        <v>0</v>
      </c>
      <c r="AB326">
        <v>0</v>
      </c>
      <c r="AC326">
        <v>679.25</v>
      </c>
      <c r="AD326">
        <v>0</v>
      </c>
      <c r="AE326" t="s">
        <v>104</v>
      </c>
      <c r="AF326" t="s">
        <v>501</v>
      </c>
      <c r="AG326" t="s">
        <v>237</v>
      </c>
      <c r="AH326" t="s">
        <v>107</v>
      </c>
    </row>
    <row r="327" spans="1:34" ht="15">
      <c r="A327" t="s">
        <v>101</v>
      </c>
      <c r="B327" t="s">
        <v>500</v>
      </c>
      <c r="C327" t="s">
        <v>236</v>
      </c>
      <c r="D327" t="s">
        <v>183</v>
      </c>
      <c r="E327" t="s">
        <v>106</v>
      </c>
      <c r="F327">
        <v>2012</v>
      </c>
      <c r="G327" t="s">
        <v>113</v>
      </c>
      <c r="H327" t="s">
        <v>184</v>
      </c>
      <c r="I327" t="s">
        <v>115</v>
      </c>
      <c r="J327" t="s">
        <v>150</v>
      </c>
      <c r="L327">
        <v>0</v>
      </c>
      <c r="M327">
        <v>0</v>
      </c>
      <c r="N327">
        <v>775.3100000000001</v>
      </c>
      <c r="O327">
        <v>0</v>
      </c>
      <c r="P327">
        <v>-775.3100000000001</v>
      </c>
      <c r="Q327" t="s">
        <v>103</v>
      </c>
      <c r="R327">
        <v>0</v>
      </c>
      <c r="S327">
        <v>59.980000000000004</v>
      </c>
      <c r="T327">
        <v>75.85000000000001</v>
      </c>
      <c r="U327">
        <v>34.46</v>
      </c>
      <c r="V327">
        <v>29.990000000000002</v>
      </c>
      <c r="W327">
        <v>29.990000000000002</v>
      </c>
      <c r="X327">
        <v>56.27</v>
      </c>
      <c r="Y327">
        <v>29.990000000000002</v>
      </c>
      <c r="Z327">
        <v>29.990000000000002</v>
      </c>
      <c r="AA327">
        <v>29.990000000000002</v>
      </c>
      <c r="AB327">
        <v>0</v>
      </c>
      <c r="AC327">
        <v>398.8</v>
      </c>
      <c r="AD327">
        <v>0</v>
      </c>
      <c r="AE327" t="s">
        <v>104</v>
      </c>
      <c r="AF327" t="s">
        <v>501</v>
      </c>
      <c r="AG327" t="s">
        <v>237</v>
      </c>
      <c r="AH327" t="s">
        <v>107</v>
      </c>
    </row>
    <row r="328" spans="1:34" ht="15">
      <c r="A328" t="s">
        <v>101</v>
      </c>
      <c r="B328" t="s">
        <v>500</v>
      </c>
      <c r="C328" t="s">
        <v>236</v>
      </c>
      <c r="D328" t="s">
        <v>151</v>
      </c>
      <c r="E328" t="s">
        <v>106</v>
      </c>
      <c r="F328">
        <v>2012</v>
      </c>
      <c r="G328" t="s">
        <v>113</v>
      </c>
      <c r="H328" t="s">
        <v>152</v>
      </c>
      <c r="I328" t="s">
        <v>115</v>
      </c>
      <c r="J328" t="s">
        <v>150</v>
      </c>
      <c r="L328">
        <v>0</v>
      </c>
      <c r="M328">
        <v>0</v>
      </c>
      <c r="N328">
        <v>4549.5</v>
      </c>
      <c r="O328">
        <v>0</v>
      </c>
      <c r="P328">
        <v>-4549.5</v>
      </c>
      <c r="Q328" t="s">
        <v>103</v>
      </c>
      <c r="R328">
        <v>0</v>
      </c>
      <c r="S328">
        <v>0</v>
      </c>
      <c r="T328">
        <v>0</v>
      </c>
      <c r="U328">
        <v>0</v>
      </c>
      <c r="V328">
        <v>0</v>
      </c>
      <c r="W328">
        <v>0</v>
      </c>
      <c r="X328">
        <v>0</v>
      </c>
      <c r="Y328">
        <v>0</v>
      </c>
      <c r="Z328">
        <v>0</v>
      </c>
      <c r="AA328">
        <v>1942.5</v>
      </c>
      <c r="AB328">
        <v>2607</v>
      </c>
      <c r="AC328">
        <v>0</v>
      </c>
      <c r="AD328">
        <v>0</v>
      </c>
      <c r="AE328" t="s">
        <v>104</v>
      </c>
      <c r="AF328" t="s">
        <v>501</v>
      </c>
      <c r="AG328" t="s">
        <v>237</v>
      </c>
      <c r="AH328" t="s">
        <v>107</v>
      </c>
    </row>
    <row r="329" spans="1:34" ht="15">
      <c r="A329" t="s">
        <v>101</v>
      </c>
      <c r="B329" t="s">
        <v>500</v>
      </c>
      <c r="C329" t="s">
        <v>236</v>
      </c>
      <c r="D329" t="s">
        <v>185</v>
      </c>
      <c r="E329" t="s">
        <v>106</v>
      </c>
      <c r="F329">
        <v>2012</v>
      </c>
      <c r="G329" t="s">
        <v>113</v>
      </c>
      <c r="H329" t="s">
        <v>186</v>
      </c>
      <c r="I329" t="s">
        <v>115</v>
      </c>
      <c r="J329" t="s">
        <v>187</v>
      </c>
      <c r="L329">
        <v>0</v>
      </c>
      <c r="M329">
        <v>0</v>
      </c>
      <c r="N329">
        <v>81</v>
      </c>
      <c r="O329">
        <v>0</v>
      </c>
      <c r="P329">
        <v>-81</v>
      </c>
      <c r="Q329" t="s">
        <v>103</v>
      </c>
      <c r="R329">
        <v>0</v>
      </c>
      <c r="S329">
        <v>0</v>
      </c>
      <c r="T329">
        <v>0</v>
      </c>
      <c r="U329">
        <v>0</v>
      </c>
      <c r="V329">
        <v>0</v>
      </c>
      <c r="W329">
        <v>0</v>
      </c>
      <c r="X329">
        <v>0</v>
      </c>
      <c r="Y329">
        <v>138</v>
      </c>
      <c r="Z329">
        <v>0</v>
      </c>
      <c r="AA329">
        <v>-69</v>
      </c>
      <c r="AB329">
        <v>0</v>
      </c>
      <c r="AC329">
        <v>12</v>
      </c>
      <c r="AD329">
        <v>0</v>
      </c>
      <c r="AE329" t="s">
        <v>104</v>
      </c>
      <c r="AF329" t="s">
        <v>501</v>
      </c>
      <c r="AG329" t="s">
        <v>237</v>
      </c>
      <c r="AH329" t="s">
        <v>107</v>
      </c>
    </row>
    <row r="330" spans="1:34" ht="15">
      <c r="A330" t="s">
        <v>101</v>
      </c>
      <c r="B330" t="s">
        <v>500</v>
      </c>
      <c r="C330" t="s">
        <v>236</v>
      </c>
      <c r="D330" t="s">
        <v>480</v>
      </c>
      <c r="E330" t="s">
        <v>106</v>
      </c>
      <c r="F330">
        <v>2012</v>
      </c>
      <c r="G330" t="s">
        <v>113</v>
      </c>
      <c r="H330" t="s">
        <v>481</v>
      </c>
      <c r="I330" t="s">
        <v>115</v>
      </c>
      <c r="J330" t="s">
        <v>187</v>
      </c>
      <c r="L330">
        <v>0</v>
      </c>
      <c r="M330">
        <v>0</v>
      </c>
      <c r="N330">
        <v>8402</v>
      </c>
      <c r="O330">
        <v>0</v>
      </c>
      <c r="P330">
        <v>-8402</v>
      </c>
      <c r="Q330" t="s">
        <v>103</v>
      </c>
      <c r="R330">
        <v>0</v>
      </c>
      <c r="S330">
        <v>0</v>
      </c>
      <c r="T330">
        <v>0</v>
      </c>
      <c r="U330">
        <v>0</v>
      </c>
      <c r="V330">
        <v>0</v>
      </c>
      <c r="W330">
        <v>0</v>
      </c>
      <c r="X330">
        <v>8402</v>
      </c>
      <c r="Y330">
        <v>0</v>
      </c>
      <c r="Z330">
        <v>0</v>
      </c>
      <c r="AA330">
        <v>0</v>
      </c>
      <c r="AB330">
        <v>0</v>
      </c>
      <c r="AC330">
        <v>0</v>
      </c>
      <c r="AD330">
        <v>0</v>
      </c>
      <c r="AE330" t="s">
        <v>104</v>
      </c>
      <c r="AF330" t="s">
        <v>501</v>
      </c>
      <c r="AG330" t="s">
        <v>237</v>
      </c>
      <c r="AH330" t="s">
        <v>107</v>
      </c>
    </row>
    <row r="331" spans="1:34" ht="15">
      <c r="A331" t="s">
        <v>101</v>
      </c>
      <c r="B331" t="s">
        <v>102</v>
      </c>
      <c r="C331" t="s">
        <v>239</v>
      </c>
      <c r="D331" t="s">
        <v>127</v>
      </c>
      <c r="E331" t="s">
        <v>102</v>
      </c>
      <c r="F331">
        <v>2012</v>
      </c>
      <c r="G331" t="s">
        <v>113</v>
      </c>
      <c r="H331" t="s">
        <v>128</v>
      </c>
      <c r="I331" t="s">
        <v>115</v>
      </c>
      <c r="J331" t="s">
        <v>129</v>
      </c>
      <c r="K331" t="s">
        <v>130</v>
      </c>
      <c r="L331" s="35">
        <v>118348.92</v>
      </c>
      <c r="M331" s="35">
        <v>118348.92</v>
      </c>
      <c r="N331" s="35">
        <v>0</v>
      </c>
      <c r="O331" s="35">
        <v>0</v>
      </c>
      <c r="P331" s="35">
        <v>118348.92</v>
      </c>
      <c r="Q331" t="s">
        <v>131</v>
      </c>
      <c r="R331">
        <v>0</v>
      </c>
      <c r="S331">
        <v>0</v>
      </c>
      <c r="T331">
        <v>0</v>
      </c>
      <c r="U331">
        <v>0</v>
      </c>
      <c r="V331">
        <v>0</v>
      </c>
      <c r="W331">
        <v>0</v>
      </c>
      <c r="X331">
        <v>0</v>
      </c>
      <c r="Y331">
        <v>0</v>
      </c>
      <c r="Z331">
        <v>0</v>
      </c>
      <c r="AA331">
        <v>0</v>
      </c>
      <c r="AB331">
        <v>0</v>
      </c>
      <c r="AC331">
        <v>0</v>
      </c>
      <c r="AD331">
        <v>0</v>
      </c>
      <c r="AE331" t="s">
        <v>104</v>
      </c>
      <c r="AF331" t="s">
        <v>105</v>
      </c>
      <c r="AG331" t="s">
        <v>240</v>
      </c>
      <c r="AH331" t="s">
        <v>105</v>
      </c>
    </row>
    <row r="332" spans="1:34" ht="15">
      <c r="A332" t="s">
        <v>101</v>
      </c>
      <c r="B332" t="s">
        <v>102</v>
      </c>
      <c r="C332" t="s">
        <v>239</v>
      </c>
      <c r="D332" t="s">
        <v>132</v>
      </c>
      <c r="E332" t="s">
        <v>102</v>
      </c>
      <c r="F332">
        <v>2012</v>
      </c>
      <c r="G332" t="s">
        <v>113</v>
      </c>
      <c r="H332" t="s">
        <v>133</v>
      </c>
      <c r="I332" t="s">
        <v>115</v>
      </c>
      <c r="J332" t="s">
        <v>129</v>
      </c>
      <c r="K332" t="s">
        <v>130</v>
      </c>
      <c r="L332" s="35">
        <v>0</v>
      </c>
      <c r="M332" s="35">
        <v>0</v>
      </c>
      <c r="N332" s="35">
        <v>0</v>
      </c>
      <c r="O332" s="35">
        <v>0</v>
      </c>
      <c r="P332" s="35">
        <v>0</v>
      </c>
      <c r="Q332" t="s">
        <v>103</v>
      </c>
      <c r="R332">
        <v>0</v>
      </c>
      <c r="S332">
        <v>3639.3</v>
      </c>
      <c r="T332">
        <v>-3639.3</v>
      </c>
      <c r="U332">
        <v>0</v>
      </c>
      <c r="V332">
        <v>1820.79</v>
      </c>
      <c r="W332">
        <v>455.2</v>
      </c>
      <c r="X332">
        <v>910.4</v>
      </c>
      <c r="Y332">
        <v>-3186.39</v>
      </c>
      <c r="Z332">
        <v>0</v>
      </c>
      <c r="AA332">
        <v>1365.59</v>
      </c>
      <c r="AB332">
        <v>-1365.59</v>
      </c>
      <c r="AC332">
        <v>0</v>
      </c>
      <c r="AD332">
        <v>0</v>
      </c>
      <c r="AE332" t="s">
        <v>104</v>
      </c>
      <c r="AF332" t="s">
        <v>105</v>
      </c>
      <c r="AG332" t="s">
        <v>240</v>
      </c>
      <c r="AH332" t="s">
        <v>105</v>
      </c>
    </row>
    <row r="333" spans="1:34" ht="15">
      <c r="A333" t="s">
        <v>101</v>
      </c>
      <c r="B333" t="s">
        <v>102</v>
      </c>
      <c r="C333" t="s">
        <v>239</v>
      </c>
      <c r="D333" t="s">
        <v>206</v>
      </c>
      <c r="E333" t="s">
        <v>102</v>
      </c>
      <c r="F333">
        <v>2012</v>
      </c>
      <c r="G333" t="s">
        <v>113</v>
      </c>
      <c r="H333" t="s">
        <v>207</v>
      </c>
      <c r="I333" t="s">
        <v>115</v>
      </c>
      <c r="J333" t="s">
        <v>129</v>
      </c>
      <c r="K333" t="s">
        <v>130</v>
      </c>
      <c r="L333" s="35">
        <v>81988.04000000001</v>
      </c>
      <c r="M333" s="35">
        <v>81988.04000000001</v>
      </c>
      <c r="N333" s="35">
        <v>0</v>
      </c>
      <c r="O333" s="35">
        <v>0</v>
      </c>
      <c r="P333" s="35">
        <v>81988.04000000001</v>
      </c>
      <c r="Q333" t="s">
        <v>131</v>
      </c>
      <c r="R333">
        <v>0</v>
      </c>
      <c r="S333">
        <v>0</v>
      </c>
      <c r="T333">
        <v>0</v>
      </c>
      <c r="U333">
        <v>0</v>
      </c>
      <c r="V333">
        <v>0</v>
      </c>
      <c r="W333">
        <v>0</v>
      </c>
      <c r="X333">
        <v>0</v>
      </c>
      <c r="Y333">
        <v>0</v>
      </c>
      <c r="Z333">
        <v>0</v>
      </c>
      <c r="AA333">
        <v>0</v>
      </c>
      <c r="AB333">
        <v>0</v>
      </c>
      <c r="AC333">
        <v>0</v>
      </c>
      <c r="AD333">
        <v>0</v>
      </c>
      <c r="AE333" t="s">
        <v>104</v>
      </c>
      <c r="AF333" t="s">
        <v>105</v>
      </c>
      <c r="AG333" t="s">
        <v>240</v>
      </c>
      <c r="AH333" t="s">
        <v>105</v>
      </c>
    </row>
    <row r="334" spans="1:34" ht="15">
      <c r="A334" t="s">
        <v>101</v>
      </c>
      <c r="B334" t="s">
        <v>102</v>
      </c>
      <c r="C334" t="s">
        <v>239</v>
      </c>
      <c r="D334" t="s">
        <v>241</v>
      </c>
      <c r="E334" t="s">
        <v>102</v>
      </c>
      <c r="F334">
        <v>2012</v>
      </c>
      <c r="G334" t="s">
        <v>113</v>
      </c>
      <c r="H334" t="s">
        <v>242</v>
      </c>
      <c r="I334" t="s">
        <v>115</v>
      </c>
      <c r="J334" t="s">
        <v>129</v>
      </c>
      <c r="K334" t="s">
        <v>130</v>
      </c>
      <c r="L334" s="35">
        <v>0</v>
      </c>
      <c r="M334" s="35">
        <v>0</v>
      </c>
      <c r="N334" s="35">
        <v>0</v>
      </c>
      <c r="O334" s="35">
        <v>0</v>
      </c>
      <c r="P334" s="35">
        <v>0</v>
      </c>
      <c r="Q334" t="s">
        <v>103</v>
      </c>
      <c r="R334">
        <v>0</v>
      </c>
      <c r="S334">
        <v>0</v>
      </c>
      <c r="T334">
        <v>0</v>
      </c>
      <c r="U334">
        <v>0</v>
      </c>
      <c r="V334">
        <v>0</v>
      </c>
      <c r="W334">
        <v>0</v>
      </c>
      <c r="X334">
        <v>0</v>
      </c>
      <c r="Y334">
        <v>0</v>
      </c>
      <c r="Z334">
        <v>0</v>
      </c>
      <c r="AA334">
        <v>0</v>
      </c>
      <c r="AB334">
        <v>0</v>
      </c>
      <c r="AC334">
        <v>0</v>
      </c>
      <c r="AD334">
        <v>0</v>
      </c>
      <c r="AE334" t="s">
        <v>104</v>
      </c>
      <c r="AF334" t="s">
        <v>105</v>
      </c>
      <c r="AG334" t="s">
        <v>240</v>
      </c>
      <c r="AH334" t="s">
        <v>105</v>
      </c>
    </row>
    <row r="335" spans="1:34" ht="15">
      <c r="A335" t="s">
        <v>101</v>
      </c>
      <c r="B335" t="s">
        <v>102</v>
      </c>
      <c r="C335" t="s">
        <v>239</v>
      </c>
      <c r="D335" t="s">
        <v>134</v>
      </c>
      <c r="E335" t="s">
        <v>102</v>
      </c>
      <c r="F335">
        <v>2012</v>
      </c>
      <c r="G335" t="s">
        <v>113</v>
      </c>
      <c r="H335" t="s">
        <v>135</v>
      </c>
      <c r="I335" t="s">
        <v>115</v>
      </c>
      <c r="J335" t="s">
        <v>129</v>
      </c>
      <c r="K335" t="s">
        <v>136</v>
      </c>
      <c r="L335" s="35">
        <v>15480</v>
      </c>
      <c r="M335" s="35">
        <v>15480</v>
      </c>
      <c r="N335" s="35">
        <v>0</v>
      </c>
      <c r="O335" s="35">
        <v>0</v>
      </c>
      <c r="P335" s="35">
        <v>15480</v>
      </c>
      <c r="Q335" t="s">
        <v>131</v>
      </c>
      <c r="R335">
        <v>0</v>
      </c>
      <c r="S335">
        <v>0</v>
      </c>
      <c r="T335">
        <v>0</v>
      </c>
      <c r="U335">
        <v>0</v>
      </c>
      <c r="V335">
        <v>0</v>
      </c>
      <c r="W335">
        <v>0</v>
      </c>
      <c r="X335">
        <v>0</v>
      </c>
      <c r="Y335">
        <v>0</v>
      </c>
      <c r="Z335">
        <v>0</v>
      </c>
      <c r="AA335">
        <v>0</v>
      </c>
      <c r="AB335">
        <v>0</v>
      </c>
      <c r="AC335">
        <v>0</v>
      </c>
      <c r="AD335">
        <v>0</v>
      </c>
      <c r="AE335" t="s">
        <v>104</v>
      </c>
      <c r="AF335" t="s">
        <v>105</v>
      </c>
      <c r="AG335" t="s">
        <v>240</v>
      </c>
      <c r="AH335" t="s">
        <v>105</v>
      </c>
    </row>
    <row r="336" spans="1:34" ht="15">
      <c r="A336" t="s">
        <v>101</v>
      </c>
      <c r="B336" t="s">
        <v>102</v>
      </c>
      <c r="C336" t="s">
        <v>239</v>
      </c>
      <c r="D336" t="s">
        <v>137</v>
      </c>
      <c r="E336" t="s">
        <v>102</v>
      </c>
      <c r="F336">
        <v>2012</v>
      </c>
      <c r="G336" t="s">
        <v>113</v>
      </c>
      <c r="H336" t="s">
        <v>138</v>
      </c>
      <c r="I336" t="s">
        <v>115</v>
      </c>
      <c r="J336" t="s">
        <v>129</v>
      </c>
      <c r="K336" t="s">
        <v>136</v>
      </c>
      <c r="L336" s="35">
        <v>14920</v>
      </c>
      <c r="M336" s="35">
        <v>14920</v>
      </c>
      <c r="N336" s="35">
        <v>0</v>
      </c>
      <c r="O336" s="35">
        <v>0</v>
      </c>
      <c r="P336" s="35">
        <v>14920</v>
      </c>
      <c r="Q336" t="s">
        <v>131</v>
      </c>
      <c r="R336">
        <v>0</v>
      </c>
      <c r="S336">
        <v>0</v>
      </c>
      <c r="T336">
        <v>0</v>
      </c>
      <c r="U336">
        <v>0</v>
      </c>
      <c r="V336">
        <v>0</v>
      </c>
      <c r="W336">
        <v>0</v>
      </c>
      <c r="X336">
        <v>0</v>
      </c>
      <c r="Y336">
        <v>0</v>
      </c>
      <c r="Z336">
        <v>0</v>
      </c>
      <c r="AA336">
        <v>0</v>
      </c>
      <c r="AB336">
        <v>0</v>
      </c>
      <c r="AC336">
        <v>0</v>
      </c>
      <c r="AD336">
        <v>0</v>
      </c>
      <c r="AE336" t="s">
        <v>104</v>
      </c>
      <c r="AF336" t="s">
        <v>105</v>
      </c>
      <c r="AG336" t="s">
        <v>240</v>
      </c>
      <c r="AH336" t="s">
        <v>105</v>
      </c>
    </row>
    <row r="337" spans="1:34" ht="15">
      <c r="A337" t="s">
        <v>101</v>
      </c>
      <c r="B337" t="s">
        <v>102</v>
      </c>
      <c r="C337" t="s">
        <v>239</v>
      </c>
      <c r="D337" t="s">
        <v>243</v>
      </c>
      <c r="E337" t="s">
        <v>102</v>
      </c>
      <c r="F337">
        <v>2012</v>
      </c>
      <c r="G337" t="s">
        <v>113</v>
      </c>
      <c r="H337" t="s">
        <v>244</v>
      </c>
      <c r="I337" t="s">
        <v>115</v>
      </c>
      <c r="J337" t="s">
        <v>129</v>
      </c>
      <c r="K337" t="s">
        <v>136</v>
      </c>
      <c r="L337" s="35">
        <v>-0.04</v>
      </c>
      <c r="M337" s="35">
        <v>-0.04</v>
      </c>
      <c r="N337" s="35">
        <v>0</v>
      </c>
      <c r="O337" s="35">
        <v>0</v>
      </c>
      <c r="P337" s="35">
        <v>-0.04</v>
      </c>
      <c r="Q337" t="s">
        <v>131</v>
      </c>
      <c r="R337">
        <v>0</v>
      </c>
      <c r="S337">
        <v>0</v>
      </c>
      <c r="T337">
        <v>0</v>
      </c>
      <c r="U337">
        <v>0</v>
      </c>
      <c r="V337">
        <v>0</v>
      </c>
      <c r="W337">
        <v>0</v>
      </c>
      <c r="X337">
        <v>0</v>
      </c>
      <c r="Y337">
        <v>0</v>
      </c>
      <c r="Z337">
        <v>0</v>
      </c>
      <c r="AA337">
        <v>0</v>
      </c>
      <c r="AB337">
        <v>0</v>
      </c>
      <c r="AC337">
        <v>0</v>
      </c>
      <c r="AD337">
        <v>0</v>
      </c>
      <c r="AE337" t="s">
        <v>104</v>
      </c>
      <c r="AF337" t="s">
        <v>105</v>
      </c>
      <c r="AG337" t="s">
        <v>240</v>
      </c>
      <c r="AH337" t="s">
        <v>105</v>
      </c>
    </row>
    <row r="338" spans="1:34" ht="15">
      <c r="A338" t="s">
        <v>101</v>
      </c>
      <c r="B338" t="s">
        <v>102</v>
      </c>
      <c r="C338" t="s">
        <v>239</v>
      </c>
      <c r="D338" t="s">
        <v>139</v>
      </c>
      <c r="E338" t="s">
        <v>102</v>
      </c>
      <c r="F338">
        <v>2012</v>
      </c>
      <c r="G338" t="s">
        <v>113</v>
      </c>
      <c r="H338" t="s">
        <v>140</v>
      </c>
      <c r="I338" t="s">
        <v>115</v>
      </c>
      <c r="J338" t="s">
        <v>129</v>
      </c>
      <c r="K338" t="s">
        <v>136</v>
      </c>
      <c r="L338" s="35">
        <v>8580</v>
      </c>
      <c r="M338" s="35">
        <v>8580</v>
      </c>
      <c r="N338" s="35">
        <v>0</v>
      </c>
      <c r="O338" s="35">
        <v>0</v>
      </c>
      <c r="P338" s="35">
        <v>8580</v>
      </c>
      <c r="Q338" t="s">
        <v>131</v>
      </c>
      <c r="R338">
        <v>0</v>
      </c>
      <c r="S338">
        <v>0</v>
      </c>
      <c r="T338">
        <v>0</v>
      </c>
      <c r="U338">
        <v>0</v>
      </c>
      <c r="V338">
        <v>0</v>
      </c>
      <c r="W338">
        <v>0</v>
      </c>
      <c r="X338">
        <v>0</v>
      </c>
      <c r="Y338">
        <v>0</v>
      </c>
      <c r="Z338">
        <v>0</v>
      </c>
      <c r="AA338">
        <v>0</v>
      </c>
      <c r="AB338">
        <v>0</v>
      </c>
      <c r="AC338">
        <v>0</v>
      </c>
      <c r="AD338">
        <v>0</v>
      </c>
      <c r="AE338" t="s">
        <v>104</v>
      </c>
      <c r="AF338" t="s">
        <v>105</v>
      </c>
      <c r="AG338" t="s">
        <v>240</v>
      </c>
      <c r="AH338" t="s">
        <v>105</v>
      </c>
    </row>
    <row r="339" spans="1:34" ht="15">
      <c r="A339" t="s">
        <v>101</v>
      </c>
      <c r="B339" t="s">
        <v>102</v>
      </c>
      <c r="C339" t="s">
        <v>239</v>
      </c>
      <c r="D339" t="s">
        <v>141</v>
      </c>
      <c r="E339" t="s">
        <v>102</v>
      </c>
      <c r="F339">
        <v>2012</v>
      </c>
      <c r="G339" t="s">
        <v>113</v>
      </c>
      <c r="H339" t="s">
        <v>142</v>
      </c>
      <c r="I339" t="s">
        <v>115</v>
      </c>
      <c r="J339" t="s">
        <v>129</v>
      </c>
      <c r="K339" t="s">
        <v>136</v>
      </c>
      <c r="L339" s="35">
        <v>462</v>
      </c>
      <c r="M339" s="35">
        <v>462</v>
      </c>
      <c r="N339" s="35">
        <v>0</v>
      </c>
      <c r="O339" s="35">
        <v>0</v>
      </c>
      <c r="P339" s="35">
        <v>462</v>
      </c>
      <c r="Q339" t="s">
        <v>131</v>
      </c>
      <c r="R339">
        <v>0</v>
      </c>
      <c r="S339">
        <v>0</v>
      </c>
      <c r="T339">
        <v>0</v>
      </c>
      <c r="U339">
        <v>0</v>
      </c>
      <c r="V339">
        <v>0</v>
      </c>
      <c r="W339">
        <v>0</v>
      </c>
      <c r="X339">
        <v>0</v>
      </c>
      <c r="Y339">
        <v>0</v>
      </c>
      <c r="Z339">
        <v>0</v>
      </c>
      <c r="AA339">
        <v>0</v>
      </c>
      <c r="AB339">
        <v>0</v>
      </c>
      <c r="AC339">
        <v>0</v>
      </c>
      <c r="AD339">
        <v>0</v>
      </c>
      <c r="AE339" t="s">
        <v>104</v>
      </c>
      <c r="AF339" t="s">
        <v>105</v>
      </c>
      <c r="AG339" t="s">
        <v>240</v>
      </c>
      <c r="AH339" t="s">
        <v>105</v>
      </c>
    </row>
    <row r="340" spans="1:34" ht="15">
      <c r="A340" t="s">
        <v>101</v>
      </c>
      <c r="B340" t="s">
        <v>102</v>
      </c>
      <c r="C340" t="s">
        <v>239</v>
      </c>
      <c r="D340" t="s">
        <v>143</v>
      </c>
      <c r="E340" t="s">
        <v>102</v>
      </c>
      <c r="F340">
        <v>2012</v>
      </c>
      <c r="G340" t="s">
        <v>113</v>
      </c>
      <c r="H340" t="s">
        <v>144</v>
      </c>
      <c r="I340" t="s">
        <v>115</v>
      </c>
      <c r="J340" t="s">
        <v>129</v>
      </c>
      <c r="K340" t="s">
        <v>136</v>
      </c>
      <c r="L340" s="35">
        <v>0</v>
      </c>
      <c r="M340" s="35">
        <v>0</v>
      </c>
      <c r="N340" s="35">
        <v>0</v>
      </c>
      <c r="O340" s="35">
        <v>0</v>
      </c>
      <c r="P340" s="35">
        <v>0</v>
      </c>
      <c r="Q340" t="s">
        <v>103</v>
      </c>
      <c r="R340">
        <v>0</v>
      </c>
      <c r="S340">
        <v>866.1</v>
      </c>
      <c r="T340">
        <v>-866.1</v>
      </c>
      <c r="U340">
        <v>0</v>
      </c>
      <c r="V340">
        <v>0</v>
      </c>
      <c r="W340">
        <v>348.2</v>
      </c>
      <c r="X340">
        <v>143.42000000000002</v>
      </c>
      <c r="Y340">
        <v>-491.62</v>
      </c>
      <c r="Z340">
        <v>0</v>
      </c>
      <c r="AA340">
        <v>183.55</v>
      </c>
      <c r="AB340">
        <v>-183.55</v>
      </c>
      <c r="AC340">
        <v>0</v>
      </c>
      <c r="AD340">
        <v>0</v>
      </c>
      <c r="AE340" t="s">
        <v>104</v>
      </c>
      <c r="AF340" t="s">
        <v>105</v>
      </c>
      <c r="AG340" t="s">
        <v>240</v>
      </c>
      <c r="AH340" t="s">
        <v>105</v>
      </c>
    </row>
    <row r="341" spans="1:34" ht="15">
      <c r="A341" t="s">
        <v>101</v>
      </c>
      <c r="B341" t="s">
        <v>102</v>
      </c>
      <c r="C341" t="s">
        <v>239</v>
      </c>
      <c r="D341" t="s">
        <v>245</v>
      </c>
      <c r="E341" t="s">
        <v>102</v>
      </c>
      <c r="F341">
        <v>2012</v>
      </c>
      <c r="G341" t="s">
        <v>113</v>
      </c>
      <c r="H341" t="s">
        <v>246</v>
      </c>
      <c r="I341" t="s">
        <v>115</v>
      </c>
      <c r="J341" t="s">
        <v>150</v>
      </c>
      <c r="L341" s="35">
        <v>65250</v>
      </c>
      <c r="M341" s="35">
        <v>65250</v>
      </c>
      <c r="N341" s="35">
        <v>0</v>
      </c>
      <c r="O341" s="35">
        <v>0</v>
      </c>
      <c r="P341" s="35">
        <v>65250</v>
      </c>
      <c r="Q341" t="s">
        <v>131</v>
      </c>
      <c r="R341">
        <v>0</v>
      </c>
      <c r="S341">
        <v>0</v>
      </c>
      <c r="T341">
        <v>0</v>
      </c>
      <c r="U341">
        <v>0</v>
      </c>
      <c r="V341">
        <v>0</v>
      </c>
      <c r="W341">
        <v>0</v>
      </c>
      <c r="X341">
        <v>0</v>
      </c>
      <c r="Y341">
        <v>0</v>
      </c>
      <c r="Z341">
        <v>0</v>
      </c>
      <c r="AA341">
        <v>0</v>
      </c>
      <c r="AB341">
        <v>0</v>
      </c>
      <c r="AC341">
        <v>0</v>
      </c>
      <c r="AD341">
        <v>0</v>
      </c>
      <c r="AE341" t="s">
        <v>104</v>
      </c>
      <c r="AF341" t="s">
        <v>105</v>
      </c>
      <c r="AG341" t="s">
        <v>240</v>
      </c>
      <c r="AH341" t="s">
        <v>105</v>
      </c>
    </row>
    <row r="342" spans="1:34" ht="15">
      <c r="A342" t="s">
        <v>101</v>
      </c>
      <c r="B342" t="s">
        <v>102</v>
      </c>
      <c r="C342" t="s">
        <v>239</v>
      </c>
      <c r="D342" t="s">
        <v>148</v>
      </c>
      <c r="E342" t="s">
        <v>102</v>
      </c>
      <c r="F342">
        <v>2012</v>
      </c>
      <c r="G342" t="s">
        <v>113</v>
      </c>
      <c r="H342" t="s">
        <v>149</v>
      </c>
      <c r="I342" t="s">
        <v>115</v>
      </c>
      <c r="J342" t="s">
        <v>150</v>
      </c>
      <c r="L342" s="35">
        <v>244617</v>
      </c>
      <c r="M342" s="35">
        <v>244617</v>
      </c>
      <c r="N342" s="35">
        <v>0</v>
      </c>
      <c r="O342" s="35">
        <v>0</v>
      </c>
      <c r="P342" s="35">
        <v>244617</v>
      </c>
      <c r="Q342" t="s">
        <v>131</v>
      </c>
      <c r="R342">
        <v>0</v>
      </c>
      <c r="S342">
        <v>0</v>
      </c>
      <c r="T342">
        <v>0</v>
      </c>
      <c r="U342">
        <v>0</v>
      </c>
      <c r="V342">
        <v>0</v>
      </c>
      <c r="W342">
        <v>0</v>
      </c>
      <c r="X342">
        <v>0</v>
      </c>
      <c r="Y342">
        <v>0</v>
      </c>
      <c r="Z342">
        <v>0</v>
      </c>
      <c r="AA342">
        <v>0</v>
      </c>
      <c r="AB342">
        <v>0</v>
      </c>
      <c r="AC342">
        <v>0</v>
      </c>
      <c r="AD342">
        <v>0</v>
      </c>
      <c r="AE342" t="s">
        <v>104</v>
      </c>
      <c r="AF342" t="s">
        <v>105</v>
      </c>
      <c r="AG342" t="s">
        <v>240</v>
      </c>
      <c r="AH342" t="s">
        <v>105</v>
      </c>
    </row>
    <row r="343" spans="1:34" ht="15">
      <c r="A343" t="s">
        <v>101</v>
      </c>
      <c r="B343" t="s">
        <v>102</v>
      </c>
      <c r="C343" t="s">
        <v>239</v>
      </c>
      <c r="D343" t="s">
        <v>151</v>
      </c>
      <c r="E343" t="s">
        <v>102</v>
      </c>
      <c r="F343">
        <v>2012</v>
      </c>
      <c r="G343" t="s">
        <v>113</v>
      </c>
      <c r="H343" t="s">
        <v>152</v>
      </c>
      <c r="I343" t="s">
        <v>115</v>
      </c>
      <c r="J343" t="s">
        <v>150</v>
      </c>
      <c r="L343" s="35">
        <v>1500</v>
      </c>
      <c r="M343" s="35">
        <v>1500</v>
      </c>
      <c r="N343" s="35">
        <v>0</v>
      </c>
      <c r="O343" s="35">
        <v>0</v>
      </c>
      <c r="P343" s="35">
        <v>1500</v>
      </c>
      <c r="Q343" t="s">
        <v>131</v>
      </c>
      <c r="R343">
        <v>0</v>
      </c>
      <c r="S343">
        <v>0</v>
      </c>
      <c r="T343">
        <v>0</v>
      </c>
      <c r="U343">
        <v>0</v>
      </c>
      <c r="V343">
        <v>0</v>
      </c>
      <c r="W343">
        <v>0</v>
      </c>
      <c r="X343">
        <v>0</v>
      </c>
      <c r="Y343">
        <v>0</v>
      </c>
      <c r="Z343">
        <v>0</v>
      </c>
      <c r="AA343">
        <v>0</v>
      </c>
      <c r="AB343">
        <v>0</v>
      </c>
      <c r="AC343">
        <v>0</v>
      </c>
      <c r="AD343">
        <v>0</v>
      </c>
      <c r="AE343" t="s">
        <v>104</v>
      </c>
      <c r="AF343" t="s">
        <v>105</v>
      </c>
      <c r="AG343" t="s">
        <v>240</v>
      </c>
      <c r="AH343" t="s">
        <v>105</v>
      </c>
    </row>
    <row r="344" spans="1:34" ht="15">
      <c r="A344" t="s">
        <v>101</v>
      </c>
      <c r="B344" t="s">
        <v>102</v>
      </c>
      <c r="C344" t="s">
        <v>239</v>
      </c>
      <c r="D344" t="s">
        <v>158</v>
      </c>
      <c r="E344" t="s">
        <v>102</v>
      </c>
      <c r="F344">
        <v>2012</v>
      </c>
      <c r="G344" t="s">
        <v>113</v>
      </c>
      <c r="H344" t="s">
        <v>159</v>
      </c>
      <c r="I344" t="s">
        <v>115</v>
      </c>
      <c r="J344" t="s">
        <v>157</v>
      </c>
      <c r="L344" s="35">
        <v>0.04</v>
      </c>
      <c r="M344" s="35">
        <v>0.04</v>
      </c>
      <c r="N344" s="35">
        <v>0</v>
      </c>
      <c r="O344" s="35">
        <v>0</v>
      </c>
      <c r="P344" s="35">
        <v>0.04</v>
      </c>
      <c r="Q344" t="s">
        <v>131</v>
      </c>
      <c r="R344">
        <v>0</v>
      </c>
      <c r="S344">
        <v>0</v>
      </c>
      <c r="T344">
        <v>0</v>
      </c>
      <c r="U344">
        <v>0</v>
      </c>
      <c r="V344">
        <v>0</v>
      </c>
      <c r="W344">
        <v>0</v>
      </c>
      <c r="X344">
        <v>0</v>
      </c>
      <c r="Y344">
        <v>0</v>
      </c>
      <c r="Z344">
        <v>0</v>
      </c>
      <c r="AA344">
        <v>0</v>
      </c>
      <c r="AB344">
        <v>0</v>
      </c>
      <c r="AC344">
        <v>0</v>
      </c>
      <c r="AD344">
        <v>0</v>
      </c>
      <c r="AE344" t="s">
        <v>104</v>
      </c>
      <c r="AF344" t="s">
        <v>105</v>
      </c>
      <c r="AG344" t="s">
        <v>240</v>
      </c>
      <c r="AH344" t="s">
        <v>105</v>
      </c>
    </row>
    <row r="345" spans="1:34" s="34" customFormat="1" ht="15">
      <c r="A345" s="34" t="s">
        <v>101</v>
      </c>
      <c r="B345" s="34" t="s">
        <v>102</v>
      </c>
      <c r="C345" s="34" t="s">
        <v>239</v>
      </c>
      <c r="D345" s="34" t="s">
        <v>120</v>
      </c>
      <c r="E345" s="34" t="s">
        <v>102</v>
      </c>
      <c r="F345" s="34">
        <v>2012</v>
      </c>
      <c r="G345" s="34" t="s">
        <v>121</v>
      </c>
      <c r="H345" s="34" t="s">
        <v>122</v>
      </c>
      <c r="I345" s="34" t="s">
        <v>123</v>
      </c>
      <c r="J345" s="34" t="s">
        <v>124</v>
      </c>
      <c r="L345" s="36">
        <v>-471864</v>
      </c>
      <c r="M345" s="36">
        <v>-603319</v>
      </c>
      <c r="N345" s="36">
        <v>-603319</v>
      </c>
      <c r="O345" s="36">
        <v>0</v>
      </c>
      <c r="P345" s="36">
        <v>0</v>
      </c>
      <c r="Q345" s="34" t="s">
        <v>125</v>
      </c>
      <c r="R345" s="34">
        <v>0</v>
      </c>
      <c r="S345" s="34">
        <v>0</v>
      </c>
      <c r="T345" s="34">
        <v>0</v>
      </c>
      <c r="U345" s="34">
        <v>0</v>
      </c>
      <c r="V345" s="34">
        <v>0</v>
      </c>
      <c r="W345" s="34">
        <v>0</v>
      </c>
      <c r="X345" s="34">
        <v>0</v>
      </c>
      <c r="Y345" s="34">
        <v>0</v>
      </c>
      <c r="Z345" s="34">
        <v>0</v>
      </c>
      <c r="AA345" s="34">
        <v>0</v>
      </c>
      <c r="AB345" s="34">
        <v>-603319</v>
      </c>
      <c r="AC345" s="34">
        <v>0</v>
      </c>
      <c r="AD345" s="34">
        <v>0</v>
      </c>
      <c r="AE345" s="34" t="s">
        <v>104</v>
      </c>
      <c r="AF345" s="34" t="s">
        <v>105</v>
      </c>
      <c r="AG345" s="34" t="s">
        <v>240</v>
      </c>
      <c r="AH345" s="34" t="s">
        <v>105</v>
      </c>
    </row>
    <row r="346" spans="1:34" ht="15">
      <c r="A346" t="s">
        <v>101</v>
      </c>
      <c r="B346" t="s">
        <v>502</v>
      </c>
      <c r="C346" t="s">
        <v>239</v>
      </c>
      <c r="D346" t="s">
        <v>127</v>
      </c>
      <c r="E346" t="s">
        <v>106</v>
      </c>
      <c r="F346">
        <v>2012</v>
      </c>
      <c r="G346" t="s">
        <v>113</v>
      </c>
      <c r="H346" t="s">
        <v>128</v>
      </c>
      <c r="I346" t="s">
        <v>115</v>
      </c>
      <c r="J346" t="s">
        <v>129</v>
      </c>
      <c r="K346" t="s">
        <v>130</v>
      </c>
      <c r="L346" s="35">
        <v>0</v>
      </c>
      <c r="M346" s="35">
        <v>0</v>
      </c>
      <c r="N346" s="35">
        <v>186963.66</v>
      </c>
      <c r="O346" s="35">
        <v>0</v>
      </c>
      <c r="P346" s="35">
        <v>-186963.66</v>
      </c>
      <c r="Q346" t="s">
        <v>103</v>
      </c>
      <c r="R346">
        <v>7738.38</v>
      </c>
      <c r="S346">
        <v>5917.56</v>
      </c>
      <c r="T346">
        <v>15931.93</v>
      </c>
      <c r="U346">
        <v>9103.960000000001</v>
      </c>
      <c r="V346">
        <v>9103.960000000001</v>
      </c>
      <c r="W346">
        <v>9103.960000000001</v>
      </c>
      <c r="X346">
        <v>9103.960000000001</v>
      </c>
      <c r="Y346">
        <v>13655.94</v>
      </c>
      <c r="Z346">
        <v>74620.51</v>
      </c>
      <c r="AA346">
        <v>9103.960000000001</v>
      </c>
      <c r="AB346">
        <v>9103.960000000001</v>
      </c>
      <c r="AC346">
        <v>14475.58</v>
      </c>
      <c r="AD346">
        <v>0</v>
      </c>
      <c r="AE346" t="s">
        <v>104</v>
      </c>
      <c r="AF346" t="s">
        <v>503</v>
      </c>
      <c r="AG346" t="s">
        <v>240</v>
      </c>
      <c r="AH346" t="s">
        <v>107</v>
      </c>
    </row>
    <row r="347" spans="1:34" ht="15">
      <c r="A347" t="s">
        <v>101</v>
      </c>
      <c r="B347" t="s">
        <v>502</v>
      </c>
      <c r="C347" t="s">
        <v>239</v>
      </c>
      <c r="D347" t="s">
        <v>134</v>
      </c>
      <c r="E347" t="s">
        <v>106</v>
      </c>
      <c r="F347">
        <v>2012</v>
      </c>
      <c r="G347" t="s">
        <v>113</v>
      </c>
      <c r="H347" t="s">
        <v>135</v>
      </c>
      <c r="I347" t="s">
        <v>115</v>
      </c>
      <c r="J347" t="s">
        <v>129</v>
      </c>
      <c r="K347" t="s">
        <v>136</v>
      </c>
      <c r="L347" s="35">
        <v>0</v>
      </c>
      <c r="M347" s="35">
        <v>0</v>
      </c>
      <c r="N347" s="35">
        <v>26450.22</v>
      </c>
      <c r="O347" s="35">
        <v>0</v>
      </c>
      <c r="P347" s="35">
        <v>-26450.22</v>
      </c>
      <c r="Q347" t="s">
        <v>103</v>
      </c>
      <c r="R347">
        <v>632.13</v>
      </c>
      <c r="S347">
        <v>1290</v>
      </c>
      <c r="T347">
        <v>1947.8700000000001</v>
      </c>
      <c r="U347">
        <v>1290</v>
      </c>
      <c r="V347">
        <v>1290</v>
      </c>
      <c r="W347">
        <v>1290</v>
      </c>
      <c r="X347">
        <v>1290</v>
      </c>
      <c r="Y347">
        <v>1290</v>
      </c>
      <c r="Z347">
        <v>10970.22</v>
      </c>
      <c r="AA347">
        <v>1290</v>
      </c>
      <c r="AB347">
        <v>1290</v>
      </c>
      <c r="AC347">
        <v>2580</v>
      </c>
      <c r="AD347">
        <v>0</v>
      </c>
      <c r="AE347" t="s">
        <v>104</v>
      </c>
      <c r="AF347" t="s">
        <v>503</v>
      </c>
      <c r="AG347" t="s">
        <v>240</v>
      </c>
      <c r="AH347" t="s">
        <v>107</v>
      </c>
    </row>
    <row r="348" spans="1:34" ht="15">
      <c r="A348" t="s">
        <v>101</v>
      </c>
      <c r="B348" t="s">
        <v>502</v>
      </c>
      <c r="C348" t="s">
        <v>239</v>
      </c>
      <c r="D348" t="s">
        <v>137</v>
      </c>
      <c r="E348" t="s">
        <v>106</v>
      </c>
      <c r="F348">
        <v>2012</v>
      </c>
      <c r="G348" t="s">
        <v>113</v>
      </c>
      <c r="H348" t="s">
        <v>138</v>
      </c>
      <c r="I348" t="s">
        <v>115</v>
      </c>
      <c r="J348" t="s">
        <v>129</v>
      </c>
      <c r="K348" t="s">
        <v>136</v>
      </c>
      <c r="L348" s="35">
        <v>0</v>
      </c>
      <c r="M348" s="35">
        <v>0</v>
      </c>
      <c r="N348" s="35">
        <v>13816.29</v>
      </c>
      <c r="O348" s="35">
        <v>0</v>
      </c>
      <c r="P348" s="35">
        <v>-13816.29</v>
      </c>
      <c r="Q348" t="s">
        <v>103</v>
      </c>
      <c r="R348">
        <v>374.12</v>
      </c>
      <c r="S348">
        <v>748.26</v>
      </c>
      <c r="T348">
        <v>1283.82</v>
      </c>
      <c r="U348">
        <v>748.25</v>
      </c>
      <c r="V348">
        <v>748.26</v>
      </c>
      <c r="W348">
        <v>748.25</v>
      </c>
      <c r="X348">
        <v>748.26</v>
      </c>
      <c r="Y348">
        <v>1096.49</v>
      </c>
      <c r="Z348">
        <v>5648.74</v>
      </c>
      <c r="AA348">
        <v>657.75</v>
      </c>
      <c r="AB348">
        <v>141.83</v>
      </c>
      <c r="AC348">
        <v>872.26</v>
      </c>
      <c r="AD348">
        <v>0</v>
      </c>
      <c r="AE348" t="s">
        <v>104</v>
      </c>
      <c r="AF348" t="s">
        <v>503</v>
      </c>
      <c r="AG348" t="s">
        <v>240</v>
      </c>
      <c r="AH348" t="s">
        <v>107</v>
      </c>
    </row>
    <row r="349" spans="1:34" ht="15">
      <c r="A349" t="s">
        <v>101</v>
      </c>
      <c r="B349" t="s">
        <v>502</v>
      </c>
      <c r="C349" t="s">
        <v>239</v>
      </c>
      <c r="D349" t="s">
        <v>139</v>
      </c>
      <c r="E349" t="s">
        <v>106</v>
      </c>
      <c r="F349">
        <v>2012</v>
      </c>
      <c r="G349" t="s">
        <v>113</v>
      </c>
      <c r="H349" t="s">
        <v>140</v>
      </c>
      <c r="I349" t="s">
        <v>115</v>
      </c>
      <c r="J349" t="s">
        <v>129</v>
      </c>
      <c r="K349" t="s">
        <v>136</v>
      </c>
      <c r="L349" s="35">
        <v>0</v>
      </c>
      <c r="M349" s="35">
        <v>0</v>
      </c>
      <c r="N349" s="35">
        <v>9830.81</v>
      </c>
      <c r="O349" s="35">
        <v>0</v>
      </c>
      <c r="P349" s="35">
        <v>-9830.81</v>
      </c>
      <c r="Q349" t="s">
        <v>103</v>
      </c>
      <c r="R349">
        <v>330.02</v>
      </c>
      <c r="S349">
        <v>660.04</v>
      </c>
      <c r="T349">
        <v>1155.07</v>
      </c>
      <c r="U349">
        <v>660.04</v>
      </c>
      <c r="V349">
        <v>644.5600000000001</v>
      </c>
      <c r="W349">
        <v>644.5600000000001</v>
      </c>
      <c r="X349">
        <v>653.44</v>
      </c>
      <c r="Y349">
        <v>984.6</v>
      </c>
      <c r="Z349">
        <v>1878.06</v>
      </c>
      <c r="AA349">
        <v>656.4</v>
      </c>
      <c r="AB349">
        <v>656.4</v>
      </c>
      <c r="AC349">
        <v>907.62</v>
      </c>
      <c r="AD349">
        <v>0</v>
      </c>
      <c r="AE349" t="s">
        <v>104</v>
      </c>
      <c r="AF349" t="s">
        <v>503</v>
      </c>
      <c r="AG349" t="s">
        <v>240</v>
      </c>
      <c r="AH349" t="s">
        <v>107</v>
      </c>
    </row>
    <row r="350" spans="1:34" ht="15">
      <c r="A350" t="s">
        <v>101</v>
      </c>
      <c r="B350" t="s">
        <v>502</v>
      </c>
      <c r="C350" t="s">
        <v>239</v>
      </c>
      <c r="D350" t="s">
        <v>141</v>
      </c>
      <c r="E350" t="s">
        <v>106</v>
      </c>
      <c r="F350">
        <v>2012</v>
      </c>
      <c r="G350" t="s">
        <v>113</v>
      </c>
      <c r="H350" t="s">
        <v>142</v>
      </c>
      <c r="I350" t="s">
        <v>115</v>
      </c>
      <c r="J350" t="s">
        <v>129</v>
      </c>
      <c r="K350" t="s">
        <v>136</v>
      </c>
      <c r="L350" s="35">
        <v>0</v>
      </c>
      <c r="M350" s="35">
        <v>0</v>
      </c>
      <c r="N350" s="35">
        <v>462</v>
      </c>
      <c r="O350" s="35">
        <v>0</v>
      </c>
      <c r="P350" s="35">
        <v>-462</v>
      </c>
      <c r="Q350" t="s">
        <v>103</v>
      </c>
      <c r="R350">
        <v>0</v>
      </c>
      <c r="S350">
        <v>0</v>
      </c>
      <c r="T350">
        <v>0</v>
      </c>
      <c r="U350">
        <v>0</v>
      </c>
      <c r="V350">
        <v>0</v>
      </c>
      <c r="W350">
        <v>231</v>
      </c>
      <c r="X350">
        <v>38.5</v>
      </c>
      <c r="Y350">
        <v>38.5</v>
      </c>
      <c r="Z350">
        <v>38.5</v>
      </c>
      <c r="AA350">
        <v>38.5</v>
      </c>
      <c r="AB350">
        <v>38.5</v>
      </c>
      <c r="AC350">
        <v>38.5</v>
      </c>
      <c r="AD350">
        <v>0</v>
      </c>
      <c r="AE350" t="s">
        <v>104</v>
      </c>
      <c r="AF350" t="s">
        <v>503</v>
      </c>
      <c r="AG350" t="s">
        <v>240</v>
      </c>
      <c r="AH350" t="s">
        <v>107</v>
      </c>
    </row>
    <row r="351" spans="1:34" ht="15">
      <c r="A351" t="s">
        <v>101</v>
      </c>
      <c r="B351" t="s">
        <v>502</v>
      </c>
      <c r="C351" t="s">
        <v>239</v>
      </c>
      <c r="D351" t="s">
        <v>148</v>
      </c>
      <c r="E351" t="s">
        <v>106</v>
      </c>
      <c r="F351">
        <v>2012</v>
      </c>
      <c r="G351" t="s">
        <v>113</v>
      </c>
      <c r="H351" t="s">
        <v>149</v>
      </c>
      <c r="I351" t="s">
        <v>115</v>
      </c>
      <c r="J351" t="s">
        <v>150</v>
      </c>
      <c r="L351" s="35">
        <v>0</v>
      </c>
      <c r="M351" s="35">
        <v>0</v>
      </c>
      <c r="N351" s="35">
        <v>8781.72</v>
      </c>
      <c r="O351" s="35">
        <v>0</v>
      </c>
      <c r="P351" s="35">
        <v>-8781.72</v>
      </c>
      <c r="Q351" t="s">
        <v>103</v>
      </c>
      <c r="R351">
        <v>0</v>
      </c>
      <c r="S351">
        <v>0</v>
      </c>
      <c r="T351">
        <v>0</v>
      </c>
      <c r="U351">
        <v>0</v>
      </c>
      <c r="V351">
        <v>0</v>
      </c>
      <c r="W351">
        <v>775.26</v>
      </c>
      <c r="X351">
        <v>0</v>
      </c>
      <c r="Y351">
        <v>0</v>
      </c>
      <c r="Z351">
        <v>1344.48</v>
      </c>
      <c r="AA351">
        <v>0</v>
      </c>
      <c r="AB351">
        <v>6661.9800000000005</v>
      </c>
      <c r="AC351">
        <v>0</v>
      </c>
      <c r="AD351">
        <v>0</v>
      </c>
      <c r="AE351" t="s">
        <v>104</v>
      </c>
      <c r="AF351" t="s">
        <v>503</v>
      </c>
      <c r="AG351" t="s">
        <v>240</v>
      </c>
      <c r="AH351" t="s">
        <v>107</v>
      </c>
    </row>
    <row r="352" spans="1:34" ht="15">
      <c r="A352" t="s">
        <v>101</v>
      </c>
      <c r="B352" t="s">
        <v>502</v>
      </c>
      <c r="C352" t="s">
        <v>239</v>
      </c>
      <c r="D352" t="s">
        <v>374</v>
      </c>
      <c r="E352" t="s">
        <v>106</v>
      </c>
      <c r="F352">
        <v>2012</v>
      </c>
      <c r="G352" t="s">
        <v>113</v>
      </c>
      <c r="H352" t="s">
        <v>375</v>
      </c>
      <c r="I352" t="s">
        <v>115</v>
      </c>
      <c r="J352" t="s">
        <v>150</v>
      </c>
      <c r="L352" s="35">
        <v>0</v>
      </c>
      <c r="M352" s="35">
        <v>0</v>
      </c>
      <c r="N352" s="35">
        <v>100</v>
      </c>
      <c r="O352" s="35">
        <v>0</v>
      </c>
      <c r="P352" s="35">
        <v>-100</v>
      </c>
      <c r="Q352" t="s">
        <v>103</v>
      </c>
      <c r="R352">
        <v>0</v>
      </c>
      <c r="S352">
        <v>109.5</v>
      </c>
      <c r="T352">
        <v>-9.5</v>
      </c>
      <c r="U352">
        <v>0</v>
      </c>
      <c r="V352">
        <v>0</v>
      </c>
      <c r="W352">
        <v>0</v>
      </c>
      <c r="X352">
        <v>0</v>
      </c>
      <c r="Y352">
        <v>0</v>
      </c>
      <c r="Z352">
        <v>0</v>
      </c>
      <c r="AA352">
        <v>0</v>
      </c>
      <c r="AB352">
        <v>0</v>
      </c>
      <c r="AC352">
        <v>0</v>
      </c>
      <c r="AD352">
        <v>0</v>
      </c>
      <c r="AE352" t="s">
        <v>104</v>
      </c>
      <c r="AF352" t="s">
        <v>503</v>
      </c>
      <c r="AG352" t="s">
        <v>240</v>
      </c>
      <c r="AH352" t="s">
        <v>107</v>
      </c>
    </row>
    <row r="353" spans="1:34" ht="15">
      <c r="A353" t="s">
        <v>101</v>
      </c>
      <c r="B353" t="s">
        <v>502</v>
      </c>
      <c r="C353" t="s">
        <v>239</v>
      </c>
      <c r="D353" t="s">
        <v>183</v>
      </c>
      <c r="E353" t="s">
        <v>106</v>
      </c>
      <c r="F353">
        <v>2012</v>
      </c>
      <c r="G353" t="s">
        <v>113</v>
      </c>
      <c r="H353" t="s">
        <v>184</v>
      </c>
      <c r="I353" t="s">
        <v>115</v>
      </c>
      <c r="J353" t="s">
        <v>150</v>
      </c>
      <c r="L353" s="35">
        <v>0</v>
      </c>
      <c r="M353" s="35">
        <v>0</v>
      </c>
      <c r="N353" s="35">
        <v>207195</v>
      </c>
      <c r="O353" s="35">
        <v>-0.02</v>
      </c>
      <c r="P353" s="35">
        <v>-207194.98</v>
      </c>
      <c r="Q353" t="s">
        <v>103</v>
      </c>
      <c r="R353">
        <v>0</v>
      </c>
      <c r="S353">
        <v>0</v>
      </c>
      <c r="T353">
        <v>23823</v>
      </c>
      <c r="U353">
        <v>0</v>
      </c>
      <c r="V353">
        <v>75561.45</v>
      </c>
      <c r="W353">
        <v>10360.89</v>
      </c>
      <c r="X353">
        <v>13054.89</v>
      </c>
      <c r="Y353">
        <v>31489.89</v>
      </c>
      <c r="Z353">
        <v>0</v>
      </c>
      <c r="AA353">
        <v>13302.66</v>
      </c>
      <c r="AB353">
        <v>31039.11</v>
      </c>
      <c r="AC353">
        <v>8563.11</v>
      </c>
      <c r="AD353">
        <v>0</v>
      </c>
      <c r="AE353" t="s">
        <v>104</v>
      </c>
      <c r="AF353" t="s">
        <v>503</v>
      </c>
      <c r="AG353" t="s">
        <v>240</v>
      </c>
      <c r="AH353" t="s">
        <v>107</v>
      </c>
    </row>
    <row r="354" spans="1:34" ht="15">
      <c r="A354" t="s">
        <v>101</v>
      </c>
      <c r="B354" t="s">
        <v>502</v>
      </c>
      <c r="C354" t="s">
        <v>239</v>
      </c>
      <c r="D354" t="s">
        <v>504</v>
      </c>
      <c r="E354" t="s">
        <v>106</v>
      </c>
      <c r="F354">
        <v>2012</v>
      </c>
      <c r="G354" t="s">
        <v>113</v>
      </c>
      <c r="H354" t="s">
        <v>505</v>
      </c>
      <c r="I354" t="s">
        <v>115</v>
      </c>
      <c r="J354" t="s">
        <v>187</v>
      </c>
      <c r="L354" s="35">
        <v>0</v>
      </c>
      <c r="M354" s="35">
        <v>0</v>
      </c>
      <c r="N354" s="35">
        <v>11652</v>
      </c>
      <c r="O354" s="35">
        <v>0</v>
      </c>
      <c r="P354" s="35">
        <v>-11652</v>
      </c>
      <c r="Q354" t="s">
        <v>103</v>
      </c>
      <c r="R354">
        <v>0</v>
      </c>
      <c r="S354">
        <v>0</v>
      </c>
      <c r="T354">
        <v>2913</v>
      </c>
      <c r="U354">
        <v>0</v>
      </c>
      <c r="V354">
        <v>2913</v>
      </c>
      <c r="W354">
        <v>0</v>
      </c>
      <c r="X354">
        <v>2913</v>
      </c>
      <c r="Y354">
        <v>0</v>
      </c>
      <c r="Z354">
        <v>0</v>
      </c>
      <c r="AA354">
        <v>0</v>
      </c>
      <c r="AB354">
        <v>2913</v>
      </c>
      <c r="AC354">
        <v>0</v>
      </c>
      <c r="AD354">
        <v>0</v>
      </c>
      <c r="AE354" t="s">
        <v>104</v>
      </c>
      <c r="AF354" t="s">
        <v>503</v>
      </c>
      <c r="AG354" t="s">
        <v>240</v>
      </c>
      <c r="AH354" t="s">
        <v>107</v>
      </c>
    </row>
    <row r="355" spans="1:34" ht="15">
      <c r="A355" t="s">
        <v>101</v>
      </c>
      <c r="B355" t="s">
        <v>102</v>
      </c>
      <c r="C355" t="s">
        <v>247</v>
      </c>
      <c r="D355" t="s">
        <v>127</v>
      </c>
      <c r="E355" t="s">
        <v>102</v>
      </c>
      <c r="F355">
        <v>2012</v>
      </c>
      <c r="G355" t="s">
        <v>113</v>
      </c>
      <c r="H355" t="s">
        <v>128</v>
      </c>
      <c r="I355" t="s">
        <v>115</v>
      </c>
      <c r="J355" t="s">
        <v>129</v>
      </c>
      <c r="K355" t="s">
        <v>130</v>
      </c>
      <c r="L355">
        <v>0.04</v>
      </c>
      <c r="M355">
        <v>0.04</v>
      </c>
      <c r="N355">
        <v>0</v>
      </c>
      <c r="O355">
        <v>0</v>
      </c>
      <c r="P355">
        <v>0.04</v>
      </c>
      <c r="Q355" t="s">
        <v>131</v>
      </c>
      <c r="R355">
        <v>0</v>
      </c>
      <c r="S355">
        <v>0</v>
      </c>
      <c r="T355">
        <v>0</v>
      </c>
      <c r="U355">
        <v>0</v>
      </c>
      <c r="V355">
        <v>0</v>
      </c>
      <c r="W355">
        <v>0</v>
      </c>
      <c r="X355">
        <v>0</v>
      </c>
      <c r="Y355">
        <v>0</v>
      </c>
      <c r="Z355">
        <v>0</v>
      </c>
      <c r="AA355">
        <v>0</v>
      </c>
      <c r="AB355">
        <v>0</v>
      </c>
      <c r="AC355">
        <v>0</v>
      </c>
      <c r="AD355">
        <v>0</v>
      </c>
      <c r="AE355" t="s">
        <v>104</v>
      </c>
      <c r="AF355" t="s">
        <v>105</v>
      </c>
      <c r="AG355" t="s">
        <v>248</v>
      </c>
      <c r="AH355" t="s">
        <v>105</v>
      </c>
    </row>
    <row r="356" spans="1:34" ht="15">
      <c r="A356" t="s">
        <v>101</v>
      </c>
      <c r="B356" t="s">
        <v>102</v>
      </c>
      <c r="C356" t="s">
        <v>247</v>
      </c>
      <c r="D356" t="s">
        <v>134</v>
      </c>
      <c r="E356" t="s">
        <v>102</v>
      </c>
      <c r="F356">
        <v>2012</v>
      </c>
      <c r="G356" t="s">
        <v>113</v>
      </c>
      <c r="H356" t="s">
        <v>135</v>
      </c>
      <c r="I356" t="s">
        <v>115</v>
      </c>
      <c r="J356" t="s">
        <v>129</v>
      </c>
      <c r="K356" t="s">
        <v>136</v>
      </c>
      <c r="L356">
        <v>0</v>
      </c>
      <c r="M356">
        <v>0</v>
      </c>
      <c r="N356">
        <v>0</v>
      </c>
      <c r="O356">
        <v>0</v>
      </c>
      <c r="P356">
        <v>0</v>
      </c>
      <c r="Q356" t="s">
        <v>103</v>
      </c>
      <c r="R356">
        <v>0</v>
      </c>
      <c r="S356">
        <v>0</v>
      </c>
      <c r="T356">
        <v>0</v>
      </c>
      <c r="U356">
        <v>0</v>
      </c>
      <c r="V356">
        <v>0</v>
      </c>
      <c r="W356">
        <v>0</v>
      </c>
      <c r="X356">
        <v>0</v>
      </c>
      <c r="Y356">
        <v>0</v>
      </c>
      <c r="Z356">
        <v>0</v>
      </c>
      <c r="AA356">
        <v>0</v>
      </c>
      <c r="AB356">
        <v>0</v>
      </c>
      <c r="AC356">
        <v>0</v>
      </c>
      <c r="AD356">
        <v>0</v>
      </c>
      <c r="AE356" t="s">
        <v>104</v>
      </c>
      <c r="AF356" t="s">
        <v>105</v>
      </c>
      <c r="AG356" t="s">
        <v>248</v>
      </c>
      <c r="AH356" t="s">
        <v>105</v>
      </c>
    </row>
    <row r="357" spans="1:34" ht="15">
      <c r="A357" t="s">
        <v>101</v>
      </c>
      <c r="B357" t="s">
        <v>102</v>
      </c>
      <c r="C357" t="s">
        <v>247</v>
      </c>
      <c r="D357" t="s">
        <v>137</v>
      </c>
      <c r="E357" t="s">
        <v>102</v>
      </c>
      <c r="F357">
        <v>2012</v>
      </c>
      <c r="G357" t="s">
        <v>113</v>
      </c>
      <c r="H357" t="s">
        <v>138</v>
      </c>
      <c r="I357" t="s">
        <v>115</v>
      </c>
      <c r="J357" t="s">
        <v>129</v>
      </c>
      <c r="K357" t="s">
        <v>136</v>
      </c>
      <c r="L357">
        <v>0</v>
      </c>
      <c r="M357">
        <v>0</v>
      </c>
      <c r="N357">
        <v>0</v>
      </c>
      <c r="O357">
        <v>0</v>
      </c>
      <c r="P357">
        <v>0</v>
      </c>
      <c r="Q357" t="s">
        <v>103</v>
      </c>
      <c r="R357">
        <v>0</v>
      </c>
      <c r="S357">
        <v>0</v>
      </c>
      <c r="T357">
        <v>0</v>
      </c>
      <c r="U357">
        <v>0</v>
      </c>
      <c r="V357">
        <v>0</v>
      </c>
      <c r="W357">
        <v>0</v>
      </c>
      <c r="X357">
        <v>0</v>
      </c>
      <c r="Y357">
        <v>0</v>
      </c>
      <c r="Z357">
        <v>0</v>
      </c>
      <c r="AA357">
        <v>0</v>
      </c>
      <c r="AB357">
        <v>0</v>
      </c>
      <c r="AC357">
        <v>0</v>
      </c>
      <c r="AD357">
        <v>0</v>
      </c>
      <c r="AE357" t="s">
        <v>104</v>
      </c>
      <c r="AF357" t="s">
        <v>105</v>
      </c>
      <c r="AG357" t="s">
        <v>248</v>
      </c>
      <c r="AH357" t="s">
        <v>105</v>
      </c>
    </row>
    <row r="358" spans="1:34" ht="15">
      <c r="A358" t="s">
        <v>101</v>
      </c>
      <c r="B358" t="s">
        <v>102</v>
      </c>
      <c r="C358" t="s">
        <v>247</v>
      </c>
      <c r="D358" t="s">
        <v>139</v>
      </c>
      <c r="E358" t="s">
        <v>102</v>
      </c>
      <c r="F358">
        <v>2012</v>
      </c>
      <c r="G358" t="s">
        <v>113</v>
      </c>
      <c r="H358" t="s">
        <v>140</v>
      </c>
      <c r="I358" t="s">
        <v>115</v>
      </c>
      <c r="J358" t="s">
        <v>129</v>
      </c>
      <c r="K358" t="s">
        <v>136</v>
      </c>
      <c r="L358">
        <v>0.08</v>
      </c>
      <c r="M358">
        <v>0.08</v>
      </c>
      <c r="N358">
        <v>0</v>
      </c>
      <c r="O358">
        <v>0</v>
      </c>
      <c r="P358">
        <v>0.08</v>
      </c>
      <c r="Q358" t="s">
        <v>131</v>
      </c>
      <c r="R358">
        <v>0</v>
      </c>
      <c r="S358">
        <v>0</v>
      </c>
      <c r="T358">
        <v>0</v>
      </c>
      <c r="U358">
        <v>0</v>
      </c>
      <c r="V358">
        <v>0</v>
      </c>
      <c r="W358">
        <v>0</v>
      </c>
      <c r="X358">
        <v>0</v>
      </c>
      <c r="Y358">
        <v>0</v>
      </c>
      <c r="Z358">
        <v>0</v>
      </c>
      <c r="AA358">
        <v>0</v>
      </c>
      <c r="AB358">
        <v>0</v>
      </c>
      <c r="AC358">
        <v>0</v>
      </c>
      <c r="AD358">
        <v>0</v>
      </c>
      <c r="AE358" t="s">
        <v>104</v>
      </c>
      <c r="AF358" t="s">
        <v>105</v>
      </c>
      <c r="AG358" t="s">
        <v>248</v>
      </c>
      <c r="AH358" t="s">
        <v>105</v>
      </c>
    </row>
    <row r="359" spans="1:34" ht="15">
      <c r="A359" t="s">
        <v>101</v>
      </c>
      <c r="B359" t="s">
        <v>102</v>
      </c>
      <c r="C359" t="s">
        <v>247</v>
      </c>
      <c r="D359" t="s">
        <v>141</v>
      </c>
      <c r="E359" t="s">
        <v>102</v>
      </c>
      <c r="F359">
        <v>2012</v>
      </c>
      <c r="G359" t="s">
        <v>113</v>
      </c>
      <c r="H359" t="s">
        <v>142</v>
      </c>
      <c r="I359" t="s">
        <v>115</v>
      </c>
      <c r="J359" t="s">
        <v>129</v>
      </c>
      <c r="K359" t="s">
        <v>136</v>
      </c>
      <c r="L359">
        <v>0</v>
      </c>
      <c r="M359">
        <v>0</v>
      </c>
      <c r="N359">
        <v>0</v>
      </c>
      <c r="O359">
        <v>0</v>
      </c>
      <c r="P359">
        <v>0</v>
      </c>
      <c r="Q359" t="s">
        <v>103</v>
      </c>
      <c r="R359">
        <v>0</v>
      </c>
      <c r="S359">
        <v>0</v>
      </c>
      <c r="T359">
        <v>0</v>
      </c>
      <c r="U359">
        <v>0</v>
      </c>
      <c r="V359">
        <v>0</v>
      </c>
      <c r="W359">
        <v>0</v>
      </c>
      <c r="X359">
        <v>0</v>
      </c>
      <c r="Y359">
        <v>0</v>
      </c>
      <c r="Z359">
        <v>0</v>
      </c>
      <c r="AA359">
        <v>0</v>
      </c>
      <c r="AB359">
        <v>0</v>
      </c>
      <c r="AC359">
        <v>0</v>
      </c>
      <c r="AD359">
        <v>0</v>
      </c>
      <c r="AE359" t="s">
        <v>104</v>
      </c>
      <c r="AF359" t="s">
        <v>105</v>
      </c>
      <c r="AG359" t="s">
        <v>248</v>
      </c>
      <c r="AH359" t="s">
        <v>105</v>
      </c>
    </row>
    <row r="360" spans="1:34" ht="15">
      <c r="A360" t="s">
        <v>101</v>
      </c>
      <c r="B360" t="s">
        <v>102</v>
      </c>
      <c r="C360" t="s">
        <v>247</v>
      </c>
      <c r="D360" t="s">
        <v>151</v>
      </c>
      <c r="E360" t="s">
        <v>102</v>
      </c>
      <c r="F360">
        <v>2012</v>
      </c>
      <c r="G360" t="s">
        <v>113</v>
      </c>
      <c r="H360" t="s">
        <v>152</v>
      </c>
      <c r="I360" t="s">
        <v>115</v>
      </c>
      <c r="J360" t="s">
        <v>150</v>
      </c>
      <c r="L360">
        <v>0</v>
      </c>
      <c r="M360">
        <v>0</v>
      </c>
      <c r="N360">
        <v>0</v>
      </c>
      <c r="O360">
        <v>0</v>
      </c>
      <c r="P360">
        <v>0</v>
      </c>
      <c r="Q360" t="s">
        <v>103</v>
      </c>
      <c r="R360">
        <v>0</v>
      </c>
      <c r="S360">
        <v>0</v>
      </c>
      <c r="T360">
        <v>0</v>
      </c>
      <c r="U360">
        <v>0</v>
      </c>
      <c r="V360">
        <v>0</v>
      </c>
      <c r="W360">
        <v>0</v>
      </c>
      <c r="X360">
        <v>0</v>
      </c>
      <c r="Y360">
        <v>0</v>
      </c>
      <c r="Z360">
        <v>0</v>
      </c>
      <c r="AA360">
        <v>0</v>
      </c>
      <c r="AB360">
        <v>0</v>
      </c>
      <c r="AC360">
        <v>0</v>
      </c>
      <c r="AD360">
        <v>0</v>
      </c>
      <c r="AE360" t="s">
        <v>104</v>
      </c>
      <c r="AF360" t="s">
        <v>105</v>
      </c>
      <c r="AG360" t="s">
        <v>248</v>
      </c>
      <c r="AH360" t="s">
        <v>105</v>
      </c>
    </row>
    <row r="361" spans="1:34" ht="15">
      <c r="A361" t="s">
        <v>101</v>
      </c>
      <c r="B361" t="s">
        <v>102</v>
      </c>
      <c r="C361" t="s">
        <v>247</v>
      </c>
      <c r="D361" t="s">
        <v>155</v>
      </c>
      <c r="E361" t="s">
        <v>102</v>
      </c>
      <c r="F361">
        <v>2012</v>
      </c>
      <c r="G361" t="s">
        <v>113</v>
      </c>
      <c r="H361" t="s">
        <v>156</v>
      </c>
      <c r="I361" t="s">
        <v>115</v>
      </c>
      <c r="J361" t="s">
        <v>157</v>
      </c>
      <c r="L361">
        <v>0.04</v>
      </c>
      <c r="M361">
        <v>0.04</v>
      </c>
      <c r="N361">
        <v>0</v>
      </c>
      <c r="O361">
        <v>0</v>
      </c>
      <c r="P361">
        <v>0.04</v>
      </c>
      <c r="Q361" t="s">
        <v>131</v>
      </c>
      <c r="R361">
        <v>0</v>
      </c>
      <c r="S361">
        <v>0</v>
      </c>
      <c r="T361">
        <v>0</v>
      </c>
      <c r="U361">
        <v>0</v>
      </c>
      <c r="V361">
        <v>0</v>
      </c>
      <c r="W361">
        <v>0</v>
      </c>
      <c r="X361">
        <v>0</v>
      </c>
      <c r="Y361">
        <v>0</v>
      </c>
      <c r="Z361">
        <v>0</v>
      </c>
      <c r="AA361">
        <v>0</v>
      </c>
      <c r="AB361">
        <v>0</v>
      </c>
      <c r="AC361">
        <v>0</v>
      </c>
      <c r="AD361">
        <v>0</v>
      </c>
      <c r="AE361" t="s">
        <v>104</v>
      </c>
      <c r="AF361" t="s">
        <v>105</v>
      </c>
      <c r="AG361" t="s">
        <v>248</v>
      </c>
      <c r="AH361" t="s">
        <v>105</v>
      </c>
    </row>
    <row r="362" spans="1:34" ht="15">
      <c r="A362" t="s">
        <v>101</v>
      </c>
      <c r="B362" t="s">
        <v>102</v>
      </c>
      <c r="C362" t="s">
        <v>247</v>
      </c>
      <c r="D362" t="s">
        <v>158</v>
      </c>
      <c r="E362" t="s">
        <v>102</v>
      </c>
      <c r="F362">
        <v>2012</v>
      </c>
      <c r="G362" t="s">
        <v>113</v>
      </c>
      <c r="H362" t="s">
        <v>159</v>
      </c>
      <c r="I362" t="s">
        <v>115</v>
      </c>
      <c r="J362" t="s">
        <v>157</v>
      </c>
      <c r="L362">
        <v>0</v>
      </c>
      <c r="M362">
        <v>0</v>
      </c>
      <c r="N362">
        <v>0</v>
      </c>
      <c r="O362">
        <v>0</v>
      </c>
      <c r="P362">
        <v>0</v>
      </c>
      <c r="Q362" t="s">
        <v>103</v>
      </c>
      <c r="R362">
        <v>0</v>
      </c>
      <c r="S362">
        <v>0</v>
      </c>
      <c r="T362">
        <v>0</v>
      </c>
      <c r="U362">
        <v>0</v>
      </c>
      <c r="V362">
        <v>0</v>
      </c>
      <c r="W362">
        <v>0</v>
      </c>
      <c r="X362">
        <v>0</v>
      </c>
      <c r="Y362">
        <v>0</v>
      </c>
      <c r="Z362">
        <v>0</v>
      </c>
      <c r="AA362">
        <v>0</v>
      </c>
      <c r="AB362">
        <v>0</v>
      </c>
      <c r="AC362">
        <v>0</v>
      </c>
      <c r="AD362">
        <v>0</v>
      </c>
      <c r="AE362" t="s">
        <v>104</v>
      </c>
      <c r="AF362" t="s">
        <v>105</v>
      </c>
      <c r="AG362" t="s">
        <v>248</v>
      </c>
      <c r="AH362" t="s">
        <v>105</v>
      </c>
    </row>
    <row r="363" spans="1:34" ht="15">
      <c r="A363" t="s">
        <v>101</v>
      </c>
      <c r="B363" t="s">
        <v>102</v>
      </c>
      <c r="C363" t="s">
        <v>249</v>
      </c>
      <c r="D363" t="s">
        <v>127</v>
      </c>
      <c r="E363" t="s">
        <v>102</v>
      </c>
      <c r="F363">
        <v>2012</v>
      </c>
      <c r="G363" t="s">
        <v>113</v>
      </c>
      <c r="H363" t="s">
        <v>128</v>
      </c>
      <c r="I363" t="s">
        <v>115</v>
      </c>
      <c r="J363" t="s">
        <v>129</v>
      </c>
      <c r="K363" t="s">
        <v>130</v>
      </c>
      <c r="L363">
        <v>192541.92</v>
      </c>
      <c r="M363">
        <v>192541.92</v>
      </c>
      <c r="N363">
        <v>0</v>
      </c>
      <c r="O363">
        <v>0</v>
      </c>
      <c r="P363">
        <v>192541.92</v>
      </c>
      <c r="Q363" t="s">
        <v>131</v>
      </c>
      <c r="R363">
        <v>0</v>
      </c>
      <c r="S363">
        <v>0</v>
      </c>
      <c r="T363">
        <v>0</v>
      </c>
      <c r="U363">
        <v>0</v>
      </c>
      <c r="V363">
        <v>0</v>
      </c>
      <c r="W363">
        <v>0</v>
      </c>
      <c r="X363">
        <v>0</v>
      </c>
      <c r="Y363">
        <v>0</v>
      </c>
      <c r="Z363">
        <v>0</v>
      </c>
      <c r="AA363">
        <v>0</v>
      </c>
      <c r="AB363">
        <v>0</v>
      </c>
      <c r="AC363">
        <v>0</v>
      </c>
      <c r="AD363">
        <v>0</v>
      </c>
      <c r="AE363" t="s">
        <v>104</v>
      </c>
      <c r="AF363" t="s">
        <v>105</v>
      </c>
      <c r="AG363" t="s">
        <v>251</v>
      </c>
      <c r="AH363" t="s">
        <v>105</v>
      </c>
    </row>
    <row r="364" spans="1:34" ht="15">
      <c r="A364" t="s">
        <v>101</v>
      </c>
      <c r="B364" t="s">
        <v>102</v>
      </c>
      <c r="C364" t="s">
        <v>249</v>
      </c>
      <c r="D364" t="s">
        <v>253</v>
      </c>
      <c r="E364" t="s">
        <v>102</v>
      </c>
      <c r="F364">
        <v>2012</v>
      </c>
      <c r="G364" t="s">
        <v>113</v>
      </c>
      <c r="H364" t="s">
        <v>254</v>
      </c>
      <c r="I364" t="s">
        <v>115</v>
      </c>
      <c r="J364" t="s">
        <v>129</v>
      </c>
      <c r="K364" t="s">
        <v>130</v>
      </c>
      <c r="L364">
        <v>447186</v>
      </c>
      <c r="M364">
        <v>447186</v>
      </c>
      <c r="N364">
        <v>0</v>
      </c>
      <c r="O364">
        <v>0</v>
      </c>
      <c r="P364">
        <v>447186</v>
      </c>
      <c r="Q364" t="s">
        <v>131</v>
      </c>
      <c r="R364">
        <v>0</v>
      </c>
      <c r="S364">
        <v>0</v>
      </c>
      <c r="T364">
        <v>0</v>
      </c>
      <c r="U364">
        <v>0</v>
      </c>
      <c r="V364">
        <v>0</v>
      </c>
      <c r="W364">
        <v>0</v>
      </c>
      <c r="X364">
        <v>0</v>
      </c>
      <c r="Y364">
        <v>0</v>
      </c>
      <c r="Z364">
        <v>0</v>
      </c>
      <c r="AA364">
        <v>0</v>
      </c>
      <c r="AB364">
        <v>0</v>
      </c>
      <c r="AC364">
        <v>0</v>
      </c>
      <c r="AD364">
        <v>0</v>
      </c>
      <c r="AE364" t="s">
        <v>104</v>
      </c>
      <c r="AF364" t="s">
        <v>105</v>
      </c>
      <c r="AG364" t="s">
        <v>251</v>
      </c>
      <c r="AH364" t="s">
        <v>105</v>
      </c>
    </row>
    <row r="365" spans="1:34" ht="15">
      <c r="A365" t="s">
        <v>101</v>
      </c>
      <c r="B365" t="s">
        <v>102</v>
      </c>
      <c r="C365" t="s">
        <v>249</v>
      </c>
      <c r="D365" t="s">
        <v>132</v>
      </c>
      <c r="E365" t="s">
        <v>102</v>
      </c>
      <c r="F365">
        <v>2012</v>
      </c>
      <c r="G365" t="s">
        <v>113</v>
      </c>
      <c r="H365" t="s">
        <v>133</v>
      </c>
      <c r="I365" t="s">
        <v>115</v>
      </c>
      <c r="J365" t="s">
        <v>129</v>
      </c>
      <c r="K365" t="s">
        <v>130</v>
      </c>
      <c r="L365">
        <v>0</v>
      </c>
      <c r="M365">
        <v>0</v>
      </c>
      <c r="N365">
        <v>0</v>
      </c>
      <c r="O365">
        <v>0</v>
      </c>
      <c r="P365">
        <v>0</v>
      </c>
      <c r="Q365" t="s">
        <v>103</v>
      </c>
      <c r="R365">
        <v>0</v>
      </c>
      <c r="S365">
        <v>5676.99</v>
      </c>
      <c r="T365">
        <v>-5676.99</v>
      </c>
      <c r="U365">
        <v>0</v>
      </c>
      <c r="V365">
        <v>4989.55</v>
      </c>
      <c r="W365">
        <v>4039.76</v>
      </c>
      <c r="X365">
        <v>3416.73</v>
      </c>
      <c r="Y365">
        <v>-12446.04</v>
      </c>
      <c r="Z365">
        <v>0</v>
      </c>
      <c r="AA365">
        <v>5659.62</v>
      </c>
      <c r="AB365">
        <v>-5659.62</v>
      </c>
      <c r="AC365">
        <v>0</v>
      </c>
      <c r="AD365">
        <v>0</v>
      </c>
      <c r="AE365" t="s">
        <v>104</v>
      </c>
      <c r="AF365" t="s">
        <v>105</v>
      </c>
      <c r="AG365" t="s">
        <v>251</v>
      </c>
      <c r="AH365" t="s">
        <v>105</v>
      </c>
    </row>
    <row r="366" spans="1:34" ht="15">
      <c r="A366" t="s">
        <v>101</v>
      </c>
      <c r="B366" t="s">
        <v>102</v>
      </c>
      <c r="C366" t="s">
        <v>249</v>
      </c>
      <c r="D366" t="s">
        <v>255</v>
      </c>
      <c r="E366" t="s">
        <v>102</v>
      </c>
      <c r="F366">
        <v>2012</v>
      </c>
      <c r="G366" t="s">
        <v>113</v>
      </c>
      <c r="H366" t="s">
        <v>256</v>
      </c>
      <c r="I366" t="s">
        <v>115</v>
      </c>
      <c r="J366" t="s">
        <v>129</v>
      </c>
      <c r="K366" t="s">
        <v>130</v>
      </c>
      <c r="L366">
        <v>43348</v>
      </c>
      <c r="M366">
        <v>43348</v>
      </c>
      <c r="N366">
        <v>0</v>
      </c>
      <c r="O366">
        <v>0</v>
      </c>
      <c r="P366">
        <v>43348</v>
      </c>
      <c r="Q366" t="s">
        <v>131</v>
      </c>
      <c r="R366">
        <v>0</v>
      </c>
      <c r="S366">
        <v>0</v>
      </c>
      <c r="T366">
        <v>0</v>
      </c>
      <c r="U366">
        <v>0</v>
      </c>
      <c r="V366">
        <v>0</v>
      </c>
      <c r="W366">
        <v>0</v>
      </c>
      <c r="X366">
        <v>0</v>
      </c>
      <c r="Y366">
        <v>0</v>
      </c>
      <c r="Z366">
        <v>0</v>
      </c>
      <c r="AA366">
        <v>0</v>
      </c>
      <c r="AB366">
        <v>0</v>
      </c>
      <c r="AC366">
        <v>0</v>
      </c>
      <c r="AD366">
        <v>0</v>
      </c>
      <c r="AE366" t="s">
        <v>104</v>
      </c>
      <c r="AF366" t="s">
        <v>105</v>
      </c>
      <c r="AG366" t="s">
        <v>251</v>
      </c>
      <c r="AH366" t="s">
        <v>105</v>
      </c>
    </row>
    <row r="367" spans="1:34" ht="15">
      <c r="A367" t="s">
        <v>101</v>
      </c>
      <c r="B367" t="s">
        <v>102</v>
      </c>
      <c r="C367" t="s">
        <v>249</v>
      </c>
      <c r="D367" t="s">
        <v>196</v>
      </c>
      <c r="E367" t="s">
        <v>102</v>
      </c>
      <c r="F367">
        <v>2012</v>
      </c>
      <c r="G367" t="s">
        <v>113</v>
      </c>
      <c r="H367" t="s">
        <v>197</v>
      </c>
      <c r="I367" t="s">
        <v>115</v>
      </c>
      <c r="J367" t="s">
        <v>129</v>
      </c>
      <c r="K367" t="s">
        <v>130</v>
      </c>
      <c r="L367">
        <v>25000</v>
      </c>
      <c r="M367">
        <v>25000</v>
      </c>
      <c r="N367">
        <v>0</v>
      </c>
      <c r="O367">
        <v>0</v>
      </c>
      <c r="P367">
        <v>25000</v>
      </c>
      <c r="Q367" t="s">
        <v>131</v>
      </c>
      <c r="R367">
        <v>0</v>
      </c>
      <c r="S367">
        <v>0</v>
      </c>
      <c r="T367">
        <v>0</v>
      </c>
      <c r="U367">
        <v>0</v>
      </c>
      <c r="V367">
        <v>0</v>
      </c>
      <c r="W367">
        <v>0</v>
      </c>
      <c r="X367">
        <v>0</v>
      </c>
      <c r="Y367">
        <v>0</v>
      </c>
      <c r="Z367">
        <v>0</v>
      </c>
      <c r="AA367">
        <v>0</v>
      </c>
      <c r="AB367">
        <v>0</v>
      </c>
      <c r="AC367">
        <v>0</v>
      </c>
      <c r="AD367">
        <v>0</v>
      </c>
      <c r="AE367" t="s">
        <v>104</v>
      </c>
      <c r="AF367" t="s">
        <v>105</v>
      </c>
      <c r="AG367" t="s">
        <v>251</v>
      </c>
      <c r="AH367" t="s">
        <v>105</v>
      </c>
    </row>
    <row r="368" spans="1:34" ht="15">
      <c r="A368" t="s">
        <v>101</v>
      </c>
      <c r="B368" t="s">
        <v>102</v>
      </c>
      <c r="C368" t="s">
        <v>249</v>
      </c>
      <c r="D368" t="s">
        <v>134</v>
      </c>
      <c r="E368" t="s">
        <v>102</v>
      </c>
      <c r="F368">
        <v>2012</v>
      </c>
      <c r="G368" t="s">
        <v>113</v>
      </c>
      <c r="H368" t="s">
        <v>135</v>
      </c>
      <c r="I368" t="s">
        <v>115</v>
      </c>
      <c r="J368" t="s">
        <v>129</v>
      </c>
      <c r="K368" t="s">
        <v>136</v>
      </c>
      <c r="L368">
        <v>46440</v>
      </c>
      <c r="M368">
        <v>46440</v>
      </c>
      <c r="N368">
        <v>0</v>
      </c>
      <c r="O368">
        <v>0</v>
      </c>
      <c r="P368">
        <v>46440</v>
      </c>
      <c r="Q368" t="s">
        <v>131</v>
      </c>
      <c r="R368">
        <v>0</v>
      </c>
      <c r="S368">
        <v>0</v>
      </c>
      <c r="T368">
        <v>0</v>
      </c>
      <c r="U368">
        <v>0</v>
      </c>
      <c r="V368">
        <v>0</v>
      </c>
      <c r="W368">
        <v>0</v>
      </c>
      <c r="X368">
        <v>0</v>
      </c>
      <c r="Y368">
        <v>0</v>
      </c>
      <c r="Z368">
        <v>0</v>
      </c>
      <c r="AA368">
        <v>0</v>
      </c>
      <c r="AB368">
        <v>0</v>
      </c>
      <c r="AC368">
        <v>0</v>
      </c>
      <c r="AD368">
        <v>0</v>
      </c>
      <c r="AE368" t="s">
        <v>104</v>
      </c>
      <c r="AF368" t="s">
        <v>105</v>
      </c>
      <c r="AG368" t="s">
        <v>251</v>
      </c>
      <c r="AH368" t="s">
        <v>105</v>
      </c>
    </row>
    <row r="369" spans="1:34" ht="15">
      <c r="A369" t="s">
        <v>101</v>
      </c>
      <c r="B369" t="s">
        <v>102</v>
      </c>
      <c r="C369" t="s">
        <v>249</v>
      </c>
      <c r="D369" t="s">
        <v>137</v>
      </c>
      <c r="E369" t="s">
        <v>102</v>
      </c>
      <c r="F369">
        <v>2012</v>
      </c>
      <c r="G369" t="s">
        <v>113</v>
      </c>
      <c r="H369" t="s">
        <v>138</v>
      </c>
      <c r="I369" t="s">
        <v>115</v>
      </c>
      <c r="J369" t="s">
        <v>129</v>
      </c>
      <c r="K369" t="s">
        <v>136</v>
      </c>
      <c r="L369">
        <v>18044.920000000002</v>
      </c>
      <c r="M369">
        <v>18044.920000000002</v>
      </c>
      <c r="N369">
        <v>0</v>
      </c>
      <c r="O369">
        <v>0</v>
      </c>
      <c r="P369">
        <v>18044.920000000002</v>
      </c>
      <c r="Q369" t="s">
        <v>131</v>
      </c>
      <c r="R369">
        <v>0</v>
      </c>
      <c r="S369">
        <v>0</v>
      </c>
      <c r="T369">
        <v>0</v>
      </c>
      <c r="U369">
        <v>0</v>
      </c>
      <c r="V369">
        <v>0</v>
      </c>
      <c r="W369">
        <v>0</v>
      </c>
      <c r="X369">
        <v>0</v>
      </c>
      <c r="Y369">
        <v>0</v>
      </c>
      <c r="Z369">
        <v>0</v>
      </c>
      <c r="AA369">
        <v>0</v>
      </c>
      <c r="AB369">
        <v>0</v>
      </c>
      <c r="AC369">
        <v>0</v>
      </c>
      <c r="AD369">
        <v>0</v>
      </c>
      <c r="AE369" t="s">
        <v>104</v>
      </c>
      <c r="AF369" t="s">
        <v>105</v>
      </c>
      <c r="AG369" t="s">
        <v>251</v>
      </c>
      <c r="AH369" t="s">
        <v>105</v>
      </c>
    </row>
    <row r="370" spans="1:34" ht="15">
      <c r="A370" t="s">
        <v>101</v>
      </c>
      <c r="B370" t="s">
        <v>102</v>
      </c>
      <c r="C370" t="s">
        <v>249</v>
      </c>
      <c r="D370" t="s">
        <v>139</v>
      </c>
      <c r="E370" t="s">
        <v>102</v>
      </c>
      <c r="F370">
        <v>2012</v>
      </c>
      <c r="G370" t="s">
        <v>113</v>
      </c>
      <c r="H370" t="s">
        <v>140</v>
      </c>
      <c r="I370" t="s">
        <v>115</v>
      </c>
      <c r="J370" t="s">
        <v>129</v>
      </c>
      <c r="K370" t="s">
        <v>136</v>
      </c>
      <c r="L370">
        <v>17099.96</v>
      </c>
      <c r="M370">
        <v>17099.96</v>
      </c>
      <c r="N370">
        <v>0</v>
      </c>
      <c r="O370">
        <v>0</v>
      </c>
      <c r="P370">
        <v>17099.96</v>
      </c>
      <c r="Q370" t="s">
        <v>131</v>
      </c>
      <c r="R370">
        <v>0</v>
      </c>
      <c r="S370">
        <v>0</v>
      </c>
      <c r="T370">
        <v>0</v>
      </c>
      <c r="U370">
        <v>0</v>
      </c>
      <c r="V370">
        <v>0</v>
      </c>
      <c r="W370">
        <v>0</v>
      </c>
      <c r="X370">
        <v>0</v>
      </c>
      <c r="Y370">
        <v>0</v>
      </c>
      <c r="Z370">
        <v>0</v>
      </c>
      <c r="AA370">
        <v>0</v>
      </c>
      <c r="AB370">
        <v>0</v>
      </c>
      <c r="AC370">
        <v>0</v>
      </c>
      <c r="AD370">
        <v>0</v>
      </c>
      <c r="AE370" t="s">
        <v>104</v>
      </c>
      <c r="AF370" t="s">
        <v>105</v>
      </c>
      <c r="AG370" t="s">
        <v>251</v>
      </c>
      <c r="AH370" t="s">
        <v>105</v>
      </c>
    </row>
    <row r="371" spans="1:34" ht="15">
      <c r="A371" t="s">
        <v>101</v>
      </c>
      <c r="B371" t="s">
        <v>102</v>
      </c>
      <c r="C371" t="s">
        <v>249</v>
      </c>
      <c r="D371" t="s">
        <v>141</v>
      </c>
      <c r="E371" t="s">
        <v>102</v>
      </c>
      <c r="F371">
        <v>2012</v>
      </c>
      <c r="G371" t="s">
        <v>113</v>
      </c>
      <c r="H371" t="s">
        <v>142</v>
      </c>
      <c r="I371" t="s">
        <v>115</v>
      </c>
      <c r="J371" t="s">
        <v>129</v>
      </c>
      <c r="K371" t="s">
        <v>136</v>
      </c>
      <c r="L371">
        <v>1386</v>
      </c>
      <c r="M371">
        <v>1386</v>
      </c>
      <c r="N371">
        <v>0</v>
      </c>
      <c r="O371">
        <v>0</v>
      </c>
      <c r="P371">
        <v>1386</v>
      </c>
      <c r="Q371" t="s">
        <v>131</v>
      </c>
      <c r="R371">
        <v>0</v>
      </c>
      <c r="S371">
        <v>0</v>
      </c>
      <c r="T371">
        <v>0</v>
      </c>
      <c r="U371">
        <v>0</v>
      </c>
      <c r="V371">
        <v>0</v>
      </c>
      <c r="W371">
        <v>0</v>
      </c>
      <c r="X371">
        <v>0</v>
      </c>
      <c r="Y371">
        <v>0</v>
      </c>
      <c r="Z371">
        <v>0</v>
      </c>
      <c r="AA371">
        <v>0</v>
      </c>
      <c r="AB371">
        <v>0</v>
      </c>
      <c r="AC371">
        <v>0</v>
      </c>
      <c r="AD371">
        <v>0</v>
      </c>
      <c r="AE371" t="s">
        <v>104</v>
      </c>
      <c r="AF371" t="s">
        <v>105</v>
      </c>
      <c r="AG371" t="s">
        <v>251</v>
      </c>
      <c r="AH371" t="s">
        <v>105</v>
      </c>
    </row>
    <row r="372" spans="1:34" ht="15">
      <c r="A372" t="s">
        <v>101</v>
      </c>
      <c r="B372" t="s">
        <v>102</v>
      </c>
      <c r="C372" t="s">
        <v>249</v>
      </c>
      <c r="D372" t="s">
        <v>143</v>
      </c>
      <c r="E372" t="s">
        <v>102</v>
      </c>
      <c r="F372">
        <v>2012</v>
      </c>
      <c r="G372" t="s">
        <v>113</v>
      </c>
      <c r="H372" t="s">
        <v>144</v>
      </c>
      <c r="I372" t="s">
        <v>115</v>
      </c>
      <c r="J372" t="s">
        <v>129</v>
      </c>
      <c r="K372" t="s">
        <v>136</v>
      </c>
      <c r="L372">
        <v>0</v>
      </c>
      <c r="M372">
        <v>0</v>
      </c>
      <c r="N372">
        <v>0</v>
      </c>
      <c r="O372">
        <v>0</v>
      </c>
      <c r="P372">
        <v>0</v>
      </c>
      <c r="Q372" t="s">
        <v>103</v>
      </c>
      <c r="R372">
        <v>0</v>
      </c>
      <c r="S372">
        <v>1337.27</v>
      </c>
      <c r="T372">
        <v>-1337.27</v>
      </c>
      <c r="U372">
        <v>0</v>
      </c>
      <c r="V372">
        <v>722.9300000000001</v>
      </c>
      <c r="W372">
        <v>-291.16</v>
      </c>
      <c r="X372">
        <v>168.65</v>
      </c>
      <c r="Y372">
        <v>-600.42</v>
      </c>
      <c r="Z372">
        <v>0</v>
      </c>
      <c r="AA372">
        <v>280.67</v>
      </c>
      <c r="AB372">
        <v>-280.67</v>
      </c>
      <c r="AC372">
        <v>0</v>
      </c>
      <c r="AD372">
        <v>0</v>
      </c>
      <c r="AE372" t="s">
        <v>104</v>
      </c>
      <c r="AF372" t="s">
        <v>105</v>
      </c>
      <c r="AG372" t="s">
        <v>251</v>
      </c>
      <c r="AH372" t="s">
        <v>105</v>
      </c>
    </row>
    <row r="373" spans="1:34" ht="15">
      <c r="A373" t="s">
        <v>101</v>
      </c>
      <c r="B373" t="s">
        <v>102</v>
      </c>
      <c r="C373" t="s">
        <v>249</v>
      </c>
      <c r="D373" t="s">
        <v>173</v>
      </c>
      <c r="E373" t="s">
        <v>102</v>
      </c>
      <c r="F373">
        <v>2012</v>
      </c>
      <c r="G373" t="s">
        <v>113</v>
      </c>
      <c r="H373" t="s">
        <v>174</v>
      </c>
      <c r="I373" t="s">
        <v>115</v>
      </c>
      <c r="J373" t="s">
        <v>147</v>
      </c>
      <c r="L373">
        <v>63104</v>
      </c>
      <c r="M373">
        <v>63199</v>
      </c>
      <c r="N373">
        <v>0</v>
      </c>
      <c r="O373">
        <v>0</v>
      </c>
      <c r="P373">
        <v>63199</v>
      </c>
      <c r="Q373" t="s">
        <v>131</v>
      </c>
      <c r="R373">
        <v>0</v>
      </c>
      <c r="S373">
        <v>0</v>
      </c>
      <c r="T373">
        <v>0</v>
      </c>
      <c r="U373">
        <v>0</v>
      </c>
      <c r="V373">
        <v>0</v>
      </c>
      <c r="W373">
        <v>0</v>
      </c>
      <c r="X373">
        <v>0</v>
      </c>
      <c r="Y373">
        <v>0</v>
      </c>
      <c r="Z373">
        <v>0</v>
      </c>
      <c r="AA373">
        <v>0</v>
      </c>
      <c r="AB373">
        <v>0</v>
      </c>
      <c r="AC373">
        <v>0</v>
      </c>
      <c r="AD373">
        <v>0</v>
      </c>
      <c r="AE373" t="s">
        <v>104</v>
      </c>
      <c r="AF373" t="s">
        <v>105</v>
      </c>
      <c r="AG373" t="s">
        <v>251</v>
      </c>
      <c r="AH373" t="s">
        <v>105</v>
      </c>
    </row>
    <row r="374" spans="1:34" ht="15">
      <c r="A374" t="s">
        <v>101</v>
      </c>
      <c r="B374" t="s">
        <v>102</v>
      </c>
      <c r="C374" t="s">
        <v>249</v>
      </c>
      <c r="D374" t="s">
        <v>257</v>
      </c>
      <c r="E374" t="s">
        <v>102</v>
      </c>
      <c r="F374">
        <v>2012</v>
      </c>
      <c r="G374" t="s">
        <v>113</v>
      </c>
      <c r="H374" t="s">
        <v>258</v>
      </c>
      <c r="I374" t="s">
        <v>115</v>
      </c>
      <c r="J374" t="s">
        <v>150</v>
      </c>
      <c r="L374">
        <v>35000</v>
      </c>
      <c r="M374">
        <v>35000</v>
      </c>
      <c r="N374">
        <v>0</v>
      </c>
      <c r="O374">
        <v>0</v>
      </c>
      <c r="P374">
        <v>35000</v>
      </c>
      <c r="Q374" t="s">
        <v>131</v>
      </c>
      <c r="R374">
        <v>0</v>
      </c>
      <c r="S374">
        <v>0</v>
      </c>
      <c r="T374">
        <v>0</v>
      </c>
      <c r="U374">
        <v>0</v>
      </c>
      <c r="V374">
        <v>0</v>
      </c>
      <c r="W374">
        <v>0</v>
      </c>
      <c r="X374">
        <v>0</v>
      </c>
      <c r="Y374">
        <v>0</v>
      </c>
      <c r="Z374">
        <v>0</v>
      </c>
      <c r="AA374">
        <v>0</v>
      </c>
      <c r="AB374">
        <v>0</v>
      </c>
      <c r="AC374">
        <v>0</v>
      </c>
      <c r="AD374">
        <v>0</v>
      </c>
      <c r="AE374" t="s">
        <v>104</v>
      </c>
      <c r="AF374" t="s">
        <v>105</v>
      </c>
      <c r="AG374" t="s">
        <v>251</v>
      </c>
      <c r="AH374" t="s">
        <v>105</v>
      </c>
    </row>
    <row r="375" spans="1:34" ht="15">
      <c r="A375" t="s">
        <v>101</v>
      </c>
      <c r="B375" t="s">
        <v>102</v>
      </c>
      <c r="C375" t="s">
        <v>249</v>
      </c>
      <c r="D375" t="s">
        <v>202</v>
      </c>
      <c r="E375" t="s">
        <v>102</v>
      </c>
      <c r="F375">
        <v>2012</v>
      </c>
      <c r="G375" t="s">
        <v>113</v>
      </c>
      <c r="H375" t="s">
        <v>203</v>
      </c>
      <c r="I375" t="s">
        <v>115</v>
      </c>
      <c r="J375" t="s">
        <v>150</v>
      </c>
      <c r="L375">
        <v>10200</v>
      </c>
      <c r="M375">
        <v>10200</v>
      </c>
      <c r="N375">
        <v>0</v>
      </c>
      <c r="O375">
        <v>0</v>
      </c>
      <c r="P375">
        <v>10200</v>
      </c>
      <c r="Q375" t="s">
        <v>131</v>
      </c>
      <c r="R375">
        <v>0</v>
      </c>
      <c r="S375">
        <v>0</v>
      </c>
      <c r="T375">
        <v>0</v>
      </c>
      <c r="U375">
        <v>0</v>
      </c>
      <c r="V375">
        <v>0</v>
      </c>
      <c r="W375">
        <v>0</v>
      </c>
      <c r="X375">
        <v>0</v>
      </c>
      <c r="Y375">
        <v>0</v>
      </c>
      <c r="Z375">
        <v>0</v>
      </c>
      <c r="AA375">
        <v>0</v>
      </c>
      <c r="AB375">
        <v>0</v>
      </c>
      <c r="AC375">
        <v>0</v>
      </c>
      <c r="AD375">
        <v>0</v>
      </c>
      <c r="AE375" t="s">
        <v>104</v>
      </c>
      <c r="AF375" t="s">
        <v>105</v>
      </c>
      <c r="AG375" t="s">
        <v>251</v>
      </c>
      <c r="AH375" t="s">
        <v>105</v>
      </c>
    </row>
    <row r="376" spans="1:34" ht="15">
      <c r="A376" t="s">
        <v>101</v>
      </c>
      <c r="B376" t="s">
        <v>102</v>
      </c>
      <c r="C376" t="s">
        <v>249</v>
      </c>
      <c r="D376" t="s">
        <v>148</v>
      </c>
      <c r="E376" t="s">
        <v>102</v>
      </c>
      <c r="F376">
        <v>2012</v>
      </c>
      <c r="G376" t="s">
        <v>113</v>
      </c>
      <c r="H376" t="s">
        <v>149</v>
      </c>
      <c r="I376" t="s">
        <v>115</v>
      </c>
      <c r="J376" t="s">
        <v>150</v>
      </c>
      <c r="L376">
        <v>181259</v>
      </c>
      <c r="M376">
        <v>181717</v>
      </c>
      <c r="N376">
        <v>0</v>
      </c>
      <c r="O376">
        <v>0</v>
      </c>
      <c r="P376">
        <v>181717</v>
      </c>
      <c r="Q376" t="s">
        <v>131</v>
      </c>
      <c r="R376">
        <v>0</v>
      </c>
      <c r="S376">
        <v>0</v>
      </c>
      <c r="T376">
        <v>0</v>
      </c>
      <c r="U376">
        <v>0</v>
      </c>
      <c r="V376">
        <v>0</v>
      </c>
      <c r="W376">
        <v>0</v>
      </c>
      <c r="X376">
        <v>0</v>
      </c>
      <c r="Y376">
        <v>0</v>
      </c>
      <c r="Z376">
        <v>0</v>
      </c>
      <c r="AA376">
        <v>0</v>
      </c>
      <c r="AB376">
        <v>0</v>
      </c>
      <c r="AC376">
        <v>0</v>
      </c>
      <c r="AD376">
        <v>0</v>
      </c>
      <c r="AE376" t="s">
        <v>104</v>
      </c>
      <c r="AF376" t="s">
        <v>105</v>
      </c>
      <c r="AG376" t="s">
        <v>251</v>
      </c>
      <c r="AH376" t="s">
        <v>105</v>
      </c>
    </row>
    <row r="377" spans="1:34" ht="15">
      <c r="A377" t="s">
        <v>101</v>
      </c>
      <c r="B377" t="s">
        <v>102</v>
      </c>
      <c r="C377" t="s">
        <v>249</v>
      </c>
      <c r="D377" t="s">
        <v>259</v>
      </c>
      <c r="E377" t="s">
        <v>102</v>
      </c>
      <c r="F377">
        <v>2012</v>
      </c>
      <c r="G377" t="s">
        <v>113</v>
      </c>
      <c r="H377" t="s">
        <v>260</v>
      </c>
      <c r="I377" t="s">
        <v>115</v>
      </c>
      <c r="J377" t="s">
        <v>150</v>
      </c>
      <c r="L377">
        <v>7560</v>
      </c>
      <c r="M377">
        <v>7560</v>
      </c>
      <c r="N377">
        <v>0</v>
      </c>
      <c r="O377">
        <v>0</v>
      </c>
      <c r="P377">
        <v>7560</v>
      </c>
      <c r="Q377" t="s">
        <v>131</v>
      </c>
      <c r="R377">
        <v>0</v>
      </c>
      <c r="S377">
        <v>0</v>
      </c>
      <c r="T377">
        <v>0</v>
      </c>
      <c r="U377">
        <v>0</v>
      </c>
      <c r="V377">
        <v>0</v>
      </c>
      <c r="W377">
        <v>0</v>
      </c>
      <c r="X377">
        <v>0</v>
      </c>
      <c r="Y377">
        <v>0</v>
      </c>
      <c r="Z377">
        <v>0</v>
      </c>
      <c r="AA377">
        <v>0</v>
      </c>
      <c r="AB377">
        <v>0</v>
      </c>
      <c r="AC377">
        <v>0</v>
      </c>
      <c r="AD377">
        <v>0</v>
      </c>
      <c r="AE377" t="s">
        <v>104</v>
      </c>
      <c r="AF377" t="s">
        <v>105</v>
      </c>
      <c r="AG377" t="s">
        <v>251</v>
      </c>
      <c r="AH377" t="s">
        <v>105</v>
      </c>
    </row>
    <row r="378" spans="1:34" ht="15">
      <c r="A378" t="s">
        <v>101</v>
      </c>
      <c r="B378" t="s">
        <v>102</v>
      </c>
      <c r="C378" t="s">
        <v>249</v>
      </c>
      <c r="D378" t="s">
        <v>183</v>
      </c>
      <c r="E378" t="s">
        <v>102</v>
      </c>
      <c r="F378">
        <v>2012</v>
      </c>
      <c r="G378" t="s">
        <v>113</v>
      </c>
      <c r="H378" t="s">
        <v>184</v>
      </c>
      <c r="I378" t="s">
        <v>115</v>
      </c>
      <c r="J378" t="s">
        <v>150</v>
      </c>
      <c r="L378">
        <v>5000</v>
      </c>
      <c r="M378">
        <v>5000</v>
      </c>
      <c r="N378">
        <v>0</v>
      </c>
      <c r="O378">
        <v>0</v>
      </c>
      <c r="P378">
        <v>5000</v>
      </c>
      <c r="Q378" t="s">
        <v>131</v>
      </c>
      <c r="R378">
        <v>0</v>
      </c>
      <c r="S378">
        <v>0</v>
      </c>
      <c r="T378">
        <v>0</v>
      </c>
      <c r="U378">
        <v>0</v>
      </c>
      <c r="V378">
        <v>0</v>
      </c>
      <c r="W378">
        <v>0</v>
      </c>
      <c r="X378">
        <v>0</v>
      </c>
      <c r="Y378">
        <v>0</v>
      </c>
      <c r="Z378">
        <v>0</v>
      </c>
      <c r="AA378">
        <v>-303.37</v>
      </c>
      <c r="AB378">
        <v>0</v>
      </c>
      <c r="AC378">
        <v>0</v>
      </c>
      <c r="AD378">
        <v>303.37</v>
      </c>
      <c r="AE378" t="s">
        <v>104</v>
      </c>
      <c r="AF378" t="s">
        <v>105</v>
      </c>
      <c r="AG378" t="s">
        <v>251</v>
      </c>
      <c r="AH378" t="s">
        <v>105</v>
      </c>
    </row>
    <row r="379" spans="1:34" ht="15">
      <c r="A379" t="s">
        <v>101</v>
      </c>
      <c r="B379" t="s">
        <v>102</v>
      </c>
      <c r="C379" t="s">
        <v>249</v>
      </c>
      <c r="D379" t="s">
        <v>183</v>
      </c>
      <c r="E379" t="s">
        <v>106</v>
      </c>
      <c r="F379">
        <v>2012</v>
      </c>
      <c r="G379" t="s">
        <v>113</v>
      </c>
      <c r="H379" t="s">
        <v>184</v>
      </c>
      <c r="I379" t="s">
        <v>115</v>
      </c>
      <c r="J379" t="s">
        <v>150</v>
      </c>
      <c r="L379">
        <v>0</v>
      </c>
      <c r="M379">
        <v>0</v>
      </c>
      <c r="N379">
        <v>0</v>
      </c>
      <c r="O379">
        <v>0</v>
      </c>
      <c r="P379">
        <v>0</v>
      </c>
      <c r="Q379" t="s">
        <v>103</v>
      </c>
      <c r="R379">
        <v>0</v>
      </c>
      <c r="S379">
        <v>0</v>
      </c>
      <c r="T379">
        <v>0</v>
      </c>
      <c r="U379">
        <v>0</v>
      </c>
      <c r="V379">
        <v>0</v>
      </c>
      <c r="W379">
        <v>0</v>
      </c>
      <c r="X379">
        <v>0</v>
      </c>
      <c r="Y379">
        <v>0</v>
      </c>
      <c r="Z379">
        <v>0</v>
      </c>
      <c r="AA379">
        <v>0</v>
      </c>
      <c r="AB379">
        <v>0</v>
      </c>
      <c r="AC379">
        <v>303.37</v>
      </c>
      <c r="AD379">
        <v>-303.37</v>
      </c>
      <c r="AE379" t="s">
        <v>104</v>
      </c>
      <c r="AF379" t="s">
        <v>105</v>
      </c>
      <c r="AG379" t="s">
        <v>251</v>
      </c>
      <c r="AH379" t="s">
        <v>107</v>
      </c>
    </row>
    <row r="380" spans="1:34" ht="15">
      <c r="A380" t="s">
        <v>101</v>
      </c>
      <c r="B380" t="s">
        <v>102</v>
      </c>
      <c r="C380" t="s">
        <v>249</v>
      </c>
      <c r="D380" t="s">
        <v>151</v>
      </c>
      <c r="E380" t="s">
        <v>102</v>
      </c>
      <c r="F380">
        <v>2012</v>
      </c>
      <c r="G380" t="s">
        <v>113</v>
      </c>
      <c r="H380" t="s">
        <v>152</v>
      </c>
      <c r="I380" t="s">
        <v>115</v>
      </c>
      <c r="J380" t="s">
        <v>150</v>
      </c>
      <c r="L380">
        <v>4500</v>
      </c>
      <c r="M380">
        <v>4500</v>
      </c>
      <c r="N380">
        <v>0</v>
      </c>
      <c r="O380">
        <v>0</v>
      </c>
      <c r="P380">
        <v>4500</v>
      </c>
      <c r="Q380" t="s">
        <v>131</v>
      </c>
      <c r="R380">
        <v>0</v>
      </c>
      <c r="S380">
        <v>0</v>
      </c>
      <c r="T380">
        <v>0</v>
      </c>
      <c r="U380">
        <v>0</v>
      </c>
      <c r="V380">
        <v>0</v>
      </c>
      <c r="W380">
        <v>0</v>
      </c>
      <c r="X380">
        <v>0</v>
      </c>
      <c r="Y380">
        <v>0</v>
      </c>
      <c r="Z380">
        <v>0</v>
      </c>
      <c r="AA380">
        <v>0</v>
      </c>
      <c r="AB380">
        <v>0</v>
      </c>
      <c r="AC380">
        <v>0</v>
      </c>
      <c r="AD380">
        <v>0</v>
      </c>
      <c r="AE380" t="s">
        <v>104</v>
      </c>
      <c r="AF380" t="s">
        <v>105</v>
      </c>
      <c r="AG380" t="s">
        <v>251</v>
      </c>
      <c r="AH380" t="s">
        <v>105</v>
      </c>
    </row>
    <row r="381" spans="1:34" ht="15">
      <c r="A381" t="s">
        <v>101</v>
      </c>
      <c r="B381" t="s">
        <v>102</v>
      </c>
      <c r="C381" t="s">
        <v>249</v>
      </c>
      <c r="D381" t="s">
        <v>155</v>
      </c>
      <c r="E381" t="s">
        <v>102</v>
      </c>
      <c r="F381">
        <v>2012</v>
      </c>
      <c r="G381" t="s">
        <v>113</v>
      </c>
      <c r="H381" t="s">
        <v>156</v>
      </c>
      <c r="I381" t="s">
        <v>115</v>
      </c>
      <c r="J381" t="s">
        <v>157</v>
      </c>
      <c r="L381">
        <v>0.08</v>
      </c>
      <c r="M381">
        <v>0.08</v>
      </c>
      <c r="N381">
        <v>0</v>
      </c>
      <c r="O381">
        <v>0</v>
      </c>
      <c r="P381">
        <v>0.08</v>
      </c>
      <c r="Q381" t="s">
        <v>131</v>
      </c>
      <c r="R381">
        <v>0</v>
      </c>
      <c r="S381">
        <v>0</v>
      </c>
      <c r="T381">
        <v>0</v>
      </c>
      <c r="U381">
        <v>0</v>
      </c>
      <c r="V381">
        <v>0</v>
      </c>
      <c r="W381">
        <v>0</v>
      </c>
      <c r="X381">
        <v>0</v>
      </c>
      <c r="Y381">
        <v>0</v>
      </c>
      <c r="Z381">
        <v>0</v>
      </c>
      <c r="AA381">
        <v>0</v>
      </c>
      <c r="AB381">
        <v>0</v>
      </c>
      <c r="AC381">
        <v>0</v>
      </c>
      <c r="AD381">
        <v>0</v>
      </c>
      <c r="AE381" t="s">
        <v>104</v>
      </c>
      <c r="AF381" t="s">
        <v>105</v>
      </c>
      <c r="AG381" t="s">
        <v>251</v>
      </c>
      <c r="AH381" t="s">
        <v>105</v>
      </c>
    </row>
    <row r="382" spans="1:34" ht="15">
      <c r="A382" t="s">
        <v>101</v>
      </c>
      <c r="B382" t="s">
        <v>102</v>
      </c>
      <c r="C382" t="s">
        <v>249</v>
      </c>
      <c r="D382" t="s">
        <v>158</v>
      </c>
      <c r="E382" t="s">
        <v>102</v>
      </c>
      <c r="F382">
        <v>2012</v>
      </c>
      <c r="G382" t="s">
        <v>113</v>
      </c>
      <c r="H382" t="s">
        <v>159</v>
      </c>
      <c r="I382" t="s">
        <v>115</v>
      </c>
      <c r="J382" t="s">
        <v>157</v>
      </c>
      <c r="L382">
        <v>0.04</v>
      </c>
      <c r="M382">
        <v>0.04</v>
      </c>
      <c r="N382">
        <v>0</v>
      </c>
      <c r="O382">
        <v>0</v>
      </c>
      <c r="P382">
        <v>0.04</v>
      </c>
      <c r="Q382" t="s">
        <v>131</v>
      </c>
      <c r="R382">
        <v>0</v>
      </c>
      <c r="S382">
        <v>0</v>
      </c>
      <c r="T382">
        <v>0</v>
      </c>
      <c r="U382">
        <v>0</v>
      </c>
      <c r="V382">
        <v>0</v>
      </c>
      <c r="W382">
        <v>0</v>
      </c>
      <c r="X382">
        <v>0</v>
      </c>
      <c r="Y382">
        <v>0</v>
      </c>
      <c r="Z382">
        <v>0</v>
      </c>
      <c r="AA382">
        <v>0</v>
      </c>
      <c r="AB382">
        <v>0</v>
      </c>
      <c r="AC382">
        <v>0</v>
      </c>
      <c r="AD382">
        <v>0</v>
      </c>
      <c r="AE382" t="s">
        <v>104</v>
      </c>
      <c r="AF382" t="s">
        <v>105</v>
      </c>
      <c r="AG382" t="s">
        <v>251</v>
      </c>
      <c r="AH382" t="s">
        <v>105</v>
      </c>
    </row>
    <row r="383" spans="1:34" ht="15">
      <c r="A383" t="s">
        <v>101</v>
      </c>
      <c r="B383" t="s">
        <v>102</v>
      </c>
      <c r="C383" t="s">
        <v>249</v>
      </c>
      <c r="D383" t="s">
        <v>165</v>
      </c>
      <c r="E383" t="s">
        <v>102</v>
      </c>
      <c r="F383">
        <v>2012</v>
      </c>
      <c r="G383" t="s">
        <v>121</v>
      </c>
      <c r="H383" t="s">
        <v>166</v>
      </c>
      <c r="I383" t="s">
        <v>123</v>
      </c>
      <c r="J383" t="s">
        <v>124</v>
      </c>
      <c r="L383">
        <v>-402829</v>
      </c>
      <c r="M383">
        <v>-481139</v>
      </c>
      <c r="N383">
        <v>-173006.24</v>
      </c>
      <c r="O383">
        <v>0</v>
      </c>
      <c r="P383">
        <v>-308132.76</v>
      </c>
      <c r="Q383" t="s">
        <v>250</v>
      </c>
      <c r="R383">
        <v>0</v>
      </c>
      <c r="S383">
        <v>0</v>
      </c>
      <c r="T383">
        <v>0</v>
      </c>
      <c r="U383">
        <v>-13806.7</v>
      </c>
      <c r="V383">
        <v>-54823.29</v>
      </c>
      <c r="W383">
        <v>0</v>
      </c>
      <c r="X383">
        <v>-70</v>
      </c>
      <c r="Y383">
        <v>-42625.8</v>
      </c>
      <c r="Z383">
        <v>-12638.62</v>
      </c>
      <c r="AA383">
        <v>-9854.130000000001</v>
      </c>
      <c r="AB383">
        <v>-43664.69</v>
      </c>
      <c r="AC383">
        <v>4476.99</v>
      </c>
      <c r="AD383">
        <v>0</v>
      </c>
      <c r="AE383" t="s">
        <v>104</v>
      </c>
      <c r="AF383" t="s">
        <v>105</v>
      </c>
      <c r="AG383" t="s">
        <v>251</v>
      </c>
      <c r="AH383" t="s">
        <v>105</v>
      </c>
    </row>
    <row r="384" spans="1:34" ht="15">
      <c r="A384" t="s">
        <v>101</v>
      </c>
      <c r="B384" t="s">
        <v>102</v>
      </c>
      <c r="C384" t="s">
        <v>249</v>
      </c>
      <c r="D384" t="s">
        <v>120</v>
      </c>
      <c r="E384" t="s">
        <v>102</v>
      </c>
      <c r="F384">
        <v>2012</v>
      </c>
      <c r="G384" t="s">
        <v>121</v>
      </c>
      <c r="H384" t="s">
        <v>122</v>
      </c>
      <c r="I384" t="s">
        <v>123</v>
      </c>
      <c r="J384" t="s">
        <v>124</v>
      </c>
      <c r="L384">
        <v>-3240530</v>
      </c>
      <c r="M384">
        <v>-2407568</v>
      </c>
      <c r="N384">
        <v>-2451418.92</v>
      </c>
      <c r="O384">
        <v>0</v>
      </c>
      <c r="P384">
        <v>43850.92</v>
      </c>
      <c r="Q384" t="s">
        <v>252</v>
      </c>
      <c r="R384">
        <v>0</v>
      </c>
      <c r="S384">
        <v>0</v>
      </c>
      <c r="T384">
        <v>-43850.92</v>
      </c>
      <c r="U384">
        <v>0</v>
      </c>
      <c r="V384">
        <v>0</v>
      </c>
      <c r="W384">
        <v>0</v>
      </c>
      <c r="X384">
        <v>0</v>
      </c>
      <c r="Y384">
        <v>0</v>
      </c>
      <c r="Z384">
        <v>0</v>
      </c>
      <c r="AA384">
        <v>0</v>
      </c>
      <c r="AB384">
        <v>-2407568</v>
      </c>
      <c r="AC384">
        <v>0</v>
      </c>
      <c r="AD384">
        <v>0</v>
      </c>
      <c r="AE384" t="s">
        <v>104</v>
      </c>
      <c r="AF384" t="s">
        <v>105</v>
      </c>
      <c r="AG384" t="s">
        <v>251</v>
      </c>
      <c r="AH384" t="s">
        <v>105</v>
      </c>
    </row>
    <row r="385" spans="1:34" ht="15">
      <c r="A385" t="s">
        <v>101</v>
      </c>
      <c r="B385" t="s">
        <v>102</v>
      </c>
      <c r="C385" t="s">
        <v>249</v>
      </c>
      <c r="D385" t="s">
        <v>168</v>
      </c>
      <c r="E385" t="s">
        <v>102</v>
      </c>
      <c r="F385">
        <v>2012</v>
      </c>
      <c r="G385" t="s">
        <v>121</v>
      </c>
      <c r="H385" t="s">
        <v>169</v>
      </c>
      <c r="I385" t="s">
        <v>123</v>
      </c>
      <c r="J385" t="s">
        <v>124</v>
      </c>
      <c r="L385">
        <v>-64706</v>
      </c>
      <c r="M385">
        <v>-13042</v>
      </c>
      <c r="N385">
        <v>0</v>
      </c>
      <c r="O385">
        <v>0</v>
      </c>
      <c r="P385">
        <v>-13042</v>
      </c>
      <c r="Q385" t="s">
        <v>131</v>
      </c>
      <c r="R385">
        <v>0</v>
      </c>
      <c r="S385">
        <v>0</v>
      </c>
      <c r="T385">
        <v>0</v>
      </c>
      <c r="U385">
        <v>0</v>
      </c>
      <c r="V385">
        <v>0</v>
      </c>
      <c r="W385">
        <v>0</v>
      </c>
      <c r="X385">
        <v>0</v>
      </c>
      <c r="Y385">
        <v>0</v>
      </c>
      <c r="Z385">
        <v>0</v>
      </c>
      <c r="AA385">
        <v>0</v>
      </c>
      <c r="AB385">
        <v>0</v>
      </c>
      <c r="AC385">
        <v>0</v>
      </c>
      <c r="AD385">
        <v>0</v>
      </c>
      <c r="AE385" t="s">
        <v>104</v>
      </c>
      <c r="AF385" t="s">
        <v>105</v>
      </c>
      <c r="AG385" t="s">
        <v>251</v>
      </c>
      <c r="AH385" t="s">
        <v>105</v>
      </c>
    </row>
    <row r="386" spans="1:34" ht="15">
      <c r="A386" t="s">
        <v>101</v>
      </c>
      <c r="B386" t="s">
        <v>472</v>
      </c>
      <c r="C386" t="s">
        <v>249</v>
      </c>
      <c r="D386" t="s">
        <v>183</v>
      </c>
      <c r="E386" t="s">
        <v>102</v>
      </c>
      <c r="F386">
        <v>2012</v>
      </c>
      <c r="G386" t="s">
        <v>113</v>
      </c>
      <c r="H386" t="s">
        <v>184</v>
      </c>
      <c r="I386" t="s">
        <v>115</v>
      </c>
      <c r="J386" t="s">
        <v>150</v>
      </c>
      <c r="L386">
        <v>0</v>
      </c>
      <c r="M386">
        <v>0</v>
      </c>
      <c r="N386">
        <v>0</v>
      </c>
      <c r="O386">
        <v>0</v>
      </c>
      <c r="P386">
        <v>0</v>
      </c>
      <c r="Q386" t="s">
        <v>103</v>
      </c>
      <c r="R386">
        <v>0</v>
      </c>
      <c r="S386">
        <v>0</v>
      </c>
      <c r="T386">
        <v>0</v>
      </c>
      <c r="U386">
        <v>0</v>
      </c>
      <c r="V386">
        <v>0</v>
      </c>
      <c r="W386">
        <v>0</v>
      </c>
      <c r="X386">
        <v>0</v>
      </c>
      <c r="Y386">
        <v>0</v>
      </c>
      <c r="Z386">
        <v>0</v>
      </c>
      <c r="AA386">
        <v>-300</v>
      </c>
      <c r="AB386">
        <v>0</v>
      </c>
      <c r="AC386">
        <v>0</v>
      </c>
      <c r="AD386">
        <v>300</v>
      </c>
      <c r="AE386" t="s">
        <v>104</v>
      </c>
      <c r="AF386" t="s">
        <v>473</v>
      </c>
      <c r="AG386" t="s">
        <v>251</v>
      </c>
      <c r="AH386" t="s">
        <v>105</v>
      </c>
    </row>
    <row r="387" spans="1:34" ht="15">
      <c r="A387" t="s">
        <v>101</v>
      </c>
      <c r="B387" t="s">
        <v>472</v>
      </c>
      <c r="C387" t="s">
        <v>249</v>
      </c>
      <c r="D387" t="s">
        <v>183</v>
      </c>
      <c r="E387" t="s">
        <v>106</v>
      </c>
      <c r="F387">
        <v>2012</v>
      </c>
      <c r="G387" t="s">
        <v>113</v>
      </c>
      <c r="H387" t="s">
        <v>184</v>
      </c>
      <c r="I387" t="s">
        <v>115</v>
      </c>
      <c r="J387" t="s">
        <v>150</v>
      </c>
      <c r="L387">
        <v>0</v>
      </c>
      <c r="M387">
        <v>0</v>
      </c>
      <c r="N387">
        <v>0</v>
      </c>
      <c r="O387">
        <v>0</v>
      </c>
      <c r="P387">
        <v>0</v>
      </c>
      <c r="Q387" t="s">
        <v>103</v>
      </c>
      <c r="R387">
        <v>0</v>
      </c>
      <c r="S387">
        <v>0</v>
      </c>
      <c r="T387">
        <v>0</v>
      </c>
      <c r="U387">
        <v>0</v>
      </c>
      <c r="V387">
        <v>0</v>
      </c>
      <c r="W387">
        <v>0</v>
      </c>
      <c r="X387">
        <v>0</v>
      </c>
      <c r="Y387">
        <v>0</v>
      </c>
      <c r="Z387">
        <v>0</v>
      </c>
      <c r="AA387">
        <v>0</v>
      </c>
      <c r="AB387">
        <v>0</v>
      </c>
      <c r="AC387">
        <v>300</v>
      </c>
      <c r="AD387">
        <v>-300</v>
      </c>
      <c r="AE387" t="s">
        <v>104</v>
      </c>
      <c r="AF387" t="s">
        <v>473</v>
      </c>
      <c r="AG387" t="s">
        <v>251</v>
      </c>
      <c r="AH387" t="s">
        <v>107</v>
      </c>
    </row>
    <row r="388" spans="1:34" ht="15">
      <c r="A388" t="s">
        <v>101</v>
      </c>
      <c r="B388" t="s">
        <v>536</v>
      </c>
      <c r="C388" t="s">
        <v>249</v>
      </c>
      <c r="D388" t="s">
        <v>127</v>
      </c>
      <c r="E388" t="s">
        <v>106</v>
      </c>
      <c r="F388">
        <v>2012</v>
      </c>
      <c r="G388" t="s">
        <v>113</v>
      </c>
      <c r="H388" t="s">
        <v>128</v>
      </c>
      <c r="I388" t="s">
        <v>115</v>
      </c>
      <c r="J388" t="s">
        <v>129</v>
      </c>
      <c r="K388" t="s">
        <v>130</v>
      </c>
      <c r="L388">
        <v>0</v>
      </c>
      <c r="M388">
        <v>0</v>
      </c>
      <c r="N388">
        <v>446290.08</v>
      </c>
      <c r="O388">
        <v>0</v>
      </c>
      <c r="P388">
        <v>-446290.08</v>
      </c>
      <c r="Q388" t="s">
        <v>103</v>
      </c>
      <c r="R388">
        <v>12387.28</v>
      </c>
      <c r="S388">
        <v>9230.87</v>
      </c>
      <c r="T388">
        <v>25261.49</v>
      </c>
      <c r="U388">
        <v>12639.26</v>
      </c>
      <c r="V388">
        <v>24947.760000000002</v>
      </c>
      <c r="W388">
        <v>20980.350000000002</v>
      </c>
      <c r="X388">
        <v>31439.260000000002</v>
      </c>
      <c r="Y388">
        <v>45746.93</v>
      </c>
      <c r="Z388">
        <v>154683.17</v>
      </c>
      <c r="AA388">
        <v>34080.340000000004</v>
      </c>
      <c r="AB388">
        <v>32197.260000000002</v>
      </c>
      <c r="AC388">
        <v>42696.11</v>
      </c>
      <c r="AD388">
        <v>0</v>
      </c>
      <c r="AE388" t="s">
        <v>104</v>
      </c>
      <c r="AF388" t="s">
        <v>537</v>
      </c>
      <c r="AG388" t="s">
        <v>251</v>
      </c>
      <c r="AH388" t="s">
        <v>107</v>
      </c>
    </row>
    <row r="389" spans="1:34" ht="15">
      <c r="A389" t="s">
        <v>101</v>
      </c>
      <c r="B389" t="s">
        <v>536</v>
      </c>
      <c r="C389" t="s">
        <v>249</v>
      </c>
      <c r="D389" t="s">
        <v>255</v>
      </c>
      <c r="E389" t="s">
        <v>106</v>
      </c>
      <c r="F389">
        <v>2012</v>
      </c>
      <c r="G389" t="s">
        <v>113</v>
      </c>
      <c r="H389" t="s">
        <v>256</v>
      </c>
      <c r="I389" t="s">
        <v>115</v>
      </c>
      <c r="J389" t="s">
        <v>129</v>
      </c>
      <c r="K389" t="s">
        <v>130</v>
      </c>
      <c r="L389">
        <v>0</v>
      </c>
      <c r="M389">
        <v>0</v>
      </c>
      <c r="N389">
        <v>45658.3</v>
      </c>
      <c r="O389">
        <v>0</v>
      </c>
      <c r="P389">
        <v>-45658.3</v>
      </c>
      <c r="Q389" t="s">
        <v>103</v>
      </c>
      <c r="R389">
        <v>487.54</v>
      </c>
      <c r="S389">
        <v>0</v>
      </c>
      <c r="T389">
        <v>688.98</v>
      </c>
      <c r="U389">
        <v>0</v>
      </c>
      <c r="V389">
        <v>0</v>
      </c>
      <c r="W389">
        <v>1340.14</v>
      </c>
      <c r="X389">
        <v>3420.77</v>
      </c>
      <c r="Y389">
        <v>5962.88</v>
      </c>
      <c r="Z389">
        <v>20267.16</v>
      </c>
      <c r="AA389">
        <v>4850.18</v>
      </c>
      <c r="AB389">
        <v>6089.46</v>
      </c>
      <c r="AC389">
        <v>2551.19</v>
      </c>
      <c r="AD389">
        <v>0</v>
      </c>
      <c r="AE389" t="s">
        <v>104</v>
      </c>
      <c r="AF389" t="s">
        <v>537</v>
      </c>
      <c r="AG389" t="s">
        <v>251</v>
      </c>
      <c r="AH389" t="s">
        <v>107</v>
      </c>
    </row>
    <row r="390" spans="1:34" ht="15">
      <c r="A390" t="s">
        <v>101</v>
      </c>
      <c r="B390" t="s">
        <v>536</v>
      </c>
      <c r="C390" t="s">
        <v>249</v>
      </c>
      <c r="D390" t="s">
        <v>196</v>
      </c>
      <c r="E390" t="s">
        <v>106</v>
      </c>
      <c r="F390">
        <v>2012</v>
      </c>
      <c r="G390" t="s">
        <v>113</v>
      </c>
      <c r="H390" t="s">
        <v>197</v>
      </c>
      <c r="I390" t="s">
        <v>115</v>
      </c>
      <c r="J390" t="s">
        <v>129</v>
      </c>
      <c r="K390" t="s">
        <v>130</v>
      </c>
      <c r="L390">
        <v>0</v>
      </c>
      <c r="M390">
        <v>0</v>
      </c>
      <c r="N390">
        <v>5850.77</v>
      </c>
      <c r="O390">
        <v>0</v>
      </c>
      <c r="P390">
        <v>-5850.77</v>
      </c>
      <c r="Q390" t="s">
        <v>103</v>
      </c>
      <c r="R390">
        <v>0</v>
      </c>
      <c r="S390">
        <v>253.84</v>
      </c>
      <c r="T390">
        <v>253.84</v>
      </c>
      <c r="U390">
        <v>2030.74</v>
      </c>
      <c r="V390">
        <v>761.52</v>
      </c>
      <c r="W390">
        <v>0</v>
      </c>
      <c r="X390">
        <v>253.84</v>
      </c>
      <c r="Y390">
        <v>1269.21</v>
      </c>
      <c r="Z390">
        <v>511.82</v>
      </c>
      <c r="AA390">
        <v>257.98</v>
      </c>
      <c r="AB390">
        <v>0</v>
      </c>
      <c r="AC390">
        <v>257.98</v>
      </c>
      <c r="AD390">
        <v>0</v>
      </c>
      <c r="AE390" t="s">
        <v>104</v>
      </c>
      <c r="AF390" t="s">
        <v>537</v>
      </c>
      <c r="AG390" t="s">
        <v>251</v>
      </c>
      <c r="AH390" t="s">
        <v>107</v>
      </c>
    </row>
    <row r="391" spans="1:34" ht="15">
      <c r="A391" t="s">
        <v>101</v>
      </c>
      <c r="B391" t="s">
        <v>536</v>
      </c>
      <c r="C391" t="s">
        <v>249</v>
      </c>
      <c r="D391" t="s">
        <v>508</v>
      </c>
      <c r="E391" t="s">
        <v>106</v>
      </c>
      <c r="F391">
        <v>2012</v>
      </c>
      <c r="G391" t="s">
        <v>113</v>
      </c>
      <c r="H391" t="s">
        <v>509</v>
      </c>
      <c r="I391" t="s">
        <v>115</v>
      </c>
      <c r="J391" t="s">
        <v>129</v>
      </c>
      <c r="K391" t="s">
        <v>130</v>
      </c>
      <c r="L391">
        <v>0</v>
      </c>
      <c r="M391">
        <v>0</v>
      </c>
      <c r="N391">
        <v>5926.59</v>
      </c>
      <c r="O391">
        <v>0</v>
      </c>
      <c r="P391">
        <v>-5926.59</v>
      </c>
      <c r="Q391" t="s">
        <v>103</v>
      </c>
      <c r="R391">
        <v>0</v>
      </c>
      <c r="S391">
        <v>0</v>
      </c>
      <c r="T391">
        <v>0</v>
      </c>
      <c r="U391">
        <v>0</v>
      </c>
      <c r="V391">
        <v>0</v>
      </c>
      <c r="W391">
        <v>228.01</v>
      </c>
      <c r="X391">
        <v>455.35</v>
      </c>
      <c r="Y391">
        <v>689.66</v>
      </c>
      <c r="Z391">
        <v>2993.06</v>
      </c>
      <c r="AA391">
        <v>485.53000000000003</v>
      </c>
      <c r="AB391">
        <v>464.47</v>
      </c>
      <c r="AC391">
        <v>610.51</v>
      </c>
      <c r="AD391">
        <v>0</v>
      </c>
      <c r="AE391" t="s">
        <v>104</v>
      </c>
      <c r="AF391" t="s">
        <v>537</v>
      </c>
      <c r="AG391" t="s">
        <v>251</v>
      </c>
      <c r="AH391" t="s">
        <v>107</v>
      </c>
    </row>
    <row r="392" spans="1:34" ht="15">
      <c r="A392" t="s">
        <v>101</v>
      </c>
      <c r="B392" t="s">
        <v>536</v>
      </c>
      <c r="C392" t="s">
        <v>249</v>
      </c>
      <c r="D392" t="s">
        <v>134</v>
      </c>
      <c r="E392" t="s">
        <v>106</v>
      </c>
      <c r="F392">
        <v>2012</v>
      </c>
      <c r="G392" t="s">
        <v>113</v>
      </c>
      <c r="H392" t="s">
        <v>135</v>
      </c>
      <c r="I392" t="s">
        <v>115</v>
      </c>
      <c r="J392" t="s">
        <v>129</v>
      </c>
      <c r="K392" t="s">
        <v>136</v>
      </c>
      <c r="L392">
        <v>0</v>
      </c>
      <c r="M392">
        <v>0</v>
      </c>
      <c r="N392">
        <v>36120</v>
      </c>
      <c r="O392">
        <v>0</v>
      </c>
      <c r="P392">
        <v>-36120</v>
      </c>
      <c r="Q392" t="s">
        <v>103</v>
      </c>
      <c r="R392">
        <v>1935</v>
      </c>
      <c r="S392">
        <v>3870</v>
      </c>
      <c r="T392">
        <v>5805</v>
      </c>
      <c r="U392">
        <v>3870</v>
      </c>
      <c r="V392">
        <v>2580</v>
      </c>
      <c r="W392">
        <v>2580</v>
      </c>
      <c r="X392">
        <v>2580</v>
      </c>
      <c r="Y392">
        <v>2580</v>
      </c>
      <c r="Z392">
        <v>2580</v>
      </c>
      <c r="AA392">
        <v>2580</v>
      </c>
      <c r="AB392">
        <v>2580</v>
      </c>
      <c r="AC392">
        <v>2580</v>
      </c>
      <c r="AD392">
        <v>0</v>
      </c>
      <c r="AE392" t="s">
        <v>104</v>
      </c>
      <c r="AF392" t="s">
        <v>537</v>
      </c>
      <c r="AG392" t="s">
        <v>251</v>
      </c>
      <c r="AH392" t="s">
        <v>107</v>
      </c>
    </row>
    <row r="393" spans="1:34" ht="15">
      <c r="A393" t="s">
        <v>101</v>
      </c>
      <c r="B393" t="s">
        <v>536</v>
      </c>
      <c r="C393" t="s">
        <v>249</v>
      </c>
      <c r="D393" t="s">
        <v>137</v>
      </c>
      <c r="E393" t="s">
        <v>106</v>
      </c>
      <c r="F393">
        <v>2012</v>
      </c>
      <c r="G393" t="s">
        <v>113</v>
      </c>
      <c r="H393" t="s">
        <v>138</v>
      </c>
      <c r="I393" t="s">
        <v>115</v>
      </c>
      <c r="J393" t="s">
        <v>129</v>
      </c>
      <c r="K393" t="s">
        <v>136</v>
      </c>
      <c r="L393">
        <v>0</v>
      </c>
      <c r="M393">
        <v>0</v>
      </c>
      <c r="N393">
        <v>13008.42</v>
      </c>
      <c r="O393">
        <v>0</v>
      </c>
      <c r="P393">
        <v>-13008.42</v>
      </c>
      <c r="Q393" t="s">
        <v>103</v>
      </c>
      <c r="R393">
        <v>595.34</v>
      </c>
      <c r="S393">
        <v>1116.98</v>
      </c>
      <c r="T393">
        <v>2006.17</v>
      </c>
      <c r="U393">
        <v>1123.49</v>
      </c>
      <c r="V393">
        <v>1794.24</v>
      </c>
      <c r="W393">
        <v>787.24</v>
      </c>
      <c r="X393">
        <v>788.19</v>
      </c>
      <c r="Y393">
        <v>1185.04</v>
      </c>
      <c r="Z393">
        <v>795.57</v>
      </c>
      <c r="AA393">
        <v>967.82</v>
      </c>
      <c r="AB393">
        <v>807.19</v>
      </c>
      <c r="AC393">
        <v>1041.15</v>
      </c>
      <c r="AD393">
        <v>0</v>
      </c>
      <c r="AE393" t="s">
        <v>104</v>
      </c>
      <c r="AF393" t="s">
        <v>537</v>
      </c>
      <c r="AG393" t="s">
        <v>251</v>
      </c>
      <c r="AH393" t="s">
        <v>107</v>
      </c>
    </row>
    <row r="394" spans="1:34" ht="15">
      <c r="A394" t="s">
        <v>101</v>
      </c>
      <c r="B394" t="s">
        <v>536</v>
      </c>
      <c r="C394" t="s">
        <v>249</v>
      </c>
      <c r="D394" t="s">
        <v>139</v>
      </c>
      <c r="E394" t="s">
        <v>106</v>
      </c>
      <c r="F394">
        <v>2012</v>
      </c>
      <c r="G394" t="s">
        <v>113</v>
      </c>
      <c r="H394" t="s">
        <v>140</v>
      </c>
      <c r="I394" t="s">
        <v>115</v>
      </c>
      <c r="J394" t="s">
        <v>129</v>
      </c>
      <c r="K394" t="s">
        <v>136</v>
      </c>
      <c r="L394">
        <v>0</v>
      </c>
      <c r="M394">
        <v>0</v>
      </c>
      <c r="N394">
        <v>12346.66</v>
      </c>
      <c r="O394">
        <v>0</v>
      </c>
      <c r="P394">
        <v>-12346.66</v>
      </c>
      <c r="Q394" t="s">
        <v>103</v>
      </c>
      <c r="R394">
        <v>563.63</v>
      </c>
      <c r="S394">
        <v>1057.44</v>
      </c>
      <c r="T394">
        <v>1899.81</v>
      </c>
      <c r="U394">
        <v>1063.57</v>
      </c>
      <c r="V394">
        <v>1820.08</v>
      </c>
      <c r="W394">
        <v>727.74</v>
      </c>
      <c r="X394">
        <v>738.64</v>
      </c>
      <c r="Y394">
        <v>1116.01</v>
      </c>
      <c r="Z394">
        <v>748.91</v>
      </c>
      <c r="AA394">
        <v>870.94</v>
      </c>
      <c r="AB394">
        <v>759.84</v>
      </c>
      <c r="AC394">
        <v>980.0500000000001</v>
      </c>
      <c r="AD394">
        <v>0</v>
      </c>
      <c r="AE394" t="s">
        <v>104</v>
      </c>
      <c r="AF394" t="s">
        <v>537</v>
      </c>
      <c r="AG394" t="s">
        <v>251</v>
      </c>
      <c r="AH394" t="s">
        <v>107</v>
      </c>
    </row>
    <row r="395" spans="1:34" ht="15">
      <c r="A395" t="s">
        <v>101</v>
      </c>
      <c r="B395" t="s">
        <v>536</v>
      </c>
      <c r="C395" t="s">
        <v>249</v>
      </c>
      <c r="D395" t="s">
        <v>141</v>
      </c>
      <c r="E395" t="s">
        <v>106</v>
      </c>
      <c r="F395">
        <v>2012</v>
      </c>
      <c r="G395" t="s">
        <v>113</v>
      </c>
      <c r="H395" t="s">
        <v>142</v>
      </c>
      <c r="I395" t="s">
        <v>115</v>
      </c>
      <c r="J395" t="s">
        <v>129</v>
      </c>
      <c r="K395" t="s">
        <v>136</v>
      </c>
      <c r="L395">
        <v>0</v>
      </c>
      <c r="M395">
        <v>0</v>
      </c>
      <c r="N395">
        <v>1386</v>
      </c>
      <c r="O395">
        <v>0</v>
      </c>
      <c r="P395">
        <v>-1386</v>
      </c>
      <c r="Q395" t="s">
        <v>103</v>
      </c>
      <c r="R395">
        <v>0</v>
      </c>
      <c r="S395">
        <v>0</v>
      </c>
      <c r="T395">
        <v>0</v>
      </c>
      <c r="U395">
        <v>0</v>
      </c>
      <c r="V395">
        <v>0</v>
      </c>
      <c r="W395">
        <v>693</v>
      </c>
      <c r="X395">
        <v>115.5</v>
      </c>
      <c r="Y395">
        <v>115.5</v>
      </c>
      <c r="Z395">
        <v>115.5</v>
      </c>
      <c r="AA395">
        <v>115.5</v>
      </c>
      <c r="AB395">
        <v>115.5</v>
      </c>
      <c r="AC395">
        <v>115.5</v>
      </c>
      <c r="AD395">
        <v>0</v>
      </c>
      <c r="AE395" t="s">
        <v>104</v>
      </c>
      <c r="AF395" t="s">
        <v>537</v>
      </c>
      <c r="AG395" t="s">
        <v>251</v>
      </c>
      <c r="AH395" t="s">
        <v>107</v>
      </c>
    </row>
    <row r="396" spans="1:34" ht="15">
      <c r="A396" t="s">
        <v>101</v>
      </c>
      <c r="B396" t="s">
        <v>536</v>
      </c>
      <c r="C396" t="s">
        <v>249</v>
      </c>
      <c r="D396" t="s">
        <v>221</v>
      </c>
      <c r="E396" t="s">
        <v>106</v>
      </c>
      <c r="F396">
        <v>2012</v>
      </c>
      <c r="G396" t="s">
        <v>113</v>
      </c>
      <c r="H396" t="s">
        <v>222</v>
      </c>
      <c r="I396" t="s">
        <v>115</v>
      </c>
      <c r="J396" t="s">
        <v>129</v>
      </c>
      <c r="K396" t="s">
        <v>136</v>
      </c>
      <c r="L396">
        <v>0</v>
      </c>
      <c r="M396">
        <v>0</v>
      </c>
      <c r="N396">
        <v>523.37</v>
      </c>
      <c r="O396">
        <v>0</v>
      </c>
      <c r="P396">
        <v>-523.37</v>
      </c>
      <c r="Q396" t="s">
        <v>103</v>
      </c>
      <c r="R396">
        <v>0</v>
      </c>
      <c r="S396">
        <v>0</v>
      </c>
      <c r="T396">
        <v>0</v>
      </c>
      <c r="U396">
        <v>0</v>
      </c>
      <c r="V396">
        <v>0</v>
      </c>
      <c r="W396">
        <v>0</v>
      </c>
      <c r="X396">
        <v>0</v>
      </c>
      <c r="Y396">
        <v>4</v>
      </c>
      <c r="Z396">
        <v>0</v>
      </c>
      <c r="AA396">
        <v>0</v>
      </c>
      <c r="AB396">
        <v>519.37</v>
      </c>
      <c r="AC396">
        <v>0</v>
      </c>
      <c r="AD396">
        <v>0</v>
      </c>
      <c r="AE396" t="s">
        <v>104</v>
      </c>
      <c r="AF396" t="s">
        <v>537</v>
      </c>
      <c r="AG396" t="s">
        <v>251</v>
      </c>
      <c r="AH396" t="s">
        <v>107</v>
      </c>
    </row>
    <row r="397" spans="1:34" ht="15">
      <c r="A397" t="s">
        <v>101</v>
      </c>
      <c r="B397" t="s">
        <v>536</v>
      </c>
      <c r="C397" t="s">
        <v>249</v>
      </c>
      <c r="D397" t="s">
        <v>198</v>
      </c>
      <c r="E397" t="s">
        <v>106</v>
      </c>
      <c r="F397">
        <v>2012</v>
      </c>
      <c r="G397" t="s">
        <v>113</v>
      </c>
      <c r="H397" t="s">
        <v>199</v>
      </c>
      <c r="I397" t="s">
        <v>115</v>
      </c>
      <c r="J397" t="s">
        <v>147</v>
      </c>
      <c r="L397">
        <v>0</v>
      </c>
      <c r="M397">
        <v>0</v>
      </c>
      <c r="N397">
        <v>1093.13</v>
      </c>
      <c r="O397">
        <v>0</v>
      </c>
      <c r="P397">
        <v>-1093.13</v>
      </c>
      <c r="Q397" t="s">
        <v>103</v>
      </c>
      <c r="R397">
        <v>0</v>
      </c>
      <c r="S397">
        <v>39.95</v>
      </c>
      <c r="T397">
        <v>0</v>
      </c>
      <c r="U397">
        <v>52.75</v>
      </c>
      <c r="V397">
        <v>93.5</v>
      </c>
      <c r="W397">
        <v>18.75</v>
      </c>
      <c r="X397">
        <v>121.62</v>
      </c>
      <c r="Y397">
        <v>164.82</v>
      </c>
      <c r="Z397">
        <v>31.35</v>
      </c>
      <c r="AA397">
        <v>17.6</v>
      </c>
      <c r="AB397">
        <v>17.6</v>
      </c>
      <c r="AC397">
        <v>535.19</v>
      </c>
      <c r="AD397">
        <v>0</v>
      </c>
      <c r="AE397" t="s">
        <v>104</v>
      </c>
      <c r="AF397" t="s">
        <v>537</v>
      </c>
      <c r="AG397" t="s">
        <v>251</v>
      </c>
      <c r="AH397" t="s">
        <v>107</v>
      </c>
    </row>
    <row r="398" spans="1:34" ht="15">
      <c r="A398" t="s">
        <v>101</v>
      </c>
      <c r="B398" t="s">
        <v>536</v>
      </c>
      <c r="C398" t="s">
        <v>249</v>
      </c>
      <c r="D398" t="s">
        <v>232</v>
      </c>
      <c r="E398" t="s">
        <v>106</v>
      </c>
      <c r="F398">
        <v>2012</v>
      </c>
      <c r="G398" t="s">
        <v>113</v>
      </c>
      <c r="H398" t="s">
        <v>233</v>
      </c>
      <c r="I398" t="s">
        <v>115</v>
      </c>
      <c r="J398" t="s">
        <v>147</v>
      </c>
      <c r="L398">
        <v>0</v>
      </c>
      <c r="M398">
        <v>0</v>
      </c>
      <c r="N398">
        <v>827.0500000000001</v>
      </c>
      <c r="O398">
        <v>0</v>
      </c>
      <c r="P398">
        <v>-827.0500000000001</v>
      </c>
      <c r="Q398" t="s">
        <v>103</v>
      </c>
      <c r="R398">
        <v>0</v>
      </c>
      <c r="S398">
        <v>827.0500000000001</v>
      </c>
      <c r="T398">
        <v>0</v>
      </c>
      <c r="U398">
        <v>0</v>
      </c>
      <c r="V398">
        <v>0</v>
      </c>
      <c r="W398">
        <v>0</v>
      </c>
      <c r="X398">
        <v>0</v>
      </c>
      <c r="Y398">
        <v>0</v>
      </c>
      <c r="Z398">
        <v>0</v>
      </c>
      <c r="AA398">
        <v>0</v>
      </c>
      <c r="AB398">
        <v>0</v>
      </c>
      <c r="AC398">
        <v>0</v>
      </c>
      <c r="AD398">
        <v>0</v>
      </c>
      <c r="AE398" t="s">
        <v>104</v>
      </c>
      <c r="AF398" t="s">
        <v>537</v>
      </c>
      <c r="AG398" t="s">
        <v>251</v>
      </c>
      <c r="AH398" t="s">
        <v>107</v>
      </c>
    </row>
    <row r="399" spans="1:34" ht="15">
      <c r="A399" t="s">
        <v>101</v>
      </c>
      <c r="B399" t="s">
        <v>536</v>
      </c>
      <c r="C399" t="s">
        <v>249</v>
      </c>
      <c r="D399" t="s">
        <v>372</v>
      </c>
      <c r="E399" t="s">
        <v>106</v>
      </c>
      <c r="F399">
        <v>2012</v>
      </c>
      <c r="G399" t="s">
        <v>113</v>
      </c>
      <c r="H399" t="s">
        <v>373</v>
      </c>
      <c r="I399" t="s">
        <v>115</v>
      </c>
      <c r="J399" t="s">
        <v>147</v>
      </c>
      <c r="L399">
        <v>0</v>
      </c>
      <c r="M399">
        <v>0</v>
      </c>
      <c r="N399">
        <v>186.83</v>
      </c>
      <c r="O399">
        <v>0</v>
      </c>
      <c r="P399">
        <v>-186.83</v>
      </c>
      <c r="Q399" t="s">
        <v>103</v>
      </c>
      <c r="R399">
        <v>0</v>
      </c>
      <c r="S399">
        <v>0</v>
      </c>
      <c r="T399">
        <v>0</v>
      </c>
      <c r="U399">
        <v>0</v>
      </c>
      <c r="V399">
        <v>0</v>
      </c>
      <c r="W399">
        <v>0</v>
      </c>
      <c r="X399">
        <v>0</v>
      </c>
      <c r="Y399">
        <v>0</v>
      </c>
      <c r="Z399">
        <v>186.83</v>
      </c>
      <c r="AA399">
        <v>0</v>
      </c>
      <c r="AB399">
        <v>0</v>
      </c>
      <c r="AC399">
        <v>0</v>
      </c>
      <c r="AD399">
        <v>0</v>
      </c>
      <c r="AE399" t="s">
        <v>104</v>
      </c>
      <c r="AF399" t="s">
        <v>537</v>
      </c>
      <c r="AG399" t="s">
        <v>251</v>
      </c>
      <c r="AH399" t="s">
        <v>107</v>
      </c>
    </row>
    <row r="400" spans="1:34" ht="15">
      <c r="A400" t="s">
        <v>101</v>
      </c>
      <c r="B400" t="s">
        <v>536</v>
      </c>
      <c r="C400" t="s">
        <v>249</v>
      </c>
      <c r="D400" t="s">
        <v>173</v>
      </c>
      <c r="E400" t="s">
        <v>106</v>
      </c>
      <c r="F400">
        <v>2012</v>
      </c>
      <c r="G400" t="s">
        <v>113</v>
      </c>
      <c r="H400" t="s">
        <v>174</v>
      </c>
      <c r="I400" t="s">
        <v>115</v>
      </c>
      <c r="J400" t="s">
        <v>147</v>
      </c>
      <c r="L400">
        <v>0</v>
      </c>
      <c r="M400">
        <v>0</v>
      </c>
      <c r="N400">
        <v>35070.63</v>
      </c>
      <c r="O400">
        <v>0</v>
      </c>
      <c r="P400">
        <v>-35070.63</v>
      </c>
      <c r="Q400" t="s">
        <v>103</v>
      </c>
      <c r="R400">
        <v>87.48</v>
      </c>
      <c r="S400">
        <v>985.5</v>
      </c>
      <c r="T400">
        <v>7449.22</v>
      </c>
      <c r="U400">
        <v>1577.67</v>
      </c>
      <c r="V400">
        <v>3805.5</v>
      </c>
      <c r="W400">
        <v>0</v>
      </c>
      <c r="X400">
        <v>2430.9</v>
      </c>
      <c r="Y400">
        <v>5726.14</v>
      </c>
      <c r="Z400">
        <v>0</v>
      </c>
      <c r="AA400">
        <v>11336.81</v>
      </c>
      <c r="AB400">
        <v>0</v>
      </c>
      <c r="AC400">
        <v>1671.41</v>
      </c>
      <c r="AD400">
        <v>0</v>
      </c>
      <c r="AE400" t="s">
        <v>104</v>
      </c>
      <c r="AF400" t="s">
        <v>537</v>
      </c>
      <c r="AG400" t="s">
        <v>251</v>
      </c>
      <c r="AH400" t="s">
        <v>107</v>
      </c>
    </row>
    <row r="401" spans="1:34" ht="15">
      <c r="A401" t="s">
        <v>101</v>
      </c>
      <c r="B401" t="s">
        <v>536</v>
      </c>
      <c r="C401" t="s">
        <v>249</v>
      </c>
      <c r="D401" t="s">
        <v>202</v>
      </c>
      <c r="E401" t="s">
        <v>106</v>
      </c>
      <c r="F401">
        <v>2012</v>
      </c>
      <c r="G401" t="s">
        <v>113</v>
      </c>
      <c r="H401" t="s">
        <v>203</v>
      </c>
      <c r="I401" t="s">
        <v>115</v>
      </c>
      <c r="J401" t="s">
        <v>150</v>
      </c>
      <c r="L401">
        <v>0</v>
      </c>
      <c r="M401">
        <v>0</v>
      </c>
      <c r="N401">
        <v>3057.78</v>
      </c>
      <c r="O401">
        <v>9.99</v>
      </c>
      <c r="P401">
        <v>-3067.77</v>
      </c>
      <c r="Q401" t="s">
        <v>103</v>
      </c>
      <c r="R401">
        <v>0</v>
      </c>
      <c r="S401">
        <v>527.86</v>
      </c>
      <c r="T401">
        <v>436.6</v>
      </c>
      <c r="U401">
        <v>168.79</v>
      </c>
      <c r="V401">
        <v>152.02</v>
      </c>
      <c r="W401">
        <v>202.12</v>
      </c>
      <c r="X401">
        <v>56.32</v>
      </c>
      <c r="Y401">
        <v>168.02</v>
      </c>
      <c r="Z401">
        <v>275.75</v>
      </c>
      <c r="AA401">
        <v>299.66</v>
      </c>
      <c r="AB401">
        <v>21.18</v>
      </c>
      <c r="AC401">
        <v>749.46</v>
      </c>
      <c r="AD401">
        <v>0</v>
      </c>
      <c r="AE401" t="s">
        <v>104</v>
      </c>
      <c r="AF401" t="s">
        <v>537</v>
      </c>
      <c r="AG401" t="s">
        <v>251</v>
      </c>
      <c r="AH401" t="s">
        <v>107</v>
      </c>
    </row>
    <row r="402" spans="1:34" ht="15">
      <c r="A402" t="s">
        <v>101</v>
      </c>
      <c r="B402" t="s">
        <v>536</v>
      </c>
      <c r="C402" t="s">
        <v>249</v>
      </c>
      <c r="D402" t="s">
        <v>378</v>
      </c>
      <c r="E402" t="s">
        <v>106</v>
      </c>
      <c r="F402">
        <v>2012</v>
      </c>
      <c r="G402" t="s">
        <v>113</v>
      </c>
      <c r="H402" t="s">
        <v>379</v>
      </c>
      <c r="I402" t="s">
        <v>115</v>
      </c>
      <c r="J402" t="s">
        <v>150</v>
      </c>
      <c r="L402">
        <v>0</v>
      </c>
      <c r="M402">
        <v>0</v>
      </c>
      <c r="N402">
        <v>15</v>
      </c>
      <c r="O402">
        <v>0</v>
      </c>
      <c r="P402">
        <v>-15</v>
      </c>
      <c r="Q402" t="s">
        <v>103</v>
      </c>
      <c r="R402">
        <v>0</v>
      </c>
      <c r="S402">
        <v>0</v>
      </c>
      <c r="T402">
        <v>15</v>
      </c>
      <c r="U402">
        <v>0</v>
      </c>
      <c r="V402">
        <v>0</v>
      </c>
      <c r="W402">
        <v>0</v>
      </c>
      <c r="X402">
        <v>0</v>
      </c>
      <c r="Y402">
        <v>0</v>
      </c>
      <c r="Z402">
        <v>0</v>
      </c>
      <c r="AA402">
        <v>0</v>
      </c>
      <c r="AB402">
        <v>0</v>
      </c>
      <c r="AC402">
        <v>0</v>
      </c>
      <c r="AD402">
        <v>0</v>
      </c>
      <c r="AE402" t="s">
        <v>104</v>
      </c>
      <c r="AF402" t="s">
        <v>537</v>
      </c>
      <c r="AG402" t="s">
        <v>251</v>
      </c>
      <c r="AH402" t="s">
        <v>107</v>
      </c>
    </row>
    <row r="403" spans="1:34" ht="15">
      <c r="A403" t="s">
        <v>101</v>
      </c>
      <c r="B403" t="s">
        <v>536</v>
      </c>
      <c r="C403" t="s">
        <v>249</v>
      </c>
      <c r="D403" t="s">
        <v>430</v>
      </c>
      <c r="E403" t="s">
        <v>106</v>
      </c>
      <c r="F403">
        <v>2012</v>
      </c>
      <c r="G403" t="s">
        <v>113</v>
      </c>
      <c r="H403" t="s">
        <v>431</v>
      </c>
      <c r="I403" t="s">
        <v>115</v>
      </c>
      <c r="J403" t="s">
        <v>150</v>
      </c>
      <c r="L403">
        <v>0</v>
      </c>
      <c r="M403">
        <v>0</v>
      </c>
      <c r="N403">
        <v>22.43</v>
      </c>
      <c r="O403">
        <v>0</v>
      </c>
      <c r="P403">
        <v>-22.43</v>
      </c>
      <c r="Q403" t="s">
        <v>103</v>
      </c>
      <c r="R403">
        <v>17.1</v>
      </c>
      <c r="S403">
        <v>0</v>
      </c>
      <c r="T403">
        <v>5.33</v>
      </c>
      <c r="U403">
        <v>0</v>
      </c>
      <c r="V403">
        <v>0</v>
      </c>
      <c r="W403">
        <v>0</v>
      </c>
      <c r="X403">
        <v>0</v>
      </c>
      <c r="Y403">
        <v>0</v>
      </c>
      <c r="Z403">
        <v>0</v>
      </c>
      <c r="AA403">
        <v>0</v>
      </c>
      <c r="AB403">
        <v>0</v>
      </c>
      <c r="AC403">
        <v>0</v>
      </c>
      <c r="AD403">
        <v>0</v>
      </c>
      <c r="AE403" t="s">
        <v>104</v>
      </c>
      <c r="AF403" t="s">
        <v>537</v>
      </c>
      <c r="AG403" t="s">
        <v>251</v>
      </c>
      <c r="AH403" t="s">
        <v>107</v>
      </c>
    </row>
    <row r="404" spans="1:34" ht="15">
      <c r="A404" t="s">
        <v>101</v>
      </c>
      <c r="B404" t="s">
        <v>536</v>
      </c>
      <c r="C404" t="s">
        <v>249</v>
      </c>
      <c r="D404" t="s">
        <v>526</v>
      </c>
      <c r="E404" t="s">
        <v>106</v>
      </c>
      <c r="F404">
        <v>2012</v>
      </c>
      <c r="G404" t="s">
        <v>113</v>
      </c>
      <c r="H404" t="s">
        <v>527</v>
      </c>
      <c r="I404" t="s">
        <v>115</v>
      </c>
      <c r="J404" t="s">
        <v>150</v>
      </c>
      <c r="L404">
        <v>0</v>
      </c>
      <c r="M404">
        <v>0</v>
      </c>
      <c r="N404">
        <v>16171.01</v>
      </c>
      <c r="O404">
        <v>0</v>
      </c>
      <c r="P404">
        <v>-16171.01</v>
      </c>
      <c r="Q404" t="s">
        <v>103</v>
      </c>
      <c r="R404">
        <v>0</v>
      </c>
      <c r="S404">
        <v>516.98</v>
      </c>
      <c r="T404">
        <v>2604.4700000000003</v>
      </c>
      <c r="U404">
        <v>27.8</v>
      </c>
      <c r="V404">
        <v>3080</v>
      </c>
      <c r="W404">
        <v>1189.99</v>
      </c>
      <c r="X404">
        <v>-103.24000000000001</v>
      </c>
      <c r="Y404">
        <v>2442.56</v>
      </c>
      <c r="Z404">
        <v>1398.14</v>
      </c>
      <c r="AA404">
        <v>-120.18</v>
      </c>
      <c r="AB404">
        <v>2529.4500000000003</v>
      </c>
      <c r="AC404">
        <v>2605.04</v>
      </c>
      <c r="AD404">
        <v>0</v>
      </c>
      <c r="AE404" t="s">
        <v>104</v>
      </c>
      <c r="AF404" t="s">
        <v>537</v>
      </c>
      <c r="AG404" t="s">
        <v>251</v>
      </c>
      <c r="AH404" t="s">
        <v>107</v>
      </c>
    </row>
    <row r="405" spans="1:34" ht="15">
      <c r="A405" t="s">
        <v>101</v>
      </c>
      <c r="B405" t="s">
        <v>536</v>
      </c>
      <c r="C405" t="s">
        <v>249</v>
      </c>
      <c r="D405" t="s">
        <v>362</v>
      </c>
      <c r="E405" t="s">
        <v>106</v>
      </c>
      <c r="F405">
        <v>2012</v>
      </c>
      <c r="G405" t="s">
        <v>113</v>
      </c>
      <c r="H405" t="s">
        <v>363</v>
      </c>
      <c r="I405" t="s">
        <v>115</v>
      </c>
      <c r="J405" t="s">
        <v>150</v>
      </c>
      <c r="L405">
        <v>0</v>
      </c>
      <c r="M405">
        <v>0</v>
      </c>
      <c r="N405">
        <v>1700</v>
      </c>
      <c r="O405">
        <v>0</v>
      </c>
      <c r="P405">
        <v>-1700</v>
      </c>
      <c r="Q405" t="s">
        <v>103</v>
      </c>
      <c r="R405">
        <v>8482.37</v>
      </c>
      <c r="S405">
        <v>0</v>
      </c>
      <c r="T405">
        <v>1700</v>
      </c>
      <c r="U405">
        <v>0</v>
      </c>
      <c r="V405">
        <v>0</v>
      </c>
      <c r="W405">
        <v>0</v>
      </c>
      <c r="X405">
        <v>0</v>
      </c>
      <c r="Y405">
        <v>0</v>
      </c>
      <c r="Z405">
        <v>0</v>
      </c>
      <c r="AA405">
        <v>0</v>
      </c>
      <c r="AB405">
        <v>0</v>
      </c>
      <c r="AC405">
        <v>-8482.37</v>
      </c>
      <c r="AD405">
        <v>0</v>
      </c>
      <c r="AE405" t="s">
        <v>104</v>
      </c>
      <c r="AF405" t="s">
        <v>537</v>
      </c>
      <c r="AG405" t="s">
        <v>251</v>
      </c>
      <c r="AH405" t="s">
        <v>107</v>
      </c>
    </row>
    <row r="406" spans="1:34" ht="15">
      <c r="A406" t="s">
        <v>101</v>
      </c>
      <c r="B406" t="s">
        <v>536</v>
      </c>
      <c r="C406" t="s">
        <v>249</v>
      </c>
      <c r="D406" t="s">
        <v>148</v>
      </c>
      <c r="E406" t="s">
        <v>106</v>
      </c>
      <c r="F406">
        <v>2012</v>
      </c>
      <c r="G406" t="s">
        <v>113</v>
      </c>
      <c r="H406" t="s">
        <v>149</v>
      </c>
      <c r="I406" t="s">
        <v>115</v>
      </c>
      <c r="J406" t="s">
        <v>150</v>
      </c>
      <c r="L406">
        <v>0</v>
      </c>
      <c r="M406">
        <v>0</v>
      </c>
      <c r="N406">
        <v>152135.84</v>
      </c>
      <c r="O406">
        <v>0</v>
      </c>
      <c r="P406">
        <v>-152135.84</v>
      </c>
      <c r="Q406" t="s">
        <v>103</v>
      </c>
      <c r="R406">
        <v>0</v>
      </c>
      <c r="S406">
        <v>8482.37</v>
      </c>
      <c r="T406">
        <v>16653.47</v>
      </c>
      <c r="U406">
        <v>8784.59</v>
      </c>
      <c r="V406">
        <v>16964.74</v>
      </c>
      <c r="W406">
        <v>25135.84</v>
      </c>
      <c r="X406">
        <v>8482.37</v>
      </c>
      <c r="Y406">
        <v>25135.84</v>
      </c>
      <c r="Z406">
        <v>5434.45</v>
      </c>
      <c r="AA406">
        <v>9849.68</v>
      </c>
      <c r="AB406">
        <v>24175.38</v>
      </c>
      <c r="AC406">
        <v>3037.11</v>
      </c>
      <c r="AD406">
        <v>0</v>
      </c>
      <c r="AE406" t="s">
        <v>104</v>
      </c>
      <c r="AF406" t="s">
        <v>537</v>
      </c>
      <c r="AG406" t="s">
        <v>251</v>
      </c>
      <c r="AH406" t="s">
        <v>107</v>
      </c>
    </row>
    <row r="407" spans="1:34" ht="15">
      <c r="A407" t="s">
        <v>101</v>
      </c>
      <c r="B407" t="s">
        <v>536</v>
      </c>
      <c r="C407" t="s">
        <v>249</v>
      </c>
      <c r="D407" t="s">
        <v>259</v>
      </c>
      <c r="E407" t="s">
        <v>106</v>
      </c>
      <c r="F407">
        <v>2012</v>
      </c>
      <c r="G407" t="s">
        <v>113</v>
      </c>
      <c r="H407" t="s">
        <v>260</v>
      </c>
      <c r="I407" t="s">
        <v>115</v>
      </c>
      <c r="J407" t="s">
        <v>150</v>
      </c>
      <c r="L407">
        <v>0</v>
      </c>
      <c r="M407">
        <v>0</v>
      </c>
      <c r="N407">
        <v>478.85</v>
      </c>
      <c r="O407">
        <v>0</v>
      </c>
      <c r="P407">
        <v>-478.85</v>
      </c>
      <c r="Q407" t="s">
        <v>103</v>
      </c>
      <c r="R407">
        <v>0</v>
      </c>
      <c r="S407">
        <v>95.76</v>
      </c>
      <c r="T407">
        <v>95.78</v>
      </c>
      <c r="U407">
        <v>95.77</v>
      </c>
      <c r="V407">
        <v>95.77</v>
      </c>
      <c r="W407">
        <v>0</v>
      </c>
      <c r="X407">
        <v>0</v>
      </c>
      <c r="Y407">
        <v>95.77</v>
      </c>
      <c r="Z407">
        <v>0</v>
      </c>
      <c r="AA407">
        <v>0</v>
      </c>
      <c r="AB407">
        <v>0</v>
      </c>
      <c r="AC407">
        <v>0</v>
      </c>
      <c r="AD407">
        <v>0</v>
      </c>
      <c r="AE407" t="s">
        <v>104</v>
      </c>
      <c r="AF407" t="s">
        <v>537</v>
      </c>
      <c r="AG407" t="s">
        <v>251</v>
      </c>
      <c r="AH407" t="s">
        <v>107</v>
      </c>
    </row>
    <row r="408" spans="1:34" ht="15">
      <c r="A408" t="s">
        <v>101</v>
      </c>
      <c r="B408" t="s">
        <v>536</v>
      </c>
      <c r="C408" t="s">
        <v>249</v>
      </c>
      <c r="D408" t="s">
        <v>394</v>
      </c>
      <c r="E408" t="s">
        <v>106</v>
      </c>
      <c r="F408">
        <v>2012</v>
      </c>
      <c r="G408" t="s">
        <v>113</v>
      </c>
      <c r="H408" t="s">
        <v>395</v>
      </c>
      <c r="I408" t="s">
        <v>115</v>
      </c>
      <c r="J408" t="s">
        <v>150</v>
      </c>
      <c r="L408">
        <v>0</v>
      </c>
      <c r="M408">
        <v>0</v>
      </c>
      <c r="N408">
        <v>95.77</v>
      </c>
      <c r="O408">
        <v>0</v>
      </c>
      <c r="P408">
        <v>-95.77</v>
      </c>
      <c r="Q408" t="s">
        <v>103</v>
      </c>
      <c r="R408">
        <v>0</v>
      </c>
      <c r="S408">
        <v>0</v>
      </c>
      <c r="T408">
        <v>0</v>
      </c>
      <c r="U408">
        <v>0</v>
      </c>
      <c r="V408">
        <v>0</v>
      </c>
      <c r="W408">
        <v>0</v>
      </c>
      <c r="X408">
        <v>0</v>
      </c>
      <c r="Y408">
        <v>95.77</v>
      </c>
      <c r="Z408">
        <v>0</v>
      </c>
      <c r="AA408">
        <v>0</v>
      </c>
      <c r="AB408">
        <v>0</v>
      </c>
      <c r="AC408">
        <v>0</v>
      </c>
      <c r="AD408">
        <v>0</v>
      </c>
      <c r="AE408" t="s">
        <v>104</v>
      </c>
      <c r="AF408" t="s">
        <v>537</v>
      </c>
      <c r="AG408" t="s">
        <v>251</v>
      </c>
      <c r="AH408" t="s">
        <v>107</v>
      </c>
    </row>
    <row r="409" spans="1:34" ht="15">
      <c r="A409" t="s">
        <v>101</v>
      </c>
      <c r="B409" t="s">
        <v>536</v>
      </c>
      <c r="C409" t="s">
        <v>249</v>
      </c>
      <c r="D409" t="s">
        <v>478</v>
      </c>
      <c r="E409" t="s">
        <v>106</v>
      </c>
      <c r="F409">
        <v>2012</v>
      </c>
      <c r="G409" t="s">
        <v>113</v>
      </c>
      <c r="H409" t="s">
        <v>479</v>
      </c>
      <c r="I409" t="s">
        <v>115</v>
      </c>
      <c r="J409" t="s">
        <v>150</v>
      </c>
      <c r="L409">
        <v>0</v>
      </c>
      <c r="M409">
        <v>0</v>
      </c>
      <c r="N409">
        <v>172.9</v>
      </c>
      <c r="O409">
        <v>0</v>
      </c>
      <c r="P409">
        <v>-172.9</v>
      </c>
      <c r="Q409" t="s">
        <v>103</v>
      </c>
      <c r="R409">
        <v>0</v>
      </c>
      <c r="S409">
        <v>0</v>
      </c>
      <c r="T409">
        <v>0</v>
      </c>
      <c r="U409">
        <v>0</v>
      </c>
      <c r="V409">
        <v>0</v>
      </c>
      <c r="W409">
        <v>0</v>
      </c>
      <c r="X409">
        <v>0</v>
      </c>
      <c r="Y409">
        <v>0</v>
      </c>
      <c r="Z409">
        <v>0</v>
      </c>
      <c r="AA409">
        <v>0</v>
      </c>
      <c r="AB409">
        <v>0</v>
      </c>
      <c r="AC409">
        <v>172.9</v>
      </c>
      <c r="AD409">
        <v>0</v>
      </c>
      <c r="AE409" t="s">
        <v>104</v>
      </c>
      <c r="AF409" t="s">
        <v>537</v>
      </c>
      <c r="AG409" t="s">
        <v>251</v>
      </c>
      <c r="AH409" t="s">
        <v>107</v>
      </c>
    </row>
    <row r="410" spans="1:34" ht="15">
      <c r="A410" t="s">
        <v>101</v>
      </c>
      <c r="B410" t="s">
        <v>536</v>
      </c>
      <c r="C410" t="s">
        <v>249</v>
      </c>
      <c r="D410" t="s">
        <v>183</v>
      </c>
      <c r="E410" t="s">
        <v>102</v>
      </c>
      <c r="F410">
        <v>2012</v>
      </c>
      <c r="G410" t="s">
        <v>113</v>
      </c>
      <c r="H410" t="s">
        <v>184</v>
      </c>
      <c r="I410" t="s">
        <v>115</v>
      </c>
      <c r="J410" t="s">
        <v>150</v>
      </c>
      <c r="L410">
        <v>0</v>
      </c>
      <c r="M410">
        <v>0</v>
      </c>
      <c r="N410">
        <v>0</v>
      </c>
      <c r="O410">
        <v>0</v>
      </c>
      <c r="P410">
        <v>0</v>
      </c>
      <c r="Q410" t="s">
        <v>103</v>
      </c>
      <c r="R410">
        <v>0</v>
      </c>
      <c r="S410">
        <v>0</v>
      </c>
      <c r="T410">
        <v>0</v>
      </c>
      <c r="U410">
        <v>0</v>
      </c>
      <c r="V410">
        <v>0</v>
      </c>
      <c r="W410">
        <v>0</v>
      </c>
      <c r="X410">
        <v>0</v>
      </c>
      <c r="Y410">
        <v>0</v>
      </c>
      <c r="Z410">
        <v>-600</v>
      </c>
      <c r="AA410">
        <v>-3616.11</v>
      </c>
      <c r="AB410">
        <v>600</v>
      </c>
      <c r="AC410">
        <v>-200</v>
      </c>
      <c r="AD410">
        <v>3816.11</v>
      </c>
      <c r="AE410" t="s">
        <v>104</v>
      </c>
      <c r="AF410" t="s">
        <v>537</v>
      </c>
      <c r="AG410" t="s">
        <v>251</v>
      </c>
      <c r="AH410" t="s">
        <v>105</v>
      </c>
    </row>
    <row r="411" spans="1:34" ht="15">
      <c r="A411" t="s">
        <v>101</v>
      </c>
      <c r="B411" t="s">
        <v>536</v>
      </c>
      <c r="C411" t="s">
        <v>249</v>
      </c>
      <c r="D411" t="s">
        <v>183</v>
      </c>
      <c r="E411" t="s">
        <v>106</v>
      </c>
      <c r="F411">
        <v>2012</v>
      </c>
      <c r="G411" t="s">
        <v>113</v>
      </c>
      <c r="H411" t="s">
        <v>184</v>
      </c>
      <c r="I411" t="s">
        <v>115</v>
      </c>
      <c r="J411" t="s">
        <v>150</v>
      </c>
      <c r="L411">
        <v>0</v>
      </c>
      <c r="M411">
        <v>0</v>
      </c>
      <c r="N411">
        <v>-3116.07</v>
      </c>
      <c r="O411">
        <v>52.56</v>
      </c>
      <c r="P411">
        <v>3063.51</v>
      </c>
      <c r="Q411" t="s">
        <v>103</v>
      </c>
      <c r="R411">
        <v>12.950000000000001</v>
      </c>
      <c r="S411">
        <v>45</v>
      </c>
      <c r="T411">
        <v>-0.28</v>
      </c>
      <c r="U411">
        <v>0</v>
      </c>
      <c r="V411">
        <v>120</v>
      </c>
      <c r="W411">
        <v>0</v>
      </c>
      <c r="X411">
        <v>0</v>
      </c>
      <c r="Y411">
        <v>0</v>
      </c>
      <c r="Z411">
        <v>0</v>
      </c>
      <c r="AA411">
        <v>0</v>
      </c>
      <c r="AB411">
        <v>0</v>
      </c>
      <c r="AC411">
        <v>522.37</v>
      </c>
      <c r="AD411">
        <v>-3816.11</v>
      </c>
      <c r="AE411" t="s">
        <v>104</v>
      </c>
      <c r="AF411" t="s">
        <v>537</v>
      </c>
      <c r="AG411" t="s">
        <v>251</v>
      </c>
      <c r="AH411" t="s">
        <v>107</v>
      </c>
    </row>
    <row r="412" spans="1:34" ht="15">
      <c r="A412" t="s">
        <v>101</v>
      </c>
      <c r="B412" t="s">
        <v>536</v>
      </c>
      <c r="C412" t="s">
        <v>249</v>
      </c>
      <c r="D412" t="s">
        <v>151</v>
      </c>
      <c r="E412" t="s">
        <v>106</v>
      </c>
      <c r="F412">
        <v>2012</v>
      </c>
      <c r="G412" t="s">
        <v>113</v>
      </c>
      <c r="H412" t="s">
        <v>152</v>
      </c>
      <c r="I412" t="s">
        <v>115</v>
      </c>
      <c r="J412" t="s">
        <v>150</v>
      </c>
      <c r="L412">
        <v>0</v>
      </c>
      <c r="M412">
        <v>0</v>
      </c>
      <c r="N412">
        <v>869</v>
      </c>
      <c r="O412">
        <v>0</v>
      </c>
      <c r="P412">
        <v>-869</v>
      </c>
      <c r="Q412" t="s">
        <v>103</v>
      </c>
      <c r="R412">
        <v>0</v>
      </c>
      <c r="S412">
        <v>0</v>
      </c>
      <c r="T412">
        <v>0</v>
      </c>
      <c r="U412">
        <v>0</v>
      </c>
      <c r="V412">
        <v>0</v>
      </c>
      <c r="W412">
        <v>0</v>
      </c>
      <c r="X412">
        <v>0</v>
      </c>
      <c r="Y412">
        <v>0</v>
      </c>
      <c r="Z412">
        <v>0</v>
      </c>
      <c r="AA412">
        <v>0</v>
      </c>
      <c r="AB412">
        <v>869</v>
      </c>
      <c r="AC412">
        <v>0</v>
      </c>
      <c r="AD412">
        <v>0</v>
      </c>
      <c r="AE412" t="s">
        <v>104</v>
      </c>
      <c r="AF412" t="s">
        <v>537</v>
      </c>
      <c r="AG412" t="s">
        <v>251</v>
      </c>
      <c r="AH412" t="s">
        <v>107</v>
      </c>
    </row>
    <row r="413" spans="1:34" ht="15">
      <c r="A413" t="s">
        <v>101</v>
      </c>
      <c r="B413" t="s">
        <v>536</v>
      </c>
      <c r="C413" t="s">
        <v>249</v>
      </c>
      <c r="D413" t="s">
        <v>185</v>
      </c>
      <c r="E413" t="s">
        <v>106</v>
      </c>
      <c r="F413">
        <v>2012</v>
      </c>
      <c r="G413" t="s">
        <v>113</v>
      </c>
      <c r="H413" t="s">
        <v>186</v>
      </c>
      <c r="I413" t="s">
        <v>115</v>
      </c>
      <c r="J413" t="s">
        <v>187</v>
      </c>
      <c r="L413">
        <v>0</v>
      </c>
      <c r="M413">
        <v>0</v>
      </c>
      <c r="N413">
        <v>32</v>
      </c>
      <c r="O413">
        <v>0</v>
      </c>
      <c r="P413">
        <v>-32</v>
      </c>
      <c r="Q413" t="s">
        <v>103</v>
      </c>
      <c r="R413">
        <v>0</v>
      </c>
      <c r="S413">
        <v>0</v>
      </c>
      <c r="T413">
        <v>0</v>
      </c>
      <c r="U413">
        <v>0</v>
      </c>
      <c r="V413">
        <v>0</v>
      </c>
      <c r="W413">
        <v>0</v>
      </c>
      <c r="X413">
        <v>0</v>
      </c>
      <c r="Y413">
        <v>0</v>
      </c>
      <c r="Z413">
        <v>0</v>
      </c>
      <c r="AA413">
        <v>32</v>
      </c>
      <c r="AB413">
        <v>0</v>
      </c>
      <c r="AC413">
        <v>0</v>
      </c>
      <c r="AD413">
        <v>0</v>
      </c>
      <c r="AE413" t="s">
        <v>104</v>
      </c>
      <c r="AF413" t="s">
        <v>537</v>
      </c>
      <c r="AG413" t="s">
        <v>251</v>
      </c>
      <c r="AH413" t="s">
        <v>107</v>
      </c>
    </row>
    <row r="414" spans="1:34" ht="15">
      <c r="A414" t="s">
        <v>101</v>
      </c>
      <c r="B414" t="s">
        <v>536</v>
      </c>
      <c r="C414" t="s">
        <v>249</v>
      </c>
      <c r="D414" t="s">
        <v>540</v>
      </c>
      <c r="E414" t="s">
        <v>106</v>
      </c>
      <c r="F414">
        <v>2012</v>
      </c>
      <c r="G414" t="s">
        <v>113</v>
      </c>
      <c r="H414" t="s">
        <v>541</v>
      </c>
      <c r="I414" t="s">
        <v>115</v>
      </c>
      <c r="J414" t="s">
        <v>187</v>
      </c>
      <c r="L414">
        <v>0</v>
      </c>
      <c r="M414">
        <v>0</v>
      </c>
      <c r="N414">
        <v>5</v>
      </c>
      <c r="O414">
        <v>0</v>
      </c>
      <c r="P414">
        <v>-5</v>
      </c>
      <c r="Q414" t="s">
        <v>103</v>
      </c>
      <c r="R414">
        <v>0</v>
      </c>
      <c r="S414">
        <v>0</v>
      </c>
      <c r="T414">
        <v>0</v>
      </c>
      <c r="U414">
        <v>0</v>
      </c>
      <c r="V414">
        <v>0</v>
      </c>
      <c r="W414">
        <v>0</v>
      </c>
      <c r="X414">
        <v>0</v>
      </c>
      <c r="Y414">
        <v>0</v>
      </c>
      <c r="Z414">
        <v>0</v>
      </c>
      <c r="AA414">
        <v>0</v>
      </c>
      <c r="AB414">
        <v>0</v>
      </c>
      <c r="AC414">
        <v>5</v>
      </c>
      <c r="AD414">
        <v>0</v>
      </c>
      <c r="AE414" t="s">
        <v>104</v>
      </c>
      <c r="AF414" t="s">
        <v>537</v>
      </c>
      <c r="AG414" t="s">
        <v>251</v>
      </c>
      <c r="AH414" t="s">
        <v>107</v>
      </c>
    </row>
    <row r="415" spans="1:34" ht="15">
      <c r="A415" t="s">
        <v>101</v>
      </c>
      <c r="B415" t="s">
        <v>536</v>
      </c>
      <c r="C415" t="s">
        <v>249</v>
      </c>
      <c r="D415" t="s">
        <v>165</v>
      </c>
      <c r="E415" t="s">
        <v>102</v>
      </c>
      <c r="F415">
        <v>2012</v>
      </c>
      <c r="G415" t="s">
        <v>121</v>
      </c>
      <c r="H415" t="s">
        <v>166</v>
      </c>
      <c r="I415" t="s">
        <v>123</v>
      </c>
      <c r="J415" t="s">
        <v>124</v>
      </c>
      <c r="L415">
        <v>0</v>
      </c>
      <c r="M415">
        <v>0</v>
      </c>
      <c r="N415">
        <v>-600</v>
      </c>
      <c r="O415">
        <v>0</v>
      </c>
      <c r="P415">
        <v>600</v>
      </c>
      <c r="Q415" t="s">
        <v>103</v>
      </c>
      <c r="R415">
        <v>0</v>
      </c>
      <c r="S415">
        <v>0</v>
      </c>
      <c r="T415">
        <v>0</v>
      </c>
      <c r="U415">
        <v>0</v>
      </c>
      <c r="V415">
        <v>0</v>
      </c>
      <c r="W415">
        <v>0</v>
      </c>
      <c r="X415">
        <v>0</v>
      </c>
      <c r="Y415">
        <v>-800</v>
      </c>
      <c r="Z415">
        <v>-200</v>
      </c>
      <c r="AA415">
        <v>-200</v>
      </c>
      <c r="AB415">
        <v>200</v>
      </c>
      <c r="AC415">
        <v>400</v>
      </c>
      <c r="AD415">
        <v>0</v>
      </c>
      <c r="AE415" t="s">
        <v>104</v>
      </c>
      <c r="AF415" t="s">
        <v>537</v>
      </c>
      <c r="AG415" t="s">
        <v>251</v>
      </c>
      <c r="AH415" t="s">
        <v>105</v>
      </c>
    </row>
    <row r="416" spans="1:34" ht="15">
      <c r="A416" t="s">
        <v>101</v>
      </c>
      <c r="B416" t="s">
        <v>536</v>
      </c>
      <c r="C416" t="s">
        <v>249</v>
      </c>
      <c r="D416" t="s">
        <v>165</v>
      </c>
      <c r="E416" t="s">
        <v>538</v>
      </c>
      <c r="F416">
        <v>2012</v>
      </c>
      <c r="G416" t="s">
        <v>121</v>
      </c>
      <c r="H416" t="s">
        <v>166</v>
      </c>
      <c r="I416" t="s">
        <v>123</v>
      </c>
      <c r="J416" t="s">
        <v>124</v>
      </c>
      <c r="L416">
        <v>0</v>
      </c>
      <c r="M416">
        <v>0</v>
      </c>
      <c r="N416">
        <v>-200</v>
      </c>
      <c r="O416">
        <v>0</v>
      </c>
      <c r="P416">
        <v>200</v>
      </c>
      <c r="Q416" t="s">
        <v>103</v>
      </c>
      <c r="R416">
        <v>0</v>
      </c>
      <c r="S416">
        <v>0</v>
      </c>
      <c r="T416">
        <v>0</v>
      </c>
      <c r="U416">
        <v>0</v>
      </c>
      <c r="V416">
        <v>0</v>
      </c>
      <c r="W416">
        <v>0</v>
      </c>
      <c r="X416">
        <v>0</v>
      </c>
      <c r="Y416">
        <v>0</v>
      </c>
      <c r="Z416">
        <v>0</v>
      </c>
      <c r="AA416">
        <v>-200</v>
      </c>
      <c r="AB416">
        <v>0</v>
      </c>
      <c r="AC416">
        <v>0</v>
      </c>
      <c r="AD416">
        <v>0</v>
      </c>
      <c r="AE416" t="s">
        <v>104</v>
      </c>
      <c r="AF416" t="s">
        <v>537</v>
      </c>
      <c r="AG416" t="s">
        <v>251</v>
      </c>
      <c r="AH416" t="s">
        <v>539</v>
      </c>
    </row>
    <row r="417" spans="1:34" ht="15">
      <c r="A417" t="s">
        <v>101</v>
      </c>
      <c r="B417" t="s">
        <v>536</v>
      </c>
      <c r="C417" t="s">
        <v>249</v>
      </c>
      <c r="D417" t="s">
        <v>161</v>
      </c>
      <c r="E417" t="s">
        <v>102</v>
      </c>
      <c r="F417">
        <v>2012</v>
      </c>
      <c r="G417" t="s">
        <v>121</v>
      </c>
      <c r="H417" t="s">
        <v>162</v>
      </c>
      <c r="I417" t="s">
        <v>123</v>
      </c>
      <c r="J417" t="s">
        <v>124</v>
      </c>
      <c r="L417" s="40">
        <v>0</v>
      </c>
      <c r="M417" s="40">
        <v>0</v>
      </c>
      <c r="N417" s="40">
        <v>-3</v>
      </c>
      <c r="O417" s="40">
        <v>0</v>
      </c>
      <c r="P417" s="40">
        <v>3</v>
      </c>
      <c r="Q417" t="s">
        <v>103</v>
      </c>
      <c r="R417">
        <v>0</v>
      </c>
      <c r="S417">
        <v>0</v>
      </c>
      <c r="T417">
        <v>0</v>
      </c>
      <c r="U417">
        <v>0</v>
      </c>
      <c r="V417">
        <v>0</v>
      </c>
      <c r="W417">
        <v>0</v>
      </c>
      <c r="X417">
        <v>0</v>
      </c>
      <c r="Y417">
        <v>0</v>
      </c>
      <c r="Z417">
        <v>0</v>
      </c>
      <c r="AA417">
        <v>-3</v>
      </c>
      <c r="AB417">
        <v>0</v>
      </c>
      <c r="AC417">
        <v>0</v>
      </c>
      <c r="AD417">
        <v>0</v>
      </c>
      <c r="AE417" t="s">
        <v>104</v>
      </c>
      <c r="AF417" t="s">
        <v>537</v>
      </c>
      <c r="AG417" t="s">
        <v>251</v>
      </c>
      <c r="AH417" t="s">
        <v>105</v>
      </c>
    </row>
    <row r="418" spans="1:34" ht="15">
      <c r="A418" t="s">
        <v>101</v>
      </c>
      <c r="B418" t="s">
        <v>102</v>
      </c>
      <c r="C418" t="s">
        <v>261</v>
      </c>
      <c r="D418" t="s">
        <v>127</v>
      </c>
      <c r="E418" t="s">
        <v>102</v>
      </c>
      <c r="F418">
        <v>2012</v>
      </c>
      <c r="G418" t="s">
        <v>113</v>
      </c>
      <c r="H418" t="s">
        <v>128</v>
      </c>
      <c r="I418" t="s">
        <v>115</v>
      </c>
      <c r="J418" t="s">
        <v>129</v>
      </c>
      <c r="K418" t="s">
        <v>130</v>
      </c>
      <c r="L418">
        <v>1061985.08</v>
      </c>
      <c r="M418">
        <v>1061985.08</v>
      </c>
      <c r="N418">
        <v>0</v>
      </c>
      <c r="O418">
        <v>0</v>
      </c>
      <c r="P418">
        <v>1061985.08</v>
      </c>
      <c r="Q418" t="s">
        <v>131</v>
      </c>
      <c r="R418">
        <v>0</v>
      </c>
      <c r="S418">
        <v>0</v>
      </c>
      <c r="T418">
        <v>0</v>
      </c>
      <c r="U418">
        <v>0</v>
      </c>
      <c r="V418">
        <v>0</v>
      </c>
      <c r="W418">
        <v>0</v>
      </c>
      <c r="X418">
        <v>0</v>
      </c>
      <c r="Y418">
        <v>0</v>
      </c>
      <c r="Z418">
        <v>0</v>
      </c>
      <c r="AA418">
        <v>0</v>
      </c>
      <c r="AB418">
        <v>0</v>
      </c>
      <c r="AC418">
        <v>0</v>
      </c>
      <c r="AD418">
        <v>0</v>
      </c>
      <c r="AE418" t="s">
        <v>104</v>
      </c>
      <c r="AF418" t="s">
        <v>105</v>
      </c>
      <c r="AG418" t="s">
        <v>263</v>
      </c>
      <c r="AH418" t="s">
        <v>105</v>
      </c>
    </row>
    <row r="419" spans="1:34" ht="15">
      <c r="A419" t="s">
        <v>101</v>
      </c>
      <c r="B419" t="s">
        <v>102</v>
      </c>
      <c r="C419" t="s">
        <v>261</v>
      </c>
      <c r="D419" t="s">
        <v>264</v>
      </c>
      <c r="E419" t="s">
        <v>102</v>
      </c>
      <c r="F419">
        <v>2012</v>
      </c>
      <c r="G419" t="s">
        <v>113</v>
      </c>
      <c r="H419" t="s">
        <v>265</v>
      </c>
      <c r="I419" t="s">
        <v>115</v>
      </c>
      <c r="J419" t="s">
        <v>129</v>
      </c>
      <c r="K419" t="s">
        <v>130</v>
      </c>
      <c r="L419">
        <v>96692</v>
      </c>
      <c r="M419">
        <v>96692</v>
      </c>
      <c r="N419">
        <v>0</v>
      </c>
      <c r="O419">
        <v>0</v>
      </c>
      <c r="P419">
        <v>96692</v>
      </c>
      <c r="Q419" t="s">
        <v>131</v>
      </c>
      <c r="R419">
        <v>0</v>
      </c>
      <c r="S419">
        <v>0</v>
      </c>
      <c r="T419">
        <v>0</v>
      </c>
      <c r="U419">
        <v>0</v>
      </c>
      <c r="V419">
        <v>0</v>
      </c>
      <c r="W419">
        <v>0</v>
      </c>
      <c r="X419">
        <v>0</v>
      </c>
      <c r="Y419">
        <v>0</v>
      </c>
      <c r="Z419">
        <v>0</v>
      </c>
      <c r="AA419">
        <v>0</v>
      </c>
      <c r="AB419">
        <v>0</v>
      </c>
      <c r="AC419">
        <v>0</v>
      </c>
      <c r="AD419">
        <v>0</v>
      </c>
      <c r="AE419" t="s">
        <v>104</v>
      </c>
      <c r="AF419" t="s">
        <v>105</v>
      </c>
      <c r="AG419" t="s">
        <v>263</v>
      </c>
      <c r="AH419" t="s">
        <v>105</v>
      </c>
    </row>
    <row r="420" spans="1:34" ht="15">
      <c r="A420" t="s">
        <v>101</v>
      </c>
      <c r="B420" t="s">
        <v>102</v>
      </c>
      <c r="C420" t="s">
        <v>261</v>
      </c>
      <c r="D420" t="s">
        <v>132</v>
      </c>
      <c r="E420" t="s">
        <v>102</v>
      </c>
      <c r="F420">
        <v>2012</v>
      </c>
      <c r="G420" t="s">
        <v>113</v>
      </c>
      <c r="H420" t="s">
        <v>133</v>
      </c>
      <c r="I420" t="s">
        <v>115</v>
      </c>
      <c r="J420" t="s">
        <v>129</v>
      </c>
      <c r="K420" t="s">
        <v>130</v>
      </c>
      <c r="L420">
        <v>0</v>
      </c>
      <c r="M420">
        <v>0</v>
      </c>
      <c r="N420">
        <v>0</v>
      </c>
      <c r="O420">
        <v>0</v>
      </c>
      <c r="P420">
        <v>0</v>
      </c>
      <c r="Q420" t="s">
        <v>103</v>
      </c>
      <c r="R420">
        <v>0</v>
      </c>
      <c r="S420">
        <v>31913.08</v>
      </c>
      <c r="T420">
        <v>-31913.08</v>
      </c>
      <c r="U420">
        <v>0</v>
      </c>
      <c r="V420">
        <v>14968.32</v>
      </c>
      <c r="W420">
        <v>5329.81</v>
      </c>
      <c r="X420">
        <v>8119.25</v>
      </c>
      <c r="Y420">
        <v>-28417.38</v>
      </c>
      <c r="Z420">
        <v>0</v>
      </c>
      <c r="AA420">
        <v>12097.050000000001</v>
      </c>
      <c r="AB420">
        <v>-12097.050000000001</v>
      </c>
      <c r="AC420">
        <v>0</v>
      </c>
      <c r="AD420">
        <v>0</v>
      </c>
      <c r="AE420" t="s">
        <v>104</v>
      </c>
      <c r="AF420" t="s">
        <v>105</v>
      </c>
      <c r="AG420" t="s">
        <v>263</v>
      </c>
      <c r="AH420" t="s">
        <v>105</v>
      </c>
    </row>
    <row r="421" spans="1:34" ht="15">
      <c r="A421" t="s">
        <v>101</v>
      </c>
      <c r="B421" t="s">
        <v>102</v>
      </c>
      <c r="C421" t="s">
        <v>261</v>
      </c>
      <c r="D421" t="s">
        <v>255</v>
      </c>
      <c r="E421" t="s">
        <v>102</v>
      </c>
      <c r="F421">
        <v>2012</v>
      </c>
      <c r="G421" t="s">
        <v>113</v>
      </c>
      <c r="H421" t="s">
        <v>256</v>
      </c>
      <c r="I421" t="s">
        <v>115</v>
      </c>
      <c r="J421" t="s">
        <v>129</v>
      </c>
      <c r="K421" t="s">
        <v>130</v>
      </c>
      <c r="L421">
        <v>6370</v>
      </c>
      <c r="M421">
        <v>6370</v>
      </c>
      <c r="N421">
        <v>0</v>
      </c>
      <c r="O421">
        <v>0</v>
      </c>
      <c r="P421">
        <v>6370</v>
      </c>
      <c r="Q421" t="s">
        <v>131</v>
      </c>
      <c r="R421">
        <v>0</v>
      </c>
      <c r="S421">
        <v>0</v>
      </c>
      <c r="T421">
        <v>0</v>
      </c>
      <c r="U421">
        <v>0</v>
      </c>
      <c r="V421">
        <v>0</v>
      </c>
      <c r="W421">
        <v>0</v>
      </c>
      <c r="X421">
        <v>0</v>
      </c>
      <c r="Y421">
        <v>0</v>
      </c>
      <c r="Z421">
        <v>0</v>
      </c>
      <c r="AA421">
        <v>0</v>
      </c>
      <c r="AB421">
        <v>0</v>
      </c>
      <c r="AC421">
        <v>0</v>
      </c>
      <c r="AD421">
        <v>0</v>
      </c>
      <c r="AE421" t="s">
        <v>104</v>
      </c>
      <c r="AF421" t="s">
        <v>105</v>
      </c>
      <c r="AG421" t="s">
        <v>263</v>
      </c>
      <c r="AH421" t="s">
        <v>105</v>
      </c>
    </row>
    <row r="422" spans="1:34" ht="15">
      <c r="A422" t="s">
        <v>101</v>
      </c>
      <c r="B422" t="s">
        <v>102</v>
      </c>
      <c r="C422" t="s">
        <v>261</v>
      </c>
      <c r="D422" t="s">
        <v>134</v>
      </c>
      <c r="E422" t="s">
        <v>102</v>
      </c>
      <c r="F422">
        <v>2012</v>
      </c>
      <c r="G422" t="s">
        <v>113</v>
      </c>
      <c r="H422" t="s">
        <v>135</v>
      </c>
      <c r="I422" t="s">
        <v>115</v>
      </c>
      <c r="J422" t="s">
        <v>129</v>
      </c>
      <c r="K422" t="s">
        <v>136</v>
      </c>
      <c r="L422">
        <v>154800</v>
      </c>
      <c r="M422">
        <v>154800</v>
      </c>
      <c r="N422">
        <v>0</v>
      </c>
      <c r="O422">
        <v>0</v>
      </c>
      <c r="P422">
        <v>154800</v>
      </c>
      <c r="Q422" t="s">
        <v>131</v>
      </c>
      <c r="R422">
        <v>0</v>
      </c>
      <c r="S422">
        <v>0</v>
      </c>
      <c r="T422">
        <v>0</v>
      </c>
      <c r="U422">
        <v>0</v>
      </c>
      <c r="V422">
        <v>0</v>
      </c>
      <c r="W422">
        <v>0</v>
      </c>
      <c r="X422">
        <v>0</v>
      </c>
      <c r="Y422">
        <v>0</v>
      </c>
      <c r="Z422">
        <v>0</v>
      </c>
      <c r="AA422">
        <v>0</v>
      </c>
      <c r="AB422">
        <v>0</v>
      </c>
      <c r="AC422">
        <v>0</v>
      </c>
      <c r="AD422">
        <v>0</v>
      </c>
      <c r="AE422" t="s">
        <v>104</v>
      </c>
      <c r="AF422" t="s">
        <v>105</v>
      </c>
      <c r="AG422" t="s">
        <v>263</v>
      </c>
      <c r="AH422" t="s">
        <v>105</v>
      </c>
    </row>
    <row r="423" spans="1:34" ht="15">
      <c r="A423" t="s">
        <v>101</v>
      </c>
      <c r="B423" t="s">
        <v>102</v>
      </c>
      <c r="C423" t="s">
        <v>261</v>
      </c>
      <c r="D423" t="s">
        <v>137</v>
      </c>
      <c r="E423" t="s">
        <v>102</v>
      </c>
      <c r="F423">
        <v>2012</v>
      </c>
      <c r="G423" t="s">
        <v>113</v>
      </c>
      <c r="H423" t="s">
        <v>138</v>
      </c>
      <c r="I423" t="s">
        <v>115</v>
      </c>
      <c r="J423" t="s">
        <v>129</v>
      </c>
      <c r="K423" t="s">
        <v>136</v>
      </c>
      <c r="L423">
        <v>80839</v>
      </c>
      <c r="M423">
        <v>80839</v>
      </c>
      <c r="N423">
        <v>0</v>
      </c>
      <c r="O423">
        <v>0</v>
      </c>
      <c r="P423">
        <v>80839</v>
      </c>
      <c r="Q423" t="s">
        <v>131</v>
      </c>
      <c r="R423">
        <v>0</v>
      </c>
      <c r="S423">
        <v>0</v>
      </c>
      <c r="T423">
        <v>0</v>
      </c>
      <c r="U423">
        <v>0</v>
      </c>
      <c r="V423">
        <v>0</v>
      </c>
      <c r="W423">
        <v>0</v>
      </c>
      <c r="X423">
        <v>0</v>
      </c>
      <c r="Y423">
        <v>0</v>
      </c>
      <c r="Z423">
        <v>0</v>
      </c>
      <c r="AA423">
        <v>0</v>
      </c>
      <c r="AB423">
        <v>0</v>
      </c>
      <c r="AC423">
        <v>0</v>
      </c>
      <c r="AD423">
        <v>0</v>
      </c>
      <c r="AE423" t="s">
        <v>104</v>
      </c>
      <c r="AF423" t="s">
        <v>105</v>
      </c>
      <c r="AG423" t="s">
        <v>263</v>
      </c>
      <c r="AH423" t="s">
        <v>105</v>
      </c>
    </row>
    <row r="424" spans="1:34" ht="15">
      <c r="A424" t="s">
        <v>101</v>
      </c>
      <c r="B424" t="s">
        <v>102</v>
      </c>
      <c r="C424" t="s">
        <v>261</v>
      </c>
      <c r="D424" t="s">
        <v>139</v>
      </c>
      <c r="E424" t="s">
        <v>102</v>
      </c>
      <c r="F424">
        <v>2012</v>
      </c>
      <c r="G424" t="s">
        <v>113</v>
      </c>
      <c r="H424" t="s">
        <v>140</v>
      </c>
      <c r="I424" t="s">
        <v>115</v>
      </c>
      <c r="J424" t="s">
        <v>129</v>
      </c>
      <c r="K424" t="s">
        <v>136</v>
      </c>
      <c r="L424">
        <v>77456</v>
      </c>
      <c r="M424">
        <v>77456</v>
      </c>
      <c r="N424">
        <v>0</v>
      </c>
      <c r="O424">
        <v>0</v>
      </c>
      <c r="P424">
        <v>77456</v>
      </c>
      <c r="Q424" t="s">
        <v>131</v>
      </c>
      <c r="R424">
        <v>0</v>
      </c>
      <c r="S424">
        <v>0</v>
      </c>
      <c r="T424">
        <v>0</v>
      </c>
      <c r="U424">
        <v>0</v>
      </c>
      <c r="V424">
        <v>0</v>
      </c>
      <c r="W424">
        <v>0</v>
      </c>
      <c r="X424">
        <v>0</v>
      </c>
      <c r="Y424">
        <v>0</v>
      </c>
      <c r="Z424">
        <v>0</v>
      </c>
      <c r="AA424">
        <v>0</v>
      </c>
      <c r="AB424">
        <v>0</v>
      </c>
      <c r="AC424">
        <v>0</v>
      </c>
      <c r="AD424">
        <v>0</v>
      </c>
      <c r="AE424" t="s">
        <v>104</v>
      </c>
      <c r="AF424" t="s">
        <v>105</v>
      </c>
      <c r="AG424" t="s">
        <v>263</v>
      </c>
      <c r="AH424" t="s">
        <v>105</v>
      </c>
    </row>
    <row r="425" spans="1:34" ht="15">
      <c r="A425" t="s">
        <v>101</v>
      </c>
      <c r="B425" t="s">
        <v>102</v>
      </c>
      <c r="C425" t="s">
        <v>261</v>
      </c>
      <c r="D425" t="s">
        <v>141</v>
      </c>
      <c r="E425" t="s">
        <v>102</v>
      </c>
      <c r="F425">
        <v>2012</v>
      </c>
      <c r="G425" t="s">
        <v>113</v>
      </c>
      <c r="H425" t="s">
        <v>142</v>
      </c>
      <c r="I425" t="s">
        <v>115</v>
      </c>
      <c r="J425" t="s">
        <v>129</v>
      </c>
      <c r="K425" t="s">
        <v>136</v>
      </c>
      <c r="L425">
        <v>4562</v>
      </c>
      <c r="M425">
        <v>4562</v>
      </c>
      <c r="N425">
        <v>0</v>
      </c>
      <c r="O425">
        <v>0</v>
      </c>
      <c r="P425">
        <v>4562</v>
      </c>
      <c r="Q425" t="s">
        <v>131</v>
      </c>
      <c r="R425">
        <v>0</v>
      </c>
      <c r="S425">
        <v>0</v>
      </c>
      <c r="T425">
        <v>0</v>
      </c>
      <c r="U425">
        <v>0</v>
      </c>
      <c r="V425">
        <v>0</v>
      </c>
      <c r="W425">
        <v>0</v>
      </c>
      <c r="X425">
        <v>0</v>
      </c>
      <c r="Y425">
        <v>0</v>
      </c>
      <c r="Z425">
        <v>0</v>
      </c>
      <c r="AA425">
        <v>0</v>
      </c>
      <c r="AB425">
        <v>0</v>
      </c>
      <c r="AC425">
        <v>0</v>
      </c>
      <c r="AD425">
        <v>0</v>
      </c>
      <c r="AE425" t="s">
        <v>104</v>
      </c>
      <c r="AF425" t="s">
        <v>105</v>
      </c>
      <c r="AG425" t="s">
        <v>263</v>
      </c>
      <c r="AH425" t="s">
        <v>105</v>
      </c>
    </row>
    <row r="426" spans="1:34" ht="15">
      <c r="A426" t="s">
        <v>101</v>
      </c>
      <c r="B426" t="s">
        <v>102</v>
      </c>
      <c r="C426" t="s">
        <v>261</v>
      </c>
      <c r="D426" t="s">
        <v>143</v>
      </c>
      <c r="E426" t="s">
        <v>102</v>
      </c>
      <c r="F426">
        <v>2012</v>
      </c>
      <c r="G426" t="s">
        <v>113</v>
      </c>
      <c r="H426" t="s">
        <v>144</v>
      </c>
      <c r="I426" t="s">
        <v>115</v>
      </c>
      <c r="J426" t="s">
        <v>129</v>
      </c>
      <c r="K426" t="s">
        <v>136</v>
      </c>
      <c r="L426">
        <v>0</v>
      </c>
      <c r="M426">
        <v>0</v>
      </c>
      <c r="N426">
        <v>0</v>
      </c>
      <c r="O426">
        <v>0</v>
      </c>
      <c r="P426">
        <v>0</v>
      </c>
      <c r="Q426" t="s">
        <v>103</v>
      </c>
      <c r="R426">
        <v>0</v>
      </c>
      <c r="S426">
        <v>7680.360000000001</v>
      </c>
      <c r="T426">
        <v>-7680.360000000001</v>
      </c>
      <c r="U426">
        <v>0</v>
      </c>
      <c r="V426">
        <v>2246.88</v>
      </c>
      <c r="W426">
        <v>525.29</v>
      </c>
      <c r="X426">
        <v>1143.08</v>
      </c>
      <c r="Y426">
        <v>-3915.25</v>
      </c>
      <c r="Z426">
        <v>0</v>
      </c>
      <c r="AA426">
        <v>1626.92</v>
      </c>
      <c r="AB426">
        <v>-1626.92</v>
      </c>
      <c r="AC426">
        <v>0</v>
      </c>
      <c r="AD426">
        <v>0</v>
      </c>
      <c r="AE426" t="s">
        <v>104</v>
      </c>
      <c r="AF426" t="s">
        <v>105</v>
      </c>
      <c r="AG426" t="s">
        <v>263</v>
      </c>
      <c r="AH426" t="s">
        <v>105</v>
      </c>
    </row>
    <row r="427" spans="1:34" ht="15">
      <c r="A427" t="s">
        <v>101</v>
      </c>
      <c r="B427" t="s">
        <v>102</v>
      </c>
      <c r="C427" t="s">
        <v>261</v>
      </c>
      <c r="D427" t="s">
        <v>173</v>
      </c>
      <c r="E427" t="s">
        <v>102</v>
      </c>
      <c r="F427">
        <v>2012</v>
      </c>
      <c r="G427" t="s">
        <v>113</v>
      </c>
      <c r="H427" t="s">
        <v>174</v>
      </c>
      <c r="I427" t="s">
        <v>115</v>
      </c>
      <c r="J427" t="s">
        <v>147</v>
      </c>
      <c r="L427">
        <v>90000</v>
      </c>
      <c r="M427">
        <v>90000</v>
      </c>
      <c r="N427">
        <v>0</v>
      </c>
      <c r="O427">
        <v>0</v>
      </c>
      <c r="P427">
        <v>90000</v>
      </c>
      <c r="Q427" t="s">
        <v>131</v>
      </c>
      <c r="R427">
        <v>0</v>
      </c>
      <c r="S427">
        <v>0</v>
      </c>
      <c r="T427">
        <v>0</v>
      </c>
      <c r="U427">
        <v>0</v>
      </c>
      <c r="V427">
        <v>0</v>
      </c>
      <c r="W427">
        <v>0</v>
      </c>
      <c r="X427">
        <v>0</v>
      </c>
      <c r="Y427">
        <v>0</v>
      </c>
      <c r="Z427">
        <v>0</v>
      </c>
      <c r="AA427">
        <v>0</v>
      </c>
      <c r="AB427">
        <v>0</v>
      </c>
      <c r="AC427">
        <v>0</v>
      </c>
      <c r="AD427">
        <v>0</v>
      </c>
      <c r="AE427" t="s">
        <v>104</v>
      </c>
      <c r="AF427" t="s">
        <v>105</v>
      </c>
      <c r="AG427" t="s">
        <v>263</v>
      </c>
      <c r="AH427" t="s">
        <v>105</v>
      </c>
    </row>
    <row r="428" spans="1:34" ht="15">
      <c r="A428" t="s">
        <v>101</v>
      </c>
      <c r="B428" t="s">
        <v>102</v>
      </c>
      <c r="C428" t="s">
        <v>261</v>
      </c>
      <c r="D428" t="s">
        <v>175</v>
      </c>
      <c r="E428" t="s">
        <v>102</v>
      </c>
      <c r="F428">
        <v>2012</v>
      </c>
      <c r="G428" t="s">
        <v>113</v>
      </c>
      <c r="H428" t="s">
        <v>176</v>
      </c>
      <c r="I428" t="s">
        <v>115</v>
      </c>
      <c r="J428" t="s">
        <v>147</v>
      </c>
      <c r="L428">
        <v>750</v>
      </c>
      <c r="M428">
        <v>750</v>
      </c>
      <c r="N428">
        <v>0</v>
      </c>
      <c r="O428">
        <v>0</v>
      </c>
      <c r="P428">
        <v>750</v>
      </c>
      <c r="Q428" t="s">
        <v>131</v>
      </c>
      <c r="R428">
        <v>0</v>
      </c>
      <c r="S428">
        <v>0</v>
      </c>
      <c r="T428">
        <v>0</v>
      </c>
      <c r="U428">
        <v>0</v>
      </c>
      <c r="V428">
        <v>0</v>
      </c>
      <c r="W428">
        <v>0</v>
      </c>
      <c r="X428">
        <v>0</v>
      </c>
      <c r="Y428">
        <v>0</v>
      </c>
      <c r="Z428">
        <v>0</v>
      </c>
      <c r="AA428">
        <v>0</v>
      </c>
      <c r="AB428">
        <v>0</v>
      </c>
      <c r="AC428">
        <v>0</v>
      </c>
      <c r="AD428">
        <v>0</v>
      </c>
      <c r="AE428" t="s">
        <v>104</v>
      </c>
      <c r="AF428" t="s">
        <v>105</v>
      </c>
      <c r="AG428" t="s">
        <v>263</v>
      </c>
      <c r="AH428" t="s">
        <v>105</v>
      </c>
    </row>
    <row r="429" spans="1:34" ht="15">
      <c r="A429" t="s">
        <v>101</v>
      </c>
      <c r="B429" t="s">
        <v>102</v>
      </c>
      <c r="C429" t="s">
        <v>261</v>
      </c>
      <c r="D429" t="s">
        <v>202</v>
      </c>
      <c r="E429" t="s">
        <v>102</v>
      </c>
      <c r="F429">
        <v>2012</v>
      </c>
      <c r="G429" t="s">
        <v>113</v>
      </c>
      <c r="H429" t="s">
        <v>203</v>
      </c>
      <c r="I429" t="s">
        <v>115</v>
      </c>
      <c r="J429" t="s">
        <v>150</v>
      </c>
      <c r="L429">
        <v>15000</v>
      </c>
      <c r="M429">
        <v>15000</v>
      </c>
      <c r="N429">
        <v>0</v>
      </c>
      <c r="O429">
        <v>0</v>
      </c>
      <c r="P429">
        <v>15000</v>
      </c>
      <c r="Q429" t="s">
        <v>131</v>
      </c>
      <c r="R429">
        <v>0</v>
      </c>
      <c r="S429">
        <v>0</v>
      </c>
      <c r="T429">
        <v>0</v>
      </c>
      <c r="U429">
        <v>0</v>
      </c>
      <c r="V429">
        <v>0</v>
      </c>
      <c r="W429">
        <v>0</v>
      </c>
      <c r="X429">
        <v>0</v>
      </c>
      <c r="Y429">
        <v>0</v>
      </c>
      <c r="Z429">
        <v>0</v>
      </c>
      <c r="AA429">
        <v>0</v>
      </c>
      <c r="AB429">
        <v>0</v>
      </c>
      <c r="AC429">
        <v>0</v>
      </c>
      <c r="AD429">
        <v>0</v>
      </c>
      <c r="AE429" t="s">
        <v>104</v>
      </c>
      <c r="AF429" t="s">
        <v>105</v>
      </c>
      <c r="AG429" t="s">
        <v>263</v>
      </c>
      <c r="AH429" t="s">
        <v>105</v>
      </c>
    </row>
    <row r="430" spans="1:34" ht="15">
      <c r="A430" t="s">
        <v>101</v>
      </c>
      <c r="B430" t="s">
        <v>102</v>
      </c>
      <c r="C430" t="s">
        <v>261</v>
      </c>
      <c r="D430" t="s">
        <v>245</v>
      </c>
      <c r="E430" t="s">
        <v>102</v>
      </c>
      <c r="F430">
        <v>2012</v>
      </c>
      <c r="G430" t="s">
        <v>113</v>
      </c>
      <c r="H430" t="s">
        <v>246</v>
      </c>
      <c r="I430" t="s">
        <v>115</v>
      </c>
      <c r="J430" t="s">
        <v>150</v>
      </c>
      <c r="L430">
        <v>750</v>
      </c>
      <c r="M430">
        <v>750</v>
      </c>
      <c r="N430">
        <v>0</v>
      </c>
      <c r="O430">
        <v>0</v>
      </c>
      <c r="P430">
        <v>750</v>
      </c>
      <c r="Q430" t="s">
        <v>131</v>
      </c>
      <c r="R430">
        <v>0</v>
      </c>
      <c r="S430">
        <v>0</v>
      </c>
      <c r="T430">
        <v>0</v>
      </c>
      <c r="U430">
        <v>0</v>
      </c>
      <c r="V430">
        <v>0</v>
      </c>
      <c r="W430">
        <v>0</v>
      </c>
      <c r="X430">
        <v>0</v>
      </c>
      <c r="Y430">
        <v>0</v>
      </c>
      <c r="Z430">
        <v>0</v>
      </c>
      <c r="AA430">
        <v>0</v>
      </c>
      <c r="AB430">
        <v>0</v>
      </c>
      <c r="AC430">
        <v>0</v>
      </c>
      <c r="AD430">
        <v>0</v>
      </c>
      <c r="AE430" t="s">
        <v>104</v>
      </c>
      <c r="AF430" t="s">
        <v>105</v>
      </c>
      <c r="AG430" t="s">
        <v>263</v>
      </c>
      <c r="AH430" t="s">
        <v>105</v>
      </c>
    </row>
    <row r="431" spans="1:34" ht="15">
      <c r="A431" t="s">
        <v>101</v>
      </c>
      <c r="B431" t="s">
        <v>102</v>
      </c>
      <c r="C431" t="s">
        <v>261</v>
      </c>
      <c r="D431" t="s">
        <v>177</v>
      </c>
      <c r="E431" t="s">
        <v>102</v>
      </c>
      <c r="F431">
        <v>2012</v>
      </c>
      <c r="G431" t="s">
        <v>113</v>
      </c>
      <c r="H431" t="s">
        <v>178</v>
      </c>
      <c r="I431" t="s">
        <v>115</v>
      </c>
      <c r="J431" t="s">
        <v>150</v>
      </c>
      <c r="L431">
        <v>0.04</v>
      </c>
      <c r="M431">
        <v>0.04</v>
      </c>
      <c r="N431">
        <v>0</v>
      </c>
      <c r="O431">
        <v>0</v>
      </c>
      <c r="P431">
        <v>0.04</v>
      </c>
      <c r="Q431" t="s">
        <v>131</v>
      </c>
      <c r="R431">
        <v>0</v>
      </c>
      <c r="S431">
        <v>0</v>
      </c>
      <c r="T431">
        <v>0</v>
      </c>
      <c r="U431">
        <v>0</v>
      </c>
      <c r="V431">
        <v>0</v>
      </c>
      <c r="W431">
        <v>0</v>
      </c>
      <c r="X431">
        <v>0</v>
      </c>
      <c r="Y431">
        <v>0</v>
      </c>
      <c r="Z431">
        <v>0</v>
      </c>
      <c r="AA431">
        <v>0</v>
      </c>
      <c r="AB431">
        <v>0</v>
      </c>
      <c r="AC431">
        <v>0</v>
      </c>
      <c r="AD431">
        <v>0</v>
      </c>
      <c r="AE431" t="s">
        <v>104</v>
      </c>
      <c r="AF431" t="s">
        <v>105</v>
      </c>
      <c r="AG431" t="s">
        <v>263</v>
      </c>
      <c r="AH431" t="s">
        <v>105</v>
      </c>
    </row>
    <row r="432" spans="1:34" ht="15">
      <c r="A432" t="s">
        <v>101</v>
      </c>
      <c r="B432" t="s">
        <v>102</v>
      </c>
      <c r="C432" t="s">
        <v>261</v>
      </c>
      <c r="D432" t="s">
        <v>148</v>
      </c>
      <c r="E432" t="s">
        <v>102</v>
      </c>
      <c r="F432">
        <v>2012</v>
      </c>
      <c r="G432" t="s">
        <v>113</v>
      </c>
      <c r="H432" t="s">
        <v>149</v>
      </c>
      <c r="I432" t="s">
        <v>115</v>
      </c>
      <c r="J432" t="s">
        <v>150</v>
      </c>
      <c r="L432">
        <v>135000</v>
      </c>
      <c r="M432">
        <v>135000</v>
      </c>
      <c r="N432">
        <v>0</v>
      </c>
      <c r="O432">
        <v>0</v>
      </c>
      <c r="P432">
        <v>135000</v>
      </c>
      <c r="Q432" t="s">
        <v>131</v>
      </c>
      <c r="R432">
        <v>0</v>
      </c>
      <c r="S432">
        <v>0</v>
      </c>
      <c r="T432">
        <v>0</v>
      </c>
      <c r="U432">
        <v>0</v>
      </c>
      <c r="V432">
        <v>0</v>
      </c>
      <c r="W432">
        <v>0</v>
      </c>
      <c r="X432">
        <v>0</v>
      </c>
      <c r="Y432">
        <v>0</v>
      </c>
      <c r="Z432">
        <v>0</v>
      </c>
      <c r="AA432">
        <v>0</v>
      </c>
      <c r="AB432">
        <v>0</v>
      </c>
      <c r="AC432">
        <v>0</v>
      </c>
      <c r="AD432">
        <v>0</v>
      </c>
      <c r="AE432" t="s">
        <v>104</v>
      </c>
      <c r="AF432" t="s">
        <v>105</v>
      </c>
      <c r="AG432" t="s">
        <v>263</v>
      </c>
      <c r="AH432" t="s">
        <v>105</v>
      </c>
    </row>
    <row r="433" spans="1:34" ht="15">
      <c r="A433" t="s">
        <v>101</v>
      </c>
      <c r="B433" t="s">
        <v>102</v>
      </c>
      <c r="C433" t="s">
        <v>261</v>
      </c>
      <c r="D433" t="s">
        <v>183</v>
      </c>
      <c r="E433" t="s">
        <v>102</v>
      </c>
      <c r="F433">
        <v>2012</v>
      </c>
      <c r="G433" t="s">
        <v>113</v>
      </c>
      <c r="H433" t="s">
        <v>184</v>
      </c>
      <c r="I433" t="s">
        <v>115</v>
      </c>
      <c r="J433" t="s">
        <v>150</v>
      </c>
      <c r="L433">
        <v>2500</v>
      </c>
      <c r="M433">
        <v>3120</v>
      </c>
      <c r="N433">
        <v>0</v>
      </c>
      <c r="O433">
        <v>0</v>
      </c>
      <c r="P433">
        <v>3120</v>
      </c>
      <c r="Q433" t="s">
        <v>131</v>
      </c>
      <c r="R433">
        <v>0</v>
      </c>
      <c r="S433">
        <v>0</v>
      </c>
      <c r="T433">
        <v>0</v>
      </c>
      <c r="U433">
        <v>0</v>
      </c>
      <c r="V433">
        <v>0</v>
      </c>
      <c r="W433">
        <v>0</v>
      </c>
      <c r="X433">
        <v>0</v>
      </c>
      <c r="Y433">
        <v>0</v>
      </c>
      <c r="Z433">
        <v>0</v>
      </c>
      <c r="AA433">
        <v>0</v>
      </c>
      <c r="AB433">
        <v>0</v>
      </c>
      <c r="AC433">
        <v>0</v>
      </c>
      <c r="AD433">
        <v>0</v>
      </c>
      <c r="AE433" t="s">
        <v>104</v>
      </c>
      <c r="AF433" t="s">
        <v>105</v>
      </c>
      <c r="AG433" t="s">
        <v>263</v>
      </c>
      <c r="AH433" t="s">
        <v>105</v>
      </c>
    </row>
    <row r="434" spans="1:34" ht="15">
      <c r="A434" t="s">
        <v>101</v>
      </c>
      <c r="B434" t="s">
        <v>102</v>
      </c>
      <c r="C434" t="s">
        <v>261</v>
      </c>
      <c r="D434" t="s">
        <v>151</v>
      </c>
      <c r="E434" t="s">
        <v>102</v>
      </c>
      <c r="F434">
        <v>2012</v>
      </c>
      <c r="G434" t="s">
        <v>113</v>
      </c>
      <c r="H434" t="s">
        <v>152</v>
      </c>
      <c r="I434" t="s">
        <v>115</v>
      </c>
      <c r="J434" t="s">
        <v>150</v>
      </c>
      <c r="L434">
        <v>15000</v>
      </c>
      <c r="M434">
        <v>15000</v>
      </c>
      <c r="N434">
        <v>0</v>
      </c>
      <c r="O434">
        <v>0</v>
      </c>
      <c r="P434">
        <v>15000</v>
      </c>
      <c r="Q434" t="s">
        <v>131</v>
      </c>
      <c r="R434">
        <v>0</v>
      </c>
      <c r="S434">
        <v>0</v>
      </c>
      <c r="T434">
        <v>0</v>
      </c>
      <c r="U434">
        <v>0</v>
      </c>
      <c r="V434">
        <v>0</v>
      </c>
      <c r="W434">
        <v>0</v>
      </c>
      <c r="X434">
        <v>0</v>
      </c>
      <c r="Y434">
        <v>0</v>
      </c>
      <c r="Z434">
        <v>0</v>
      </c>
      <c r="AA434">
        <v>0</v>
      </c>
      <c r="AB434">
        <v>0</v>
      </c>
      <c r="AC434">
        <v>0</v>
      </c>
      <c r="AD434">
        <v>0</v>
      </c>
      <c r="AE434" t="s">
        <v>104</v>
      </c>
      <c r="AF434" t="s">
        <v>105</v>
      </c>
      <c r="AG434" t="s">
        <v>263</v>
      </c>
      <c r="AH434" t="s">
        <v>105</v>
      </c>
    </row>
    <row r="435" spans="1:34" ht="15">
      <c r="A435" t="s">
        <v>101</v>
      </c>
      <c r="B435" t="s">
        <v>102</v>
      </c>
      <c r="C435" t="s">
        <v>261</v>
      </c>
      <c r="D435" t="s">
        <v>185</v>
      </c>
      <c r="E435" t="s">
        <v>102</v>
      </c>
      <c r="F435">
        <v>2012</v>
      </c>
      <c r="G435" t="s">
        <v>113</v>
      </c>
      <c r="H435" t="s">
        <v>186</v>
      </c>
      <c r="I435" t="s">
        <v>115</v>
      </c>
      <c r="J435" t="s">
        <v>187</v>
      </c>
      <c r="L435">
        <v>111</v>
      </c>
      <c r="M435">
        <v>111</v>
      </c>
      <c r="N435">
        <v>0</v>
      </c>
      <c r="O435">
        <v>0</v>
      </c>
      <c r="P435">
        <v>111</v>
      </c>
      <c r="Q435" t="s">
        <v>131</v>
      </c>
      <c r="R435">
        <v>0</v>
      </c>
      <c r="S435">
        <v>0</v>
      </c>
      <c r="T435">
        <v>0</v>
      </c>
      <c r="U435">
        <v>0</v>
      </c>
      <c r="V435">
        <v>0</v>
      </c>
      <c r="W435">
        <v>0</v>
      </c>
      <c r="X435">
        <v>0</v>
      </c>
      <c r="Y435">
        <v>0</v>
      </c>
      <c r="Z435">
        <v>0</v>
      </c>
      <c r="AA435">
        <v>0</v>
      </c>
      <c r="AB435">
        <v>0</v>
      </c>
      <c r="AC435">
        <v>0</v>
      </c>
      <c r="AD435">
        <v>0</v>
      </c>
      <c r="AE435" t="s">
        <v>104</v>
      </c>
      <c r="AF435" t="s">
        <v>105</v>
      </c>
      <c r="AG435" t="s">
        <v>263</v>
      </c>
      <c r="AH435" t="s">
        <v>105</v>
      </c>
    </row>
    <row r="436" spans="1:34" ht="15">
      <c r="A436" t="s">
        <v>101</v>
      </c>
      <c r="B436" t="s">
        <v>102</v>
      </c>
      <c r="C436" t="s">
        <v>261</v>
      </c>
      <c r="D436" t="s">
        <v>266</v>
      </c>
      <c r="E436" t="s">
        <v>102</v>
      </c>
      <c r="F436">
        <v>2012</v>
      </c>
      <c r="G436" t="s">
        <v>113</v>
      </c>
      <c r="H436" t="s">
        <v>267</v>
      </c>
      <c r="I436" t="s">
        <v>115</v>
      </c>
      <c r="J436" t="s">
        <v>187</v>
      </c>
      <c r="L436">
        <v>100</v>
      </c>
      <c r="M436">
        <v>100</v>
      </c>
      <c r="N436">
        <v>0</v>
      </c>
      <c r="O436">
        <v>0</v>
      </c>
      <c r="P436">
        <v>100</v>
      </c>
      <c r="Q436" t="s">
        <v>131</v>
      </c>
      <c r="R436">
        <v>0</v>
      </c>
      <c r="S436">
        <v>0</v>
      </c>
      <c r="T436">
        <v>0</v>
      </c>
      <c r="U436">
        <v>0</v>
      </c>
      <c r="V436">
        <v>0</v>
      </c>
      <c r="W436">
        <v>0</v>
      </c>
      <c r="X436">
        <v>0</v>
      </c>
      <c r="Y436">
        <v>0</v>
      </c>
      <c r="Z436">
        <v>0</v>
      </c>
      <c r="AA436">
        <v>0</v>
      </c>
      <c r="AB436">
        <v>0</v>
      </c>
      <c r="AC436">
        <v>0</v>
      </c>
      <c r="AD436">
        <v>0</v>
      </c>
      <c r="AE436" t="s">
        <v>104</v>
      </c>
      <c r="AF436" t="s">
        <v>105</v>
      </c>
      <c r="AG436" t="s">
        <v>263</v>
      </c>
      <c r="AH436" t="s">
        <v>105</v>
      </c>
    </row>
    <row r="437" spans="1:34" ht="15">
      <c r="A437" t="s">
        <v>101</v>
      </c>
      <c r="B437" t="s">
        <v>102</v>
      </c>
      <c r="C437" t="s">
        <v>261</v>
      </c>
      <c r="D437" t="s">
        <v>188</v>
      </c>
      <c r="E437" t="s">
        <v>102</v>
      </c>
      <c r="F437">
        <v>2012</v>
      </c>
      <c r="G437" t="s">
        <v>113</v>
      </c>
      <c r="H437" t="s">
        <v>189</v>
      </c>
      <c r="I437" t="s">
        <v>115</v>
      </c>
      <c r="J437" t="s">
        <v>190</v>
      </c>
      <c r="L437">
        <v>7500</v>
      </c>
      <c r="M437">
        <v>7500</v>
      </c>
      <c r="N437">
        <v>0</v>
      </c>
      <c r="O437">
        <v>0</v>
      </c>
      <c r="P437">
        <v>7500</v>
      </c>
      <c r="Q437" t="s">
        <v>131</v>
      </c>
      <c r="R437">
        <v>0</v>
      </c>
      <c r="S437">
        <v>0</v>
      </c>
      <c r="T437">
        <v>0</v>
      </c>
      <c r="U437">
        <v>0</v>
      </c>
      <c r="V437">
        <v>0</v>
      </c>
      <c r="W437">
        <v>0</v>
      </c>
      <c r="X437">
        <v>0</v>
      </c>
      <c r="Y437">
        <v>0</v>
      </c>
      <c r="Z437">
        <v>0</v>
      </c>
      <c r="AA437">
        <v>0</v>
      </c>
      <c r="AB437">
        <v>0</v>
      </c>
      <c r="AC437">
        <v>0</v>
      </c>
      <c r="AD437">
        <v>0</v>
      </c>
      <c r="AE437" t="s">
        <v>104</v>
      </c>
      <c r="AF437" t="s">
        <v>105</v>
      </c>
      <c r="AG437" t="s">
        <v>263</v>
      </c>
      <c r="AH437" t="s">
        <v>105</v>
      </c>
    </row>
    <row r="438" spans="1:34" ht="15">
      <c r="A438" t="s">
        <v>101</v>
      </c>
      <c r="B438" t="s">
        <v>102</v>
      </c>
      <c r="C438" t="s">
        <v>261</v>
      </c>
      <c r="D438" t="s">
        <v>268</v>
      </c>
      <c r="E438" t="s">
        <v>102</v>
      </c>
      <c r="F438">
        <v>2012</v>
      </c>
      <c r="G438" t="s">
        <v>113</v>
      </c>
      <c r="H438" t="s">
        <v>269</v>
      </c>
      <c r="I438" t="s">
        <v>115</v>
      </c>
      <c r="J438" t="s">
        <v>190</v>
      </c>
      <c r="L438">
        <v>17500</v>
      </c>
      <c r="M438">
        <v>17500</v>
      </c>
      <c r="N438">
        <v>0</v>
      </c>
      <c r="O438">
        <v>0</v>
      </c>
      <c r="P438">
        <v>17500</v>
      </c>
      <c r="Q438" t="s">
        <v>131</v>
      </c>
      <c r="R438">
        <v>0</v>
      </c>
      <c r="S438">
        <v>0</v>
      </c>
      <c r="T438">
        <v>0</v>
      </c>
      <c r="U438">
        <v>0</v>
      </c>
      <c r="V438">
        <v>0</v>
      </c>
      <c r="W438">
        <v>0</v>
      </c>
      <c r="X438">
        <v>0</v>
      </c>
      <c r="Y438">
        <v>0</v>
      </c>
      <c r="Z438">
        <v>0</v>
      </c>
      <c r="AA438">
        <v>0</v>
      </c>
      <c r="AB438">
        <v>0</v>
      </c>
      <c r="AC438">
        <v>0</v>
      </c>
      <c r="AD438">
        <v>0</v>
      </c>
      <c r="AE438" t="s">
        <v>104</v>
      </c>
      <c r="AF438" t="s">
        <v>105</v>
      </c>
      <c r="AG438" t="s">
        <v>263</v>
      </c>
      <c r="AH438" t="s">
        <v>105</v>
      </c>
    </row>
    <row r="439" spans="1:34" ht="15">
      <c r="A439" t="s">
        <v>101</v>
      </c>
      <c r="B439" t="s">
        <v>102</v>
      </c>
      <c r="C439" t="s">
        <v>261</v>
      </c>
      <c r="D439" t="s">
        <v>155</v>
      </c>
      <c r="E439" t="s">
        <v>102</v>
      </c>
      <c r="F439">
        <v>2012</v>
      </c>
      <c r="G439" t="s">
        <v>113</v>
      </c>
      <c r="H439" t="s">
        <v>156</v>
      </c>
      <c r="I439" t="s">
        <v>115</v>
      </c>
      <c r="J439" t="s">
        <v>157</v>
      </c>
      <c r="L439">
        <v>0.08</v>
      </c>
      <c r="M439">
        <v>0.08</v>
      </c>
      <c r="N439">
        <v>0</v>
      </c>
      <c r="O439">
        <v>0</v>
      </c>
      <c r="P439">
        <v>0.08</v>
      </c>
      <c r="Q439" t="s">
        <v>131</v>
      </c>
      <c r="R439">
        <v>0</v>
      </c>
      <c r="S439">
        <v>0</v>
      </c>
      <c r="T439">
        <v>0</v>
      </c>
      <c r="U439">
        <v>0</v>
      </c>
      <c r="V439">
        <v>0</v>
      </c>
      <c r="W439">
        <v>0</v>
      </c>
      <c r="X439">
        <v>0</v>
      </c>
      <c r="Y439">
        <v>0</v>
      </c>
      <c r="Z439">
        <v>0</v>
      </c>
      <c r="AA439">
        <v>0</v>
      </c>
      <c r="AB439">
        <v>0</v>
      </c>
      <c r="AC439">
        <v>0</v>
      </c>
      <c r="AD439">
        <v>0</v>
      </c>
      <c r="AE439" t="s">
        <v>104</v>
      </c>
      <c r="AF439" t="s">
        <v>105</v>
      </c>
      <c r="AG439" t="s">
        <v>263</v>
      </c>
      <c r="AH439" t="s">
        <v>105</v>
      </c>
    </row>
    <row r="440" spans="1:34" ht="15">
      <c r="A440" t="s">
        <v>101</v>
      </c>
      <c r="B440" t="s">
        <v>102</v>
      </c>
      <c r="C440" t="s">
        <v>261</v>
      </c>
      <c r="D440" t="s">
        <v>158</v>
      </c>
      <c r="E440" t="s">
        <v>102</v>
      </c>
      <c r="F440">
        <v>2012</v>
      </c>
      <c r="G440" t="s">
        <v>113</v>
      </c>
      <c r="H440" t="s">
        <v>159</v>
      </c>
      <c r="I440" t="s">
        <v>115</v>
      </c>
      <c r="J440" t="s">
        <v>157</v>
      </c>
      <c r="L440">
        <v>0.08</v>
      </c>
      <c r="M440">
        <v>0.08</v>
      </c>
      <c r="N440">
        <v>0</v>
      </c>
      <c r="O440">
        <v>0</v>
      </c>
      <c r="P440">
        <v>0.08</v>
      </c>
      <c r="Q440" t="s">
        <v>131</v>
      </c>
      <c r="R440">
        <v>0</v>
      </c>
      <c r="S440">
        <v>0</v>
      </c>
      <c r="T440">
        <v>0</v>
      </c>
      <c r="U440">
        <v>0</v>
      </c>
      <c r="V440">
        <v>0</v>
      </c>
      <c r="W440">
        <v>0</v>
      </c>
      <c r="X440">
        <v>0</v>
      </c>
      <c r="Y440">
        <v>0</v>
      </c>
      <c r="Z440">
        <v>0</v>
      </c>
      <c r="AA440">
        <v>0</v>
      </c>
      <c r="AB440">
        <v>0</v>
      </c>
      <c r="AC440">
        <v>0</v>
      </c>
      <c r="AD440">
        <v>0</v>
      </c>
      <c r="AE440" t="s">
        <v>104</v>
      </c>
      <c r="AF440" t="s">
        <v>105</v>
      </c>
      <c r="AG440" t="s">
        <v>263</v>
      </c>
      <c r="AH440" t="s">
        <v>105</v>
      </c>
    </row>
    <row r="441" spans="1:34" ht="15">
      <c r="A441" t="s">
        <v>101</v>
      </c>
      <c r="B441" t="s">
        <v>102</v>
      </c>
      <c r="C441" t="s">
        <v>261</v>
      </c>
      <c r="D441" t="s">
        <v>120</v>
      </c>
      <c r="E441" t="s">
        <v>102</v>
      </c>
      <c r="F441">
        <v>2012</v>
      </c>
      <c r="G441" t="s">
        <v>121</v>
      </c>
      <c r="H441" t="s">
        <v>122</v>
      </c>
      <c r="I441" t="s">
        <v>123</v>
      </c>
      <c r="J441" t="s">
        <v>124</v>
      </c>
      <c r="L441">
        <v>-737588</v>
      </c>
      <c r="M441">
        <v>-1133487</v>
      </c>
      <c r="N441">
        <v>-1316791</v>
      </c>
      <c r="O441">
        <v>0</v>
      </c>
      <c r="P441">
        <v>183304</v>
      </c>
      <c r="Q441" t="s">
        <v>262</v>
      </c>
      <c r="R441">
        <v>0</v>
      </c>
      <c r="S441">
        <v>0</v>
      </c>
      <c r="T441">
        <v>0</v>
      </c>
      <c r="U441">
        <v>0</v>
      </c>
      <c r="V441">
        <v>0</v>
      </c>
      <c r="W441">
        <v>0</v>
      </c>
      <c r="X441">
        <v>0</v>
      </c>
      <c r="Y441">
        <v>0</v>
      </c>
      <c r="Z441">
        <v>0</v>
      </c>
      <c r="AA441">
        <v>0</v>
      </c>
      <c r="AB441">
        <v>-1316791</v>
      </c>
      <c r="AC441">
        <v>0</v>
      </c>
      <c r="AD441">
        <v>0</v>
      </c>
      <c r="AE441" t="s">
        <v>104</v>
      </c>
      <c r="AF441" t="s">
        <v>105</v>
      </c>
      <c r="AG441" t="s">
        <v>263</v>
      </c>
      <c r="AH441" t="s">
        <v>105</v>
      </c>
    </row>
    <row r="442" spans="1:34" ht="15">
      <c r="A442" t="s">
        <v>101</v>
      </c>
      <c r="B442" t="s">
        <v>102</v>
      </c>
      <c r="C442" t="s">
        <v>261</v>
      </c>
      <c r="D442" t="s">
        <v>168</v>
      </c>
      <c r="E442" t="s">
        <v>102</v>
      </c>
      <c r="F442">
        <v>2012</v>
      </c>
      <c r="G442" t="s">
        <v>121</v>
      </c>
      <c r="H442" t="s">
        <v>169</v>
      </c>
      <c r="I442" t="s">
        <v>123</v>
      </c>
      <c r="J442" t="s">
        <v>124</v>
      </c>
      <c r="L442">
        <v>-408538</v>
      </c>
      <c r="M442">
        <v>-224107</v>
      </c>
      <c r="N442">
        <v>0</v>
      </c>
      <c r="O442">
        <v>0</v>
      </c>
      <c r="P442">
        <v>-224107</v>
      </c>
      <c r="Q442" t="s">
        <v>131</v>
      </c>
      <c r="R442">
        <v>0</v>
      </c>
      <c r="S442">
        <v>0</v>
      </c>
      <c r="T442">
        <v>0</v>
      </c>
      <c r="U442">
        <v>0</v>
      </c>
      <c r="V442">
        <v>0</v>
      </c>
      <c r="W442">
        <v>0</v>
      </c>
      <c r="X442">
        <v>0</v>
      </c>
      <c r="Y442">
        <v>0</v>
      </c>
      <c r="Z442">
        <v>0</v>
      </c>
      <c r="AA442">
        <v>0</v>
      </c>
      <c r="AB442">
        <v>0</v>
      </c>
      <c r="AC442">
        <v>0</v>
      </c>
      <c r="AD442">
        <v>0</v>
      </c>
      <c r="AE442" t="s">
        <v>104</v>
      </c>
      <c r="AF442" t="s">
        <v>105</v>
      </c>
      <c r="AG442" t="s">
        <v>263</v>
      </c>
      <c r="AH442" t="s">
        <v>105</v>
      </c>
    </row>
    <row r="443" spans="1:34" ht="15">
      <c r="A443" t="s">
        <v>101</v>
      </c>
      <c r="B443" t="s">
        <v>506</v>
      </c>
      <c r="C443" t="s">
        <v>261</v>
      </c>
      <c r="D443" t="s">
        <v>127</v>
      </c>
      <c r="E443" t="s">
        <v>106</v>
      </c>
      <c r="F443">
        <v>2012</v>
      </c>
      <c r="G443" t="s">
        <v>113</v>
      </c>
      <c r="H443" t="s">
        <v>128</v>
      </c>
      <c r="I443" t="s">
        <v>115</v>
      </c>
      <c r="J443" t="s">
        <v>129</v>
      </c>
      <c r="K443" t="s">
        <v>130</v>
      </c>
      <c r="L443">
        <v>0</v>
      </c>
      <c r="M443">
        <v>0</v>
      </c>
      <c r="N443">
        <v>1039357.18</v>
      </c>
      <c r="O443">
        <v>0</v>
      </c>
      <c r="P443">
        <v>-1039357.18</v>
      </c>
      <c r="Q443" t="s">
        <v>103</v>
      </c>
      <c r="R443">
        <v>70182.15000000001</v>
      </c>
      <c r="S443">
        <v>51891.19</v>
      </c>
      <c r="T443">
        <v>139817.48</v>
      </c>
      <c r="U443">
        <v>74841.62</v>
      </c>
      <c r="V443">
        <v>74841.6</v>
      </c>
      <c r="W443">
        <v>78110.73</v>
      </c>
      <c r="X443">
        <v>81192.52</v>
      </c>
      <c r="Y443">
        <v>132556.94</v>
      </c>
      <c r="Z443">
        <v>106768.05</v>
      </c>
      <c r="AA443">
        <v>80647</v>
      </c>
      <c r="AB443">
        <v>79463.31</v>
      </c>
      <c r="AC443">
        <v>69044.59</v>
      </c>
      <c r="AD443">
        <v>0</v>
      </c>
      <c r="AE443" t="s">
        <v>104</v>
      </c>
      <c r="AF443" t="s">
        <v>507</v>
      </c>
      <c r="AG443" t="s">
        <v>263</v>
      </c>
      <c r="AH443" t="s">
        <v>107</v>
      </c>
    </row>
    <row r="444" spans="1:34" ht="15">
      <c r="A444" t="s">
        <v>101</v>
      </c>
      <c r="B444" t="s">
        <v>506</v>
      </c>
      <c r="C444" t="s">
        <v>261</v>
      </c>
      <c r="D444" t="s">
        <v>255</v>
      </c>
      <c r="E444" t="s">
        <v>106</v>
      </c>
      <c r="F444">
        <v>2012</v>
      </c>
      <c r="G444" t="s">
        <v>113</v>
      </c>
      <c r="H444" t="s">
        <v>256</v>
      </c>
      <c r="I444" t="s">
        <v>115</v>
      </c>
      <c r="J444" t="s">
        <v>129</v>
      </c>
      <c r="K444" t="s">
        <v>130</v>
      </c>
      <c r="L444">
        <v>0</v>
      </c>
      <c r="M444">
        <v>0</v>
      </c>
      <c r="N444">
        <v>3323.57</v>
      </c>
      <c r="O444">
        <v>0</v>
      </c>
      <c r="P444">
        <v>-3323.57</v>
      </c>
      <c r="Q444" t="s">
        <v>103</v>
      </c>
      <c r="R444">
        <v>1353.21</v>
      </c>
      <c r="S444">
        <v>0</v>
      </c>
      <c r="T444">
        <v>384.59000000000003</v>
      </c>
      <c r="U444">
        <v>256.4</v>
      </c>
      <c r="V444">
        <v>428.36</v>
      </c>
      <c r="W444">
        <v>0</v>
      </c>
      <c r="X444">
        <v>0</v>
      </c>
      <c r="Y444">
        <v>170.94</v>
      </c>
      <c r="Z444">
        <v>0</v>
      </c>
      <c r="AA444">
        <v>227.91</v>
      </c>
      <c r="AB444">
        <v>502.16</v>
      </c>
      <c r="AC444">
        <v>0</v>
      </c>
      <c r="AD444">
        <v>0</v>
      </c>
      <c r="AE444" t="s">
        <v>104</v>
      </c>
      <c r="AF444" t="s">
        <v>507</v>
      </c>
      <c r="AG444" t="s">
        <v>263</v>
      </c>
      <c r="AH444" t="s">
        <v>107</v>
      </c>
    </row>
    <row r="445" spans="1:34" ht="15">
      <c r="A445" t="s">
        <v>101</v>
      </c>
      <c r="B445" t="s">
        <v>506</v>
      </c>
      <c r="C445" t="s">
        <v>261</v>
      </c>
      <c r="D445" t="s">
        <v>508</v>
      </c>
      <c r="E445" t="s">
        <v>106</v>
      </c>
      <c r="F445">
        <v>2012</v>
      </c>
      <c r="G445" t="s">
        <v>113</v>
      </c>
      <c r="H445" t="s">
        <v>509</v>
      </c>
      <c r="I445" t="s">
        <v>115</v>
      </c>
      <c r="J445" t="s">
        <v>129</v>
      </c>
      <c r="K445" t="s">
        <v>130</v>
      </c>
      <c r="L445">
        <v>0</v>
      </c>
      <c r="M445">
        <v>0</v>
      </c>
      <c r="N445">
        <v>7065.17</v>
      </c>
      <c r="O445">
        <v>0</v>
      </c>
      <c r="P445">
        <v>-7065.17</v>
      </c>
      <c r="Q445" t="s">
        <v>103</v>
      </c>
      <c r="R445">
        <v>1880.26</v>
      </c>
      <c r="S445">
        <v>626.74</v>
      </c>
      <c r="T445">
        <v>0</v>
      </c>
      <c r="U445">
        <v>227.91</v>
      </c>
      <c r="V445">
        <v>1196.53</v>
      </c>
      <c r="W445">
        <v>0</v>
      </c>
      <c r="X445">
        <v>0</v>
      </c>
      <c r="Y445">
        <v>0</v>
      </c>
      <c r="Z445">
        <v>0</v>
      </c>
      <c r="AA445">
        <v>227.91</v>
      </c>
      <c r="AB445">
        <v>2279.08</v>
      </c>
      <c r="AC445">
        <v>626.74</v>
      </c>
      <c r="AD445">
        <v>0</v>
      </c>
      <c r="AE445" t="s">
        <v>104</v>
      </c>
      <c r="AF445" t="s">
        <v>507</v>
      </c>
      <c r="AG445" t="s">
        <v>263</v>
      </c>
      <c r="AH445" t="s">
        <v>107</v>
      </c>
    </row>
    <row r="446" spans="1:34" ht="15">
      <c r="A446" t="s">
        <v>101</v>
      </c>
      <c r="B446" t="s">
        <v>506</v>
      </c>
      <c r="C446" t="s">
        <v>261</v>
      </c>
      <c r="D446" t="s">
        <v>134</v>
      </c>
      <c r="E446" t="s">
        <v>106</v>
      </c>
      <c r="F446">
        <v>2012</v>
      </c>
      <c r="G446" t="s">
        <v>113</v>
      </c>
      <c r="H446" t="s">
        <v>135</v>
      </c>
      <c r="I446" t="s">
        <v>115</v>
      </c>
      <c r="J446" t="s">
        <v>129</v>
      </c>
      <c r="K446" t="s">
        <v>136</v>
      </c>
      <c r="L446">
        <v>0</v>
      </c>
      <c r="M446">
        <v>0</v>
      </c>
      <c r="N446">
        <v>137379.78</v>
      </c>
      <c r="O446">
        <v>0</v>
      </c>
      <c r="P446">
        <v>-137379.78</v>
      </c>
      <c r="Q446" t="s">
        <v>103</v>
      </c>
      <c r="R446">
        <v>6326.46</v>
      </c>
      <c r="S446">
        <v>12900</v>
      </c>
      <c r="T446">
        <v>18183.54</v>
      </c>
      <c r="U446">
        <v>11610</v>
      </c>
      <c r="V446">
        <v>11610</v>
      </c>
      <c r="W446">
        <v>11610</v>
      </c>
      <c r="X446">
        <v>11610</v>
      </c>
      <c r="Y446">
        <v>12900</v>
      </c>
      <c r="Z446">
        <v>7089.78</v>
      </c>
      <c r="AA446">
        <v>11610</v>
      </c>
      <c r="AB446">
        <v>11610</v>
      </c>
      <c r="AC446">
        <v>10320</v>
      </c>
      <c r="AD446">
        <v>0</v>
      </c>
      <c r="AE446" t="s">
        <v>104</v>
      </c>
      <c r="AF446" t="s">
        <v>507</v>
      </c>
      <c r="AG446" t="s">
        <v>263</v>
      </c>
      <c r="AH446" t="s">
        <v>107</v>
      </c>
    </row>
    <row r="447" spans="1:34" ht="15">
      <c r="A447" t="s">
        <v>101</v>
      </c>
      <c r="B447" t="s">
        <v>506</v>
      </c>
      <c r="C447" t="s">
        <v>261</v>
      </c>
      <c r="D447" t="s">
        <v>137</v>
      </c>
      <c r="E447" t="s">
        <v>106</v>
      </c>
      <c r="F447">
        <v>2012</v>
      </c>
      <c r="G447" t="s">
        <v>113</v>
      </c>
      <c r="H447" t="s">
        <v>138</v>
      </c>
      <c r="I447" t="s">
        <v>115</v>
      </c>
      <c r="J447" t="s">
        <v>129</v>
      </c>
      <c r="K447" t="s">
        <v>136</v>
      </c>
      <c r="L447">
        <v>0</v>
      </c>
      <c r="M447">
        <v>0</v>
      </c>
      <c r="N447">
        <v>70388.24</v>
      </c>
      <c r="O447">
        <v>0</v>
      </c>
      <c r="P447">
        <v>-70388.24</v>
      </c>
      <c r="Q447" t="s">
        <v>103</v>
      </c>
      <c r="R447">
        <v>3191.1</v>
      </c>
      <c r="S447">
        <v>6396.93</v>
      </c>
      <c r="T447">
        <v>10664.84</v>
      </c>
      <c r="U447">
        <v>5733.3</v>
      </c>
      <c r="V447">
        <v>5820.59</v>
      </c>
      <c r="W447">
        <v>5756.1900000000005</v>
      </c>
      <c r="X447">
        <v>5763.36</v>
      </c>
      <c r="Y447">
        <v>9417.01</v>
      </c>
      <c r="Z447">
        <v>2438.11</v>
      </c>
      <c r="AA447">
        <v>5568.5</v>
      </c>
      <c r="AB447">
        <v>5019.54</v>
      </c>
      <c r="AC447">
        <v>4618.77</v>
      </c>
      <c r="AD447">
        <v>0</v>
      </c>
      <c r="AE447" t="s">
        <v>104</v>
      </c>
      <c r="AF447" t="s">
        <v>507</v>
      </c>
      <c r="AG447" t="s">
        <v>263</v>
      </c>
      <c r="AH447" t="s">
        <v>107</v>
      </c>
    </row>
    <row r="448" spans="1:34" ht="15">
      <c r="A448" t="s">
        <v>101</v>
      </c>
      <c r="B448" t="s">
        <v>506</v>
      </c>
      <c r="C448" t="s">
        <v>261</v>
      </c>
      <c r="D448" t="s">
        <v>139</v>
      </c>
      <c r="E448" t="s">
        <v>106</v>
      </c>
      <c r="F448">
        <v>2012</v>
      </c>
      <c r="G448" t="s">
        <v>113</v>
      </c>
      <c r="H448" t="s">
        <v>140</v>
      </c>
      <c r="I448" t="s">
        <v>115</v>
      </c>
      <c r="J448" t="s">
        <v>129</v>
      </c>
      <c r="K448" t="s">
        <v>136</v>
      </c>
      <c r="L448">
        <v>0</v>
      </c>
      <c r="M448">
        <v>0</v>
      </c>
      <c r="N448">
        <v>67633.55</v>
      </c>
      <c r="O448">
        <v>0</v>
      </c>
      <c r="P448">
        <v>-67633.55</v>
      </c>
      <c r="Q448" t="s">
        <v>103</v>
      </c>
      <c r="R448">
        <v>3038.75</v>
      </c>
      <c r="S448">
        <v>6091.46</v>
      </c>
      <c r="T448">
        <v>9772.59</v>
      </c>
      <c r="U448">
        <v>5461.150000000001</v>
      </c>
      <c r="V448">
        <v>5413.8</v>
      </c>
      <c r="W448">
        <v>5318.66</v>
      </c>
      <c r="X448">
        <v>5397.35</v>
      </c>
      <c r="Y448">
        <v>8887.68</v>
      </c>
      <c r="Z448">
        <v>1172.8500000000001</v>
      </c>
      <c r="AA448">
        <v>5277.64</v>
      </c>
      <c r="AB448">
        <v>5359.96</v>
      </c>
      <c r="AC448">
        <v>6441.66</v>
      </c>
      <c r="AD448">
        <v>0</v>
      </c>
      <c r="AE448" t="s">
        <v>104</v>
      </c>
      <c r="AF448" t="s">
        <v>507</v>
      </c>
      <c r="AG448" t="s">
        <v>263</v>
      </c>
      <c r="AH448" t="s">
        <v>107</v>
      </c>
    </row>
    <row r="449" spans="1:34" ht="15">
      <c r="A449" t="s">
        <v>101</v>
      </c>
      <c r="B449" t="s">
        <v>506</v>
      </c>
      <c r="C449" t="s">
        <v>261</v>
      </c>
      <c r="D449" t="s">
        <v>141</v>
      </c>
      <c r="E449" t="s">
        <v>106</v>
      </c>
      <c r="F449">
        <v>2012</v>
      </c>
      <c r="G449" t="s">
        <v>113</v>
      </c>
      <c r="H449" t="s">
        <v>142</v>
      </c>
      <c r="I449" t="s">
        <v>115</v>
      </c>
      <c r="J449" t="s">
        <v>129</v>
      </c>
      <c r="K449" t="s">
        <v>136</v>
      </c>
      <c r="L449">
        <v>0</v>
      </c>
      <c r="M449">
        <v>0</v>
      </c>
      <c r="N449">
        <v>4562</v>
      </c>
      <c r="O449">
        <v>0</v>
      </c>
      <c r="P449">
        <v>-4562</v>
      </c>
      <c r="Q449" t="s">
        <v>103</v>
      </c>
      <c r="R449">
        <v>0</v>
      </c>
      <c r="S449">
        <v>0</v>
      </c>
      <c r="T449">
        <v>0</v>
      </c>
      <c r="U449">
        <v>0</v>
      </c>
      <c r="V449">
        <v>0</v>
      </c>
      <c r="W449">
        <v>2281</v>
      </c>
      <c r="X449">
        <v>380.17</v>
      </c>
      <c r="Y449">
        <v>380.17</v>
      </c>
      <c r="Z449">
        <v>380.17</v>
      </c>
      <c r="AA449">
        <v>380.17</v>
      </c>
      <c r="AB449">
        <v>380.17</v>
      </c>
      <c r="AC449">
        <v>380.15000000000003</v>
      </c>
      <c r="AD449">
        <v>0</v>
      </c>
      <c r="AE449" t="s">
        <v>104</v>
      </c>
      <c r="AF449" t="s">
        <v>507</v>
      </c>
      <c r="AG449" t="s">
        <v>263</v>
      </c>
      <c r="AH449" t="s">
        <v>107</v>
      </c>
    </row>
    <row r="450" spans="1:34" ht="15">
      <c r="A450" t="s">
        <v>101</v>
      </c>
      <c r="B450" t="s">
        <v>506</v>
      </c>
      <c r="C450" t="s">
        <v>261</v>
      </c>
      <c r="D450" t="s">
        <v>200</v>
      </c>
      <c r="E450" t="s">
        <v>106</v>
      </c>
      <c r="F450">
        <v>2012</v>
      </c>
      <c r="G450" t="s">
        <v>113</v>
      </c>
      <c r="H450" t="s">
        <v>201</v>
      </c>
      <c r="I450" t="s">
        <v>115</v>
      </c>
      <c r="J450" t="s">
        <v>147</v>
      </c>
      <c r="L450">
        <v>0</v>
      </c>
      <c r="M450">
        <v>0</v>
      </c>
      <c r="N450">
        <v>2080.71</v>
      </c>
      <c r="O450">
        <v>0</v>
      </c>
      <c r="P450">
        <v>-2080.71</v>
      </c>
      <c r="Q450" t="s">
        <v>103</v>
      </c>
      <c r="R450">
        <v>0</v>
      </c>
      <c r="S450">
        <v>0</v>
      </c>
      <c r="T450">
        <v>0</v>
      </c>
      <c r="U450">
        <v>0</v>
      </c>
      <c r="V450">
        <v>0</v>
      </c>
      <c r="W450">
        <v>0</v>
      </c>
      <c r="X450">
        <v>0</v>
      </c>
      <c r="Y450">
        <v>2080.71</v>
      </c>
      <c r="Z450">
        <v>0</v>
      </c>
      <c r="AA450">
        <v>0</v>
      </c>
      <c r="AB450">
        <v>0</v>
      </c>
      <c r="AC450">
        <v>0</v>
      </c>
      <c r="AD450">
        <v>0</v>
      </c>
      <c r="AE450" t="s">
        <v>104</v>
      </c>
      <c r="AF450" t="s">
        <v>507</v>
      </c>
      <c r="AG450" t="s">
        <v>263</v>
      </c>
      <c r="AH450" t="s">
        <v>107</v>
      </c>
    </row>
    <row r="451" spans="1:34" ht="15">
      <c r="A451" t="s">
        <v>101</v>
      </c>
      <c r="B451" t="s">
        <v>506</v>
      </c>
      <c r="C451" t="s">
        <v>261</v>
      </c>
      <c r="D451" t="s">
        <v>232</v>
      </c>
      <c r="E451" t="s">
        <v>106</v>
      </c>
      <c r="F451">
        <v>2012</v>
      </c>
      <c r="G451" t="s">
        <v>113</v>
      </c>
      <c r="H451" t="s">
        <v>233</v>
      </c>
      <c r="I451" t="s">
        <v>115</v>
      </c>
      <c r="J451" t="s">
        <v>147</v>
      </c>
      <c r="L451">
        <v>0</v>
      </c>
      <c r="M451">
        <v>0</v>
      </c>
      <c r="N451">
        <v>0</v>
      </c>
      <c r="O451">
        <v>0</v>
      </c>
      <c r="P451">
        <v>0</v>
      </c>
      <c r="Q451" t="s">
        <v>103</v>
      </c>
      <c r="R451">
        <v>0</v>
      </c>
      <c r="S451">
        <v>0</v>
      </c>
      <c r="T451">
        <v>0</v>
      </c>
      <c r="U451">
        <v>4092.02</v>
      </c>
      <c r="V451">
        <v>-4092.02</v>
      </c>
      <c r="W451">
        <v>0</v>
      </c>
      <c r="X451">
        <v>0</v>
      </c>
      <c r="Y451">
        <v>0</v>
      </c>
      <c r="Z451">
        <v>0</v>
      </c>
      <c r="AA451">
        <v>0</v>
      </c>
      <c r="AB451">
        <v>0</v>
      </c>
      <c r="AC451">
        <v>0</v>
      </c>
      <c r="AD451">
        <v>0</v>
      </c>
      <c r="AE451" t="s">
        <v>104</v>
      </c>
      <c r="AF451" t="s">
        <v>507</v>
      </c>
      <c r="AG451" t="s">
        <v>263</v>
      </c>
      <c r="AH451" t="s">
        <v>107</v>
      </c>
    </row>
    <row r="452" spans="1:34" ht="15">
      <c r="A452" t="s">
        <v>101</v>
      </c>
      <c r="B452" t="s">
        <v>506</v>
      </c>
      <c r="C452" t="s">
        <v>261</v>
      </c>
      <c r="D452" t="s">
        <v>372</v>
      </c>
      <c r="E452" t="s">
        <v>106</v>
      </c>
      <c r="F452">
        <v>2012</v>
      </c>
      <c r="G452" t="s">
        <v>113</v>
      </c>
      <c r="H452" t="s">
        <v>373</v>
      </c>
      <c r="I452" t="s">
        <v>115</v>
      </c>
      <c r="J452" t="s">
        <v>147</v>
      </c>
      <c r="L452">
        <v>0</v>
      </c>
      <c r="M452">
        <v>0</v>
      </c>
      <c r="N452">
        <v>27460.25</v>
      </c>
      <c r="O452">
        <v>0</v>
      </c>
      <c r="P452">
        <v>-27460.25</v>
      </c>
      <c r="Q452" t="s">
        <v>103</v>
      </c>
      <c r="R452">
        <v>0</v>
      </c>
      <c r="S452">
        <v>0</v>
      </c>
      <c r="T452">
        <v>0</v>
      </c>
      <c r="U452">
        <v>0</v>
      </c>
      <c r="V452">
        <v>4092.02</v>
      </c>
      <c r="W452">
        <v>0</v>
      </c>
      <c r="X452">
        <v>15429.880000000001</v>
      </c>
      <c r="Y452">
        <v>0</v>
      </c>
      <c r="Z452">
        <v>274.92</v>
      </c>
      <c r="AA452">
        <v>0</v>
      </c>
      <c r="AB452">
        <v>7663.43</v>
      </c>
      <c r="AC452">
        <v>0</v>
      </c>
      <c r="AD452">
        <v>0</v>
      </c>
      <c r="AE452" t="s">
        <v>104</v>
      </c>
      <c r="AF452" t="s">
        <v>507</v>
      </c>
      <c r="AG452" t="s">
        <v>263</v>
      </c>
      <c r="AH452" t="s">
        <v>107</v>
      </c>
    </row>
    <row r="453" spans="1:34" ht="15">
      <c r="A453" t="s">
        <v>101</v>
      </c>
      <c r="B453" t="s">
        <v>506</v>
      </c>
      <c r="C453" t="s">
        <v>261</v>
      </c>
      <c r="D453" t="s">
        <v>173</v>
      </c>
      <c r="E453" t="s">
        <v>106</v>
      </c>
      <c r="F453">
        <v>2012</v>
      </c>
      <c r="G453" t="s">
        <v>113</v>
      </c>
      <c r="H453" t="s">
        <v>174</v>
      </c>
      <c r="I453" t="s">
        <v>115</v>
      </c>
      <c r="J453" t="s">
        <v>147</v>
      </c>
      <c r="L453">
        <v>0</v>
      </c>
      <c r="M453">
        <v>0</v>
      </c>
      <c r="N453">
        <v>79010.37</v>
      </c>
      <c r="O453">
        <v>0</v>
      </c>
      <c r="P453">
        <v>-79010.37</v>
      </c>
      <c r="Q453" t="s">
        <v>103</v>
      </c>
      <c r="R453">
        <v>0</v>
      </c>
      <c r="S453">
        <v>0</v>
      </c>
      <c r="T453">
        <v>0</v>
      </c>
      <c r="U453">
        <v>53726.82</v>
      </c>
      <c r="V453">
        <v>0</v>
      </c>
      <c r="W453">
        <v>0</v>
      </c>
      <c r="X453">
        <v>0</v>
      </c>
      <c r="Y453">
        <v>0</v>
      </c>
      <c r="Z453">
        <v>0</v>
      </c>
      <c r="AA453">
        <v>25283.55</v>
      </c>
      <c r="AB453">
        <v>0</v>
      </c>
      <c r="AC453">
        <v>0</v>
      </c>
      <c r="AD453">
        <v>0</v>
      </c>
      <c r="AE453" t="s">
        <v>104</v>
      </c>
      <c r="AF453" t="s">
        <v>507</v>
      </c>
      <c r="AG453" t="s">
        <v>263</v>
      </c>
      <c r="AH453" t="s">
        <v>107</v>
      </c>
    </row>
    <row r="454" spans="1:34" ht="15">
      <c r="A454" t="s">
        <v>101</v>
      </c>
      <c r="B454" t="s">
        <v>506</v>
      </c>
      <c r="C454" t="s">
        <v>261</v>
      </c>
      <c r="D454" t="s">
        <v>378</v>
      </c>
      <c r="E454" t="s">
        <v>106</v>
      </c>
      <c r="F454">
        <v>2012</v>
      </c>
      <c r="G454" t="s">
        <v>113</v>
      </c>
      <c r="H454" t="s">
        <v>379</v>
      </c>
      <c r="I454" t="s">
        <v>115</v>
      </c>
      <c r="J454" t="s">
        <v>150</v>
      </c>
      <c r="L454">
        <v>0</v>
      </c>
      <c r="M454">
        <v>0</v>
      </c>
      <c r="N454">
        <v>1668.05</v>
      </c>
      <c r="O454">
        <v>0</v>
      </c>
      <c r="P454">
        <v>-1668.05</v>
      </c>
      <c r="Q454" t="s">
        <v>103</v>
      </c>
      <c r="R454">
        <v>0</v>
      </c>
      <c r="S454">
        <v>0</v>
      </c>
      <c r="T454">
        <v>0</v>
      </c>
      <c r="U454">
        <v>0</v>
      </c>
      <c r="V454">
        <v>0</v>
      </c>
      <c r="W454">
        <v>0</v>
      </c>
      <c r="X454">
        <v>0</v>
      </c>
      <c r="Y454">
        <v>0</v>
      </c>
      <c r="Z454">
        <v>0</v>
      </c>
      <c r="AA454">
        <v>0</v>
      </c>
      <c r="AB454">
        <v>1668.05</v>
      </c>
      <c r="AC454">
        <v>0</v>
      </c>
      <c r="AD454">
        <v>0</v>
      </c>
      <c r="AE454" t="s">
        <v>104</v>
      </c>
      <c r="AF454" t="s">
        <v>507</v>
      </c>
      <c r="AG454" t="s">
        <v>263</v>
      </c>
      <c r="AH454" t="s">
        <v>107</v>
      </c>
    </row>
    <row r="455" spans="1:34" ht="15">
      <c r="A455" t="s">
        <v>101</v>
      </c>
      <c r="B455" t="s">
        <v>506</v>
      </c>
      <c r="C455" t="s">
        <v>261</v>
      </c>
      <c r="D455" t="s">
        <v>148</v>
      </c>
      <c r="E455" t="s">
        <v>106</v>
      </c>
      <c r="F455">
        <v>2012</v>
      </c>
      <c r="G455" t="s">
        <v>113</v>
      </c>
      <c r="H455" t="s">
        <v>149</v>
      </c>
      <c r="I455" t="s">
        <v>115</v>
      </c>
      <c r="J455" t="s">
        <v>150</v>
      </c>
      <c r="L455">
        <v>0</v>
      </c>
      <c r="M455">
        <v>0</v>
      </c>
      <c r="N455">
        <v>141678.87</v>
      </c>
      <c r="O455">
        <v>0</v>
      </c>
      <c r="P455">
        <v>-141678.87</v>
      </c>
      <c r="Q455" t="s">
        <v>103</v>
      </c>
      <c r="R455">
        <v>0</v>
      </c>
      <c r="S455">
        <v>1953.6200000000001</v>
      </c>
      <c r="T455">
        <v>0</v>
      </c>
      <c r="U455">
        <v>630.72</v>
      </c>
      <c r="V455">
        <v>722.7</v>
      </c>
      <c r="W455">
        <v>30264.79</v>
      </c>
      <c r="X455">
        <v>1434.89</v>
      </c>
      <c r="Y455">
        <v>0</v>
      </c>
      <c r="Z455">
        <v>70017.72</v>
      </c>
      <c r="AA455">
        <v>0</v>
      </c>
      <c r="AB455">
        <v>34914.47</v>
      </c>
      <c r="AC455">
        <v>1739.96</v>
      </c>
      <c r="AD455">
        <v>0</v>
      </c>
      <c r="AE455" t="s">
        <v>104</v>
      </c>
      <c r="AF455" t="s">
        <v>507</v>
      </c>
      <c r="AG455" t="s">
        <v>263</v>
      </c>
      <c r="AH455" t="s">
        <v>107</v>
      </c>
    </row>
    <row r="456" spans="1:34" ht="15">
      <c r="A456" t="s">
        <v>101</v>
      </c>
      <c r="B456" t="s">
        <v>506</v>
      </c>
      <c r="C456" t="s">
        <v>261</v>
      </c>
      <c r="D456" t="s">
        <v>374</v>
      </c>
      <c r="E456" t="s">
        <v>106</v>
      </c>
      <c r="F456">
        <v>2012</v>
      </c>
      <c r="G456" t="s">
        <v>113</v>
      </c>
      <c r="H456" t="s">
        <v>375</v>
      </c>
      <c r="I456" t="s">
        <v>115</v>
      </c>
      <c r="J456" t="s">
        <v>150</v>
      </c>
      <c r="L456">
        <v>0</v>
      </c>
      <c r="M456">
        <v>0</v>
      </c>
      <c r="N456">
        <v>1155</v>
      </c>
      <c r="O456">
        <v>0</v>
      </c>
      <c r="P456">
        <v>-1155</v>
      </c>
      <c r="Q456" t="s">
        <v>103</v>
      </c>
      <c r="R456">
        <v>385</v>
      </c>
      <c r="S456">
        <v>0</v>
      </c>
      <c r="T456">
        <v>0</v>
      </c>
      <c r="U456">
        <v>0</v>
      </c>
      <c r="V456">
        <v>0</v>
      </c>
      <c r="W456">
        <v>385</v>
      </c>
      <c r="X456">
        <v>385</v>
      </c>
      <c r="Y456">
        <v>0</v>
      </c>
      <c r="Z456">
        <v>0</v>
      </c>
      <c r="AA456">
        <v>0</v>
      </c>
      <c r="AB456">
        <v>0</v>
      </c>
      <c r="AC456">
        <v>0</v>
      </c>
      <c r="AD456">
        <v>0</v>
      </c>
      <c r="AE456" t="s">
        <v>104</v>
      </c>
      <c r="AF456" t="s">
        <v>507</v>
      </c>
      <c r="AG456" t="s">
        <v>263</v>
      </c>
      <c r="AH456" t="s">
        <v>107</v>
      </c>
    </row>
    <row r="457" spans="1:34" ht="15">
      <c r="A457" t="s">
        <v>101</v>
      </c>
      <c r="B457" t="s">
        <v>506</v>
      </c>
      <c r="C457" t="s">
        <v>261</v>
      </c>
      <c r="D457" t="s">
        <v>183</v>
      </c>
      <c r="E457" t="s">
        <v>106</v>
      </c>
      <c r="F457">
        <v>2012</v>
      </c>
      <c r="G457" t="s">
        <v>113</v>
      </c>
      <c r="H457" t="s">
        <v>184</v>
      </c>
      <c r="I457" t="s">
        <v>115</v>
      </c>
      <c r="J457" t="s">
        <v>150</v>
      </c>
      <c r="L457">
        <v>0</v>
      </c>
      <c r="M457">
        <v>0</v>
      </c>
      <c r="N457">
        <v>26.28</v>
      </c>
      <c r="O457">
        <v>0</v>
      </c>
      <c r="P457">
        <v>-26.28</v>
      </c>
      <c r="Q457" t="s">
        <v>103</v>
      </c>
      <c r="R457">
        <v>0</v>
      </c>
      <c r="S457">
        <v>0</v>
      </c>
      <c r="T457">
        <v>0</v>
      </c>
      <c r="U457">
        <v>0</v>
      </c>
      <c r="V457">
        <v>0</v>
      </c>
      <c r="W457">
        <v>0</v>
      </c>
      <c r="X457">
        <v>0</v>
      </c>
      <c r="Y457">
        <v>0</v>
      </c>
      <c r="Z457">
        <v>0</v>
      </c>
      <c r="AA457">
        <v>0</v>
      </c>
      <c r="AB457">
        <v>26.28</v>
      </c>
      <c r="AC457">
        <v>0</v>
      </c>
      <c r="AD457">
        <v>0</v>
      </c>
      <c r="AE457" t="s">
        <v>104</v>
      </c>
      <c r="AF457" t="s">
        <v>507</v>
      </c>
      <c r="AG457" t="s">
        <v>263</v>
      </c>
      <c r="AH457" t="s">
        <v>107</v>
      </c>
    </row>
    <row r="458" spans="1:34" ht="15">
      <c r="A458" t="s">
        <v>101</v>
      </c>
      <c r="B458" t="s">
        <v>506</v>
      </c>
      <c r="C458" t="s">
        <v>261</v>
      </c>
      <c r="D458" t="s">
        <v>151</v>
      </c>
      <c r="E458" t="s">
        <v>106</v>
      </c>
      <c r="F458">
        <v>2012</v>
      </c>
      <c r="G458" t="s">
        <v>113</v>
      </c>
      <c r="H458" t="s">
        <v>152</v>
      </c>
      <c r="I458" t="s">
        <v>115</v>
      </c>
      <c r="J458" t="s">
        <v>150</v>
      </c>
      <c r="L458">
        <v>0</v>
      </c>
      <c r="M458">
        <v>0</v>
      </c>
      <c r="N458">
        <v>10691</v>
      </c>
      <c r="O458">
        <v>0</v>
      </c>
      <c r="P458">
        <v>-10691</v>
      </c>
      <c r="Q458" t="s">
        <v>103</v>
      </c>
      <c r="R458">
        <v>0</v>
      </c>
      <c r="S458">
        <v>0</v>
      </c>
      <c r="T458">
        <v>0</v>
      </c>
      <c r="U458">
        <v>0</v>
      </c>
      <c r="V458">
        <v>0</v>
      </c>
      <c r="W458">
        <v>0</v>
      </c>
      <c r="X458">
        <v>4691</v>
      </c>
      <c r="Y458">
        <v>1000</v>
      </c>
      <c r="Z458">
        <v>0</v>
      </c>
      <c r="AA458">
        <v>5000</v>
      </c>
      <c r="AB458">
        <v>0</v>
      </c>
      <c r="AC458">
        <v>0</v>
      </c>
      <c r="AD458">
        <v>0</v>
      </c>
      <c r="AE458" t="s">
        <v>104</v>
      </c>
      <c r="AF458" t="s">
        <v>507</v>
      </c>
      <c r="AG458" t="s">
        <v>263</v>
      </c>
      <c r="AH458" t="s">
        <v>107</v>
      </c>
    </row>
    <row r="459" spans="1:34" ht="15">
      <c r="A459" t="s">
        <v>101</v>
      </c>
      <c r="B459" t="s">
        <v>506</v>
      </c>
      <c r="C459" t="s">
        <v>261</v>
      </c>
      <c r="D459" t="s">
        <v>185</v>
      </c>
      <c r="E459" t="s">
        <v>106</v>
      </c>
      <c r="F459">
        <v>2012</v>
      </c>
      <c r="G459" t="s">
        <v>113</v>
      </c>
      <c r="H459" t="s">
        <v>186</v>
      </c>
      <c r="I459" t="s">
        <v>115</v>
      </c>
      <c r="J459" t="s">
        <v>187</v>
      </c>
      <c r="L459">
        <v>0</v>
      </c>
      <c r="M459">
        <v>0</v>
      </c>
      <c r="N459">
        <v>814</v>
      </c>
      <c r="O459">
        <v>0</v>
      </c>
      <c r="P459">
        <v>-814</v>
      </c>
      <c r="Q459" t="s">
        <v>103</v>
      </c>
      <c r="R459">
        <v>0</v>
      </c>
      <c r="S459">
        <v>0</v>
      </c>
      <c r="T459">
        <v>0</v>
      </c>
      <c r="U459">
        <v>0</v>
      </c>
      <c r="V459">
        <v>0</v>
      </c>
      <c r="W459">
        <v>0</v>
      </c>
      <c r="X459">
        <v>0</v>
      </c>
      <c r="Y459">
        <v>336</v>
      </c>
      <c r="Z459">
        <v>0</v>
      </c>
      <c r="AA459">
        <v>230</v>
      </c>
      <c r="AB459">
        <v>0</v>
      </c>
      <c r="AC459">
        <v>248</v>
      </c>
      <c r="AD459">
        <v>0</v>
      </c>
      <c r="AE459" t="s">
        <v>104</v>
      </c>
      <c r="AF459" t="s">
        <v>507</v>
      </c>
      <c r="AG459" t="s">
        <v>263</v>
      </c>
      <c r="AH459" t="s">
        <v>107</v>
      </c>
    </row>
    <row r="460" spans="1:34" ht="15">
      <c r="A460" t="s">
        <v>101</v>
      </c>
      <c r="B460" t="s">
        <v>506</v>
      </c>
      <c r="C460" t="s">
        <v>261</v>
      </c>
      <c r="D460" t="s">
        <v>482</v>
      </c>
      <c r="E460" t="s">
        <v>106</v>
      </c>
      <c r="F460">
        <v>2012</v>
      </c>
      <c r="G460" t="s">
        <v>113</v>
      </c>
      <c r="H460" t="s">
        <v>483</v>
      </c>
      <c r="I460" t="s">
        <v>115</v>
      </c>
      <c r="J460" t="s">
        <v>187</v>
      </c>
      <c r="L460">
        <v>0</v>
      </c>
      <c r="M460">
        <v>0</v>
      </c>
      <c r="N460">
        <v>33</v>
      </c>
      <c r="O460">
        <v>0</v>
      </c>
      <c r="P460">
        <v>-33</v>
      </c>
      <c r="Q460" t="s">
        <v>103</v>
      </c>
      <c r="R460">
        <v>0</v>
      </c>
      <c r="S460">
        <v>0</v>
      </c>
      <c r="T460">
        <v>0</v>
      </c>
      <c r="U460">
        <v>0</v>
      </c>
      <c r="V460">
        <v>0</v>
      </c>
      <c r="W460">
        <v>0</v>
      </c>
      <c r="X460">
        <v>0</v>
      </c>
      <c r="Y460">
        <v>33</v>
      </c>
      <c r="Z460">
        <v>0</v>
      </c>
      <c r="AA460">
        <v>0</v>
      </c>
      <c r="AB460">
        <v>0</v>
      </c>
      <c r="AC460">
        <v>0</v>
      </c>
      <c r="AD460">
        <v>0</v>
      </c>
      <c r="AE460" t="s">
        <v>104</v>
      </c>
      <c r="AF460" t="s">
        <v>507</v>
      </c>
      <c r="AG460" t="s">
        <v>263</v>
      </c>
      <c r="AH460" t="s">
        <v>107</v>
      </c>
    </row>
    <row r="461" spans="1:34" ht="15">
      <c r="A461" t="s">
        <v>101</v>
      </c>
      <c r="B461" t="s">
        <v>506</v>
      </c>
      <c r="C461" t="s">
        <v>261</v>
      </c>
      <c r="D461" t="s">
        <v>188</v>
      </c>
      <c r="E461" t="s">
        <v>106</v>
      </c>
      <c r="F461">
        <v>2012</v>
      </c>
      <c r="G461" t="s">
        <v>113</v>
      </c>
      <c r="H461" t="s">
        <v>189</v>
      </c>
      <c r="I461" t="s">
        <v>115</v>
      </c>
      <c r="J461" t="s">
        <v>190</v>
      </c>
      <c r="L461">
        <v>0</v>
      </c>
      <c r="M461">
        <v>0</v>
      </c>
      <c r="N461">
        <v>7202.91</v>
      </c>
      <c r="O461">
        <v>0</v>
      </c>
      <c r="P461">
        <v>-7202.91</v>
      </c>
      <c r="Q461" t="s">
        <v>103</v>
      </c>
      <c r="R461">
        <v>0</v>
      </c>
      <c r="S461">
        <v>7202.91</v>
      </c>
      <c r="T461">
        <v>0</v>
      </c>
      <c r="U461">
        <v>0</v>
      </c>
      <c r="V461">
        <v>0</v>
      </c>
      <c r="W461">
        <v>0</v>
      </c>
      <c r="X461">
        <v>0</v>
      </c>
      <c r="Y461">
        <v>0</v>
      </c>
      <c r="Z461">
        <v>0</v>
      </c>
      <c r="AA461">
        <v>0</v>
      </c>
      <c r="AB461">
        <v>0</v>
      </c>
      <c r="AC461">
        <v>-7202.91</v>
      </c>
      <c r="AD461">
        <v>7202.91</v>
      </c>
      <c r="AE461" t="s">
        <v>104</v>
      </c>
      <c r="AF461" t="s">
        <v>507</v>
      </c>
      <c r="AG461" t="s">
        <v>263</v>
      </c>
      <c r="AH461" t="s">
        <v>107</v>
      </c>
    </row>
    <row r="462" spans="1:34" ht="15">
      <c r="A462" t="s">
        <v>101</v>
      </c>
      <c r="B462" t="s">
        <v>506</v>
      </c>
      <c r="C462" t="s">
        <v>261</v>
      </c>
      <c r="D462" t="s">
        <v>168</v>
      </c>
      <c r="E462" t="s">
        <v>102</v>
      </c>
      <c r="F462">
        <v>2012</v>
      </c>
      <c r="G462" t="s">
        <v>121</v>
      </c>
      <c r="H462" t="s">
        <v>169</v>
      </c>
      <c r="I462" t="s">
        <v>123</v>
      </c>
      <c r="J462" t="s">
        <v>124</v>
      </c>
      <c r="L462">
        <v>0</v>
      </c>
      <c r="M462">
        <v>0</v>
      </c>
      <c r="N462">
        <v>-241841.52000000002</v>
      </c>
      <c r="O462">
        <v>0</v>
      </c>
      <c r="P462">
        <v>241841.52000000002</v>
      </c>
      <c r="Q462" t="s">
        <v>103</v>
      </c>
      <c r="R462">
        <v>0</v>
      </c>
      <c r="S462">
        <v>0</v>
      </c>
      <c r="T462">
        <v>0</v>
      </c>
      <c r="U462">
        <v>0</v>
      </c>
      <c r="V462">
        <v>0</v>
      </c>
      <c r="W462">
        <v>0</v>
      </c>
      <c r="X462">
        <v>-77391.03</v>
      </c>
      <c r="Y462">
        <v>-10</v>
      </c>
      <c r="Z462">
        <v>0</v>
      </c>
      <c r="AA462">
        <v>-45882.8</v>
      </c>
      <c r="AB462">
        <v>0</v>
      </c>
      <c r="AC462">
        <v>-118557.69</v>
      </c>
      <c r="AD462">
        <v>0</v>
      </c>
      <c r="AE462" t="s">
        <v>104</v>
      </c>
      <c r="AF462" t="s">
        <v>507</v>
      </c>
      <c r="AG462" t="s">
        <v>263</v>
      </c>
      <c r="AH462" t="s">
        <v>105</v>
      </c>
    </row>
    <row r="463" spans="1:34" ht="15">
      <c r="A463" t="s">
        <v>101</v>
      </c>
      <c r="B463" t="s">
        <v>536</v>
      </c>
      <c r="C463" t="s">
        <v>261</v>
      </c>
      <c r="D463" t="s">
        <v>183</v>
      </c>
      <c r="E463" t="s">
        <v>102</v>
      </c>
      <c r="F463">
        <v>2012</v>
      </c>
      <c r="G463" t="s">
        <v>113</v>
      </c>
      <c r="H463" t="s">
        <v>184</v>
      </c>
      <c r="I463" t="s">
        <v>115</v>
      </c>
      <c r="J463" t="s">
        <v>150</v>
      </c>
      <c r="L463">
        <v>0</v>
      </c>
      <c r="M463">
        <v>0</v>
      </c>
      <c r="N463">
        <v>0</v>
      </c>
      <c r="O463">
        <v>0</v>
      </c>
      <c r="P463">
        <v>0</v>
      </c>
      <c r="Q463" t="s">
        <v>103</v>
      </c>
      <c r="R463">
        <v>0</v>
      </c>
      <c r="S463">
        <v>0</v>
      </c>
      <c r="T463">
        <v>0</v>
      </c>
      <c r="U463">
        <v>0</v>
      </c>
      <c r="V463">
        <v>0</v>
      </c>
      <c r="W463">
        <v>0</v>
      </c>
      <c r="X463">
        <v>0</v>
      </c>
      <c r="Y463">
        <v>0</v>
      </c>
      <c r="Z463">
        <v>0</v>
      </c>
      <c r="AA463">
        <v>-300</v>
      </c>
      <c r="AB463">
        <v>0</v>
      </c>
      <c r="AC463">
        <v>0</v>
      </c>
      <c r="AD463">
        <v>300</v>
      </c>
      <c r="AE463" t="s">
        <v>104</v>
      </c>
      <c r="AF463" t="s">
        <v>537</v>
      </c>
      <c r="AG463" t="s">
        <v>263</v>
      </c>
      <c r="AH463" t="s">
        <v>105</v>
      </c>
    </row>
    <row r="464" spans="1:34" ht="15">
      <c r="A464" t="s">
        <v>101</v>
      </c>
      <c r="B464" t="s">
        <v>536</v>
      </c>
      <c r="C464" t="s">
        <v>261</v>
      </c>
      <c r="D464" t="s">
        <v>183</v>
      </c>
      <c r="E464" t="s">
        <v>106</v>
      </c>
      <c r="F464">
        <v>2012</v>
      </c>
      <c r="G464" t="s">
        <v>113</v>
      </c>
      <c r="H464" t="s">
        <v>184</v>
      </c>
      <c r="I464" t="s">
        <v>115</v>
      </c>
      <c r="J464" t="s">
        <v>150</v>
      </c>
      <c r="L464">
        <v>0</v>
      </c>
      <c r="M464">
        <v>0</v>
      </c>
      <c r="N464">
        <v>0</v>
      </c>
      <c r="O464">
        <v>0</v>
      </c>
      <c r="P464">
        <v>0</v>
      </c>
      <c r="Q464" t="s">
        <v>103</v>
      </c>
      <c r="R464">
        <v>0</v>
      </c>
      <c r="S464">
        <v>0</v>
      </c>
      <c r="T464">
        <v>0</v>
      </c>
      <c r="U464">
        <v>0</v>
      </c>
      <c r="V464">
        <v>0</v>
      </c>
      <c r="W464">
        <v>0</v>
      </c>
      <c r="X464">
        <v>0</v>
      </c>
      <c r="Y464">
        <v>0</v>
      </c>
      <c r="Z464">
        <v>0</v>
      </c>
      <c r="AA464">
        <v>0</v>
      </c>
      <c r="AB464">
        <v>0</v>
      </c>
      <c r="AC464">
        <v>300</v>
      </c>
      <c r="AD464">
        <v>-300</v>
      </c>
      <c r="AE464" t="s">
        <v>104</v>
      </c>
      <c r="AF464" t="s">
        <v>537</v>
      </c>
      <c r="AG464" t="s">
        <v>263</v>
      </c>
      <c r="AH464" t="s">
        <v>107</v>
      </c>
    </row>
    <row r="465" spans="1:34" ht="15">
      <c r="A465" t="s">
        <v>101</v>
      </c>
      <c r="B465" t="s">
        <v>102</v>
      </c>
      <c r="C465" t="s">
        <v>270</v>
      </c>
      <c r="D465" t="s">
        <v>127</v>
      </c>
      <c r="E465" t="s">
        <v>102</v>
      </c>
      <c r="F465">
        <v>2012</v>
      </c>
      <c r="G465" t="s">
        <v>113</v>
      </c>
      <c r="H465" t="s">
        <v>128</v>
      </c>
      <c r="I465" t="s">
        <v>115</v>
      </c>
      <c r="J465" t="s">
        <v>129</v>
      </c>
      <c r="K465" t="s">
        <v>130</v>
      </c>
      <c r="L465">
        <v>1166736.96</v>
      </c>
      <c r="M465">
        <v>1166736.96</v>
      </c>
      <c r="N465">
        <v>0</v>
      </c>
      <c r="O465">
        <v>0</v>
      </c>
      <c r="P465">
        <v>1166736.96</v>
      </c>
      <c r="Q465" t="s">
        <v>131</v>
      </c>
      <c r="R465">
        <v>0</v>
      </c>
      <c r="S465">
        <v>0</v>
      </c>
      <c r="T465">
        <v>0</v>
      </c>
      <c r="U465">
        <v>0</v>
      </c>
      <c r="V465">
        <v>0</v>
      </c>
      <c r="W465">
        <v>0</v>
      </c>
      <c r="X465">
        <v>0</v>
      </c>
      <c r="Y465">
        <v>0</v>
      </c>
      <c r="Z465">
        <v>0</v>
      </c>
      <c r="AA465">
        <v>0</v>
      </c>
      <c r="AB465">
        <v>0</v>
      </c>
      <c r="AC465">
        <v>0</v>
      </c>
      <c r="AD465">
        <v>0</v>
      </c>
      <c r="AE465" t="s">
        <v>104</v>
      </c>
      <c r="AF465" t="s">
        <v>105</v>
      </c>
      <c r="AG465" t="s">
        <v>271</v>
      </c>
      <c r="AH465" t="s">
        <v>105</v>
      </c>
    </row>
    <row r="466" spans="1:34" ht="15">
      <c r="A466" t="s">
        <v>101</v>
      </c>
      <c r="B466" t="s">
        <v>102</v>
      </c>
      <c r="C466" t="s">
        <v>270</v>
      </c>
      <c r="D466" t="s">
        <v>264</v>
      </c>
      <c r="E466" t="s">
        <v>102</v>
      </c>
      <c r="F466">
        <v>2012</v>
      </c>
      <c r="G466" t="s">
        <v>113</v>
      </c>
      <c r="H466" t="s">
        <v>265</v>
      </c>
      <c r="I466" t="s">
        <v>115</v>
      </c>
      <c r="J466" t="s">
        <v>129</v>
      </c>
      <c r="K466" t="s">
        <v>130</v>
      </c>
      <c r="L466">
        <v>258497</v>
      </c>
      <c r="M466">
        <v>258497</v>
      </c>
      <c r="N466">
        <v>0</v>
      </c>
      <c r="O466">
        <v>0</v>
      </c>
      <c r="P466">
        <v>258497</v>
      </c>
      <c r="Q466" t="s">
        <v>131</v>
      </c>
      <c r="R466">
        <v>0</v>
      </c>
      <c r="S466">
        <v>0</v>
      </c>
      <c r="T466">
        <v>0</v>
      </c>
      <c r="U466">
        <v>0</v>
      </c>
      <c r="V466">
        <v>0</v>
      </c>
      <c r="W466">
        <v>0</v>
      </c>
      <c r="X466">
        <v>0</v>
      </c>
      <c r="Y466">
        <v>0</v>
      </c>
      <c r="Z466">
        <v>0</v>
      </c>
      <c r="AA466">
        <v>0</v>
      </c>
      <c r="AB466">
        <v>0</v>
      </c>
      <c r="AC466">
        <v>0</v>
      </c>
      <c r="AD466">
        <v>0</v>
      </c>
      <c r="AE466" t="s">
        <v>104</v>
      </c>
      <c r="AF466" t="s">
        <v>105</v>
      </c>
      <c r="AG466" t="s">
        <v>271</v>
      </c>
      <c r="AH466" t="s">
        <v>105</v>
      </c>
    </row>
    <row r="467" spans="1:34" ht="15">
      <c r="A467" t="s">
        <v>101</v>
      </c>
      <c r="B467" t="s">
        <v>102</v>
      </c>
      <c r="C467" t="s">
        <v>270</v>
      </c>
      <c r="D467" t="s">
        <v>132</v>
      </c>
      <c r="E467" t="s">
        <v>102</v>
      </c>
      <c r="F467">
        <v>2012</v>
      </c>
      <c r="G467" t="s">
        <v>113</v>
      </c>
      <c r="H467" t="s">
        <v>133</v>
      </c>
      <c r="I467" t="s">
        <v>115</v>
      </c>
      <c r="J467" t="s">
        <v>129</v>
      </c>
      <c r="K467" t="s">
        <v>130</v>
      </c>
      <c r="L467">
        <v>0</v>
      </c>
      <c r="M467">
        <v>0</v>
      </c>
      <c r="N467">
        <v>0</v>
      </c>
      <c r="O467">
        <v>0</v>
      </c>
      <c r="P467">
        <v>0</v>
      </c>
      <c r="Q467" t="s">
        <v>103</v>
      </c>
      <c r="R467">
        <v>0</v>
      </c>
      <c r="S467">
        <v>39409.05</v>
      </c>
      <c r="T467">
        <v>-39409.05</v>
      </c>
      <c r="U467">
        <v>0</v>
      </c>
      <c r="V467">
        <v>19770.77</v>
      </c>
      <c r="W467">
        <v>7218.2</v>
      </c>
      <c r="X467">
        <v>10896.73</v>
      </c>
      <c r="Y467">
        <v>-37885.700000000004</v>
      </c>
      <c r="Z467">
        <v>0</v>
      </c>
      <c r="AA467">
        <v>16912.43</v>
      </c>
      <c r="AB467">
        <v>-16912.43</v>
      </c>
      <c r="AC467">
        <v>0</v>
      </c>
      <c r="AD467">
        <v>0</v>
      </c>
      <c r="AE467" t="s">
        <v>104</v>
      </c>
      <c r="AF467" t="s">
        <v>105</v>
      </c>
      <c r="AG467" t="s">
        <v>271</v>
      </c>
      <c r="AH467" t="s">
        <v>105</v>
      </c>
    </row>
    <row r="468" spans="1:34" ht="15">
      <c r="A468" t="s">
        <v>101</v>
      </c>
      <c r="B468" t="s">
        <v>102</v>
      </c>
      <c r="C468" t="s">
        <v>270</v>
      </c>
      <c r="D468" t="s">
        <v>134</v>
      </c>
      <c r="E468" t="s">
        <v>102</v>
      </c>
      <c r="F468">
        <v>2012</v>
      </c>
      <c r="G468" t="s">
        <v>113</v>
      </c>
      <c r="H468" t="s">
        <v>135</v>
      </c>
      <c r="I468" t="s">
        <v>115</v>
      </c>
      <c r="J468" t="s">
        <v>129</v>
      </c>
      <c r="K468" t="s">
        <v>136</v>
      </c>
      <c r="L468">
        <v>185760</v>
      </c>
      <c r="M468">
        <v>185760</v>
      </c>
      <c r="N468">
        <v>0</v>
      </c>
      <c r="O468">
        <v>0</v>
      </c>
      <c r="P468">
        <v>185760</v>
      </c>
      <c r="Q468" t="s">
        <v>131</v>
      </c>
      <c r="R468">
        <v>0</v>
      </c>
      <c r="S468">
        <v>0</v>
      </c>
      <c r="T468">
        <v>0</v>
      </c>
      <c r="U468">
        <v>0</v>
      </c>
      <c r="V468">
        <v>0</v>
      </c>
      <c r="W468">
        <v>0</v>
      </c>
      <c r="X468">
        <v>0</v>
      </c>
      <c r="Y468">
        <v>0</v>
      </c>
      <c r="Z468">
        <v>0</v>
      </c>
      <c r="AA468">
        <v>0</v>
      </c>
      <c r="AB468">
        <v>0</v>
      </c>
      <c r="AC468">
        <v>0</v>
      </c>
      <c r="AD468">
        <v>0</v>
      </c>
      <c r="AE468" t="s">
        <v>104</v>
      </c>
      <c r="AF468" t="s">
        <v>105</v>
      </c>
      <c r="AG468" t="s">
        <v>271</v>
      </c>
      <c r="AH468" t="s">
        <v>105</v>
      </c>
    </row>
    <row r="469" spans="1:34" ht="15">
      <c r="A469" t="s">
        <v>101</v>
      </c>
      <c r="B469" t="s">
        <v>102</v>
      </c>
      <c r="C469" t="s">
        <v>270</v>
      </c>
      <c r="D469" t="s">
        <v>137</v>
      </c>
      <c r="E469" t="s">
        <v>102</v>
      </c>
      <c r="F469">
        <v>2012</v>
      </c>
      <c r="G469" t="s">
        <v>113</v>
      </c>
      <c r="H469" t="s">
        <v>138</v>
      </c>
      <c r="I469" t="s">
        <v>115</v>
      </c>
      <c r="J469" t="s">
        <v>129</v>
      </c>
      <c r="K469" t="s">
        <v>136</v>
      </c>
      <c r="L469">
        <v>88945</v>
      </c>
      <c r="M469">
        <v>88945</v>
      </c>
      <c r="N469">
        <v>0</v>
      </c>
      <c r="O469">
        <v>0</v>
      </c>
      <c r="P469">
        <v>88945</v>
      </c>
      <c r="Q469" t="s">
        <v>131</v>
      </c>
      <c r="R469">
        <v>0</v>
      </c>
      <c r="S469">
        <v>0</v>
      </c>
      <c r="T469">
        <v>0</v>
      </c>
      <c r="U469">
        <v>0</v>
      </c>
      <c r="V469">
        <v>0</v>
      </c>
      <c r="W469">
        <v>0</v>
      </c>
      <c r="X469">
        <v>0</v>
      </c>
      <c r="Y469">
        <v>0</v>
      </c>
      <c r="Z469">
        <v>0</v>
      </c>
      <c r="AA469">
        <v>0</v>
      </c>
      <c r="AB469">
        <v>0</v>
      </c>
      <c r="AC469">
        <v>0</v>
      </c>
      <c r="AD469">
        <v>0</v>
      </c>
      <c r="AE469" t="s">
        <v>104</v>
      </c>
      <c r="AF469" t="s">
        <v>105</v>
      </c>
      <c r="AG469" t="s">
        <v>271</v>
      </c>
      <c r="AH469" t="s">
        <v>105</v>
      </c>
    </row>
    <row r="470" spans="1:34" ht="15">
      <c r="A470" t="s">
        <v>101</v>
      </c>
      <c r="B470" t="s">
        <v>102</v>
      </c>
      <c r="C470" t="s">
        <v>270</v>
      </c>
      <c r="D470" t="s">
        <v>139</v>
      </c>
      <c r="E470" t="s">
        <v>102</v>
      </c>
      <c r="F470">
        <v>2012</v>
      </c>
      <c r="G470" t="s">
        <v>113</v>
      </c>
      <c r="H470" t="s">
        <v>140</v>
      </c>
      <c r="I470" t="s">
        <v>115</v>
      </c>
      <c r="J470" t="s">
        <v>129</v>
      </c>
      <c r="K470" t="s">
        <v>136</v>
      </c>
      <c r="L470">
        <v>84588</v>
      </c>
      <c r="M470">
        <v>84588</v>
      </c>
      <c r="N470">
        <v>0</v>
      </c>
      <c r="O470">
        <v>0</v>
      </c>
      <c r="P470">
        <v>84588</v>
      </c>
      <c r="Q470" t="s">
        <v>131</v>
      </c>
      <c r="R470">
        <v>0</v>
      </c>
      <c r="S470">
        <v>0</v>
      </c>
      <c r="T470">
        <v>0</v>
      </c>
      <c r="U470">
        <v>0</v>
      </c>
      <c r="V470">
        <v>0</v>
      </c>
      <c r="W470">
        <v>0</v>
      </c>
      <c r="X470">
        <v>0</v>
      </c>
      <c r="Y470">
        <v>0</v>
      </c>
      <c r="Z470">
        <v>0</v>
      </c>
      <c r="AA470">
        <v>0</v>
      </c>
      <c r="AB470">
        <v>0</v>
      </c>
      <c r="AC470">
        <v>0</v>
      </c>
      <c r="AD470">
        <v>0</v>
      </c>
      <c r="AE470" t="s">
        <v>104</v>
      </c>
      <c r="AF470" t="s">
        <v>105</v>
      </c>
      <c r="AG470" t="s">
        <v>271</v>
      </c>
      <c r="AH470" t="s">
        <v>105</v>
      </c>
    </row>
    <row r="471" spans="1:34" ht="15">
      <c r="A471" t="s">
        <v>101</v>
      </c>
      <c r="B471" t="s">
        <v>102</v>
      </c>
      <c r="C471" t="s">
        <v>270</v>
      </c>
      <c r="D471" t="s">
        <v>141</v>
      </c>
      <c r="E471" t="s">
        <v>102</v>
      </c>
      <c r="F471">
        <v>2012</v>
      </c>
      <c r="G471" t="s">
        <v>113</v>
      </c>
      <c r="H471" t="s">
        <v>142</v>
      </c>
      <c r="I471" t="s">
        <v>115</v>
      </c>
      <c r="J471" t="s">
        <v>129</v>
      </c>
      <c r="K471" t="s">
        <v>136</v>
      </c>
      <c r="L471">
        <v>5544</v>
      </c>
      <c r="M471">
        <v>5544</v>
      </c>
      <c r="N471">
        <v>0</v>
      </c>
      <c r="O471">
        <v>0</v>
      </c>
      <c r="P471">
        <v>5544</v>
      </c>
      <c r="Q471" t="s">
        <v>131</v>
      </c>
      <c r="R471">
        <v>0</v>
      </c>
      <c r="S471">
        <v>0</v>
      </c>
      <c r="T471">
        <v>0</v>
      </c>
      <c r="U471">
        <v>0</v>
      </c>
      <c r="V471">
        <v>0</v>
      </c>
      <c r="W471">
        <v>0</v>
      </c>
      <c r="X471">
        <v>0</v>
      </c>
      <c r="Y471">
        <v>0</v>
      </c>
      <c r="Z471">
        <v>0</v>
      </c>
      <c r="AA471">
        <v>0</v>
      </c>
      <c r="AB471">
        <v>0</v>
      </c>
      <c r="AC471">
        <v>0</v>
      </c>
      <c r="AD471">
        <v>0</v>
      </c>
      <c r="AE471" t="s">
        <v>104</v>
      </c>
      <c r="AF471" t="s">
        <v>105</v>
      </c>
      <c r="AG471" t="s">
        <v>271</v>
      </c>
      <c r="AH471" t="s">
        <v>105</v>
      </c>
    </row>
    <row r="472" spans="1:34" ht="15">
      <c r="A472" t="s">
        <v>101</v>
      </c>
      <c r="B472" t="s">
        <v>102</v>
      </c>
      <c r="C472" t="s">
        <v>270</v>
      </c>
      <c r="D472" t="s">
        <v>143</v>
      </c>
      <c r="E472" t="s">
        <v>102</v>
      </c>
      <c r="F472">
        <v>2012</v>
      </c>
      <c r="G472" t="s">
        <v>113</v>
      </c>
      <c r="H472" t="s">
        <v>144</v>
      </c>
      <c r="I472" t="s">
        <v>115</v>
      </c>
      <c r="J472" t="s">
        <v>129</v>
      </c>
      <c r="K472" t="s">
        <v>136</v>
      </c>
      <c r="L472">
        <v>0</v>
      </c>
      <c r="M472">
        <v>0</v>
      </c>
      <c r="N472">
        <v>0</v>
      </c>
      <c r="O472">
        <v>0</v>
      </c>
      <c r="P472">
        <v>0</v>
      </c>
      <c r="Q472" t="s">
        <v>103</v>
      </c>
      <c r="R472">
        <v>0</v>
      </c>
      <c r="S472">
        <v>8831.48</v>
      </c>
      <c r="T472">
        <v>-8831.48</v>
      </c>
      <c r="U472">
        <v>0</v>
      </c>
      <c r="V472">
        <v>2845.23</v>
      </c>
      <c r="W472">
        <v>715.33</v>
      </c>
      <c r="X472">
        <v>1472.44</v>
      </c>
      <c r="Y472">
        <v>-5033</v>
      </c>
      <c r="Z472">
        <v>0</v>
      </c>
      <c r="AA472">
        <v>2301.02</v>
      </c>
      <c r="AB472">
        <v>-2301.02</v>
      </c>
      <c r="AC472">
        <v>0</v>
      </c>
      <c r="AD472">
        <v>0</v>
      </c>
      <c r="AE472" t="s">
        <v>104</v>
      </c>
      <c r="AF472" t="s">
        <v>105</v>
      </c>
      <c r="AG472" t="s">
        <v>271</v>
      </c>
      <c r="AH472" t="s">
        <v>105</v>
      </c>
    </row>
    <row r="473" spans="1:34" ht="15">
      <c r="A473" t="s">
        <v>101</v>
      </c>
      <c r="B473" t="s">
        <v>102</v>
      </c>
      <c r="C473" t="s">
        <v>270</v>
      </c>
      <c r="D473" t="s">
        <v>232</v>
      </c>
      <c r="E473" t="s">
        <v>102</v>
      </c>
      <c r="F473">
        <v>2012</v>
      </c>
      <c r="G473" t="s">
        <v>113</v>
      </c>
      <c r="H473" t="s">
        <v>233</v>
      </c>
      <c r="I473" t="s">
        <v>115</v>
      </c>
      <c r="J473" t="s">
        <v>147</v>
      </c>
      <c r="L473">
        <v>20000</v>
      </c>
      <c r="M473">
        <v>20000</v>
      </c>
      <c r="N473">
        <v>0</v>
      </c>
      <c r="O473">
        <v>0</v>
      </c>
      <c r="P473">
        <v>20000</v>
      </c>
      <c r="Q473" t="s">
        <v>131</v>
      </c>
      <c r="R473">
        <v>0</v>
      </c>
      <c r="S473">
        <v>0</v>
      </c>
      <c r="T473">
        <v>0</v>
      </c>
      <c r="U473">
        <v>0</v>
      </c>
      <c r="V473">
        <v>0</v>
      </c>
      <c r="W473">
        <v>0</v>
      </c>
      <c r="X473">
        <v>0</v>
      </c>
      <c r="Y473">
        <v>0</v>
      </c>
      <c r="Z473">
        <v>0</v>
      </c>
      <c r="AA473">
        <v>0</v>
      </c>
      <c r="AB473">
        <v>0</v>
      </c>
      <c r="AC473">
        <v>0</v>
      </c>
      <c r="AD473">
        <v>0</v>
      </c>
      <c r="AE473" t="s">
        <v>104</v>
      </c>
      <c r="AF473" t="s">
        <v>105</v>
      </c>
      <c r="AG473" t="s">
        <v>271</v>
      </c>
      <c r="AH473" t="s">
        <v>105</v>
      </c>
    </row>
    <row r="474" spans="1:34" ht="15">
      <c r="A474" t="s">
        <v>101</v>
      </c>
      <c r="B474" t="s">
        <v>102</v>
      </c>
      <c r="C474" t="s">
        <v>270</v>
      </c>
      <c r="D474" t="s">
        <v>173</v>
      </c>
      <c r="E474" t="s">
        <v>102</v>
      </c>
      <c r="F474">
        <v>2012</v>
      </c>
      <c r="G474" t="s">
        <v>113</v>
      </c>
      <c r="H474" t="s">
        <v>174</v>
      </c>
      <c r="I474" t="s">
        <v>115</v>
      </c>
      <c r="J474" t="s">
        <v>147</v>
      </c>
      <c r="L474">
        <v>50500</v>
      </c>
      <c r="M474">
        <v>50689</v>
      </c>
      <c r="N474">
        <v>0</v>
      </c>
      <c r="O474">
        <v>0</v>
      </c>
      <c r="P474">
        <v>50689</v>
      </c>
      <c r="Q474" t="s">
        <v>131</v>
      </c>
      <c r="R474">
        <v>0</v>
      </c>
      <c r="S474">
        <v>0</v>
      </c>
      <c r="T474">
        <v>0</v>
      </c>
      <c r="U474">
        <v>0</v>
      </c>
      <c r="V474">
        <v>0</v>
      </c>
      <c r="W474">
        <v>0</v>
      </c>
      <c r="X474">
        <v>0</v>
      </c>
      <c r="Y474">
        <v>0</v>
      </c>
      <c r="Z474">
        <v>0</v>
      </c>
      <c r="AA474">
        <v>0</v>
      </c>
      <c r="AB474">
        <v>0</v>
      </c>
      <c r="AC474">
        <v>0</v>
      </c>
      <c r="AD474">
        <v>0</v>
      </c>
      <c r="AE474" t="s">
        <v>104</v>
      </c>
      <c r="AF474" t="s">
        <v>105</v>
      </c>
      <c r="AG474" t="s">
        <v>271</v>
      </c>
      <c r="AH474" t="s">
        <v>105</v>
      </c>
    </row>
    <row r="475" spans="1:34" ht="15">
      <c r="A475" t="s">
        <v>101</v>
      </c>
      <c r="B475" t="s">
        <v>102</v>
      </c>
      <c r="C475" t="s">
        <v>270</v>
      </c>
      <c r="D475" t="s">
        <v>175</v>
      </c>
      <c r="E475" t="s">
        <v>102</v>
      </c>
      <c r="F475">
        <v>2012</v>
      </c>
      <c r="G475" t="s">
        <v>113</v>
      </c>
      <c r="H475" t="s">
        <v>176</v>
      </c>
      <c r="I475" t="s">
        <v>115</v>
      </c>
      <c r="J475" t="s">
        <v>147</v>
      </c>
      <c r="L475">
        <v>2400</v>
      </c>
      <c r="M475">
        <v>2400</v>
      </c>
      <c r="N475">
        <v>0</v>
      </c>
      <c r="O475">
        <v>0</v>
      </c>
      <c r="P475">
        <v>2400</v>
      </c>
      <c r="Q475" t="s">
        <v>131</v>
      </c>
      <c r="R475">
        <v>0</v>
      </c>
      <c r="S475">
        <v>0</v>
      </c>
      <c r="T475">
        <v>0</v>
      </c>
      <c r="U475">
        <v>0</v>
      </c>
      <c r="V475">
        <v>0</v>
      </c>
      <c r="W475">
        <v>0</v>
      </c>
      <c r="X475">
        <v>0</v>
      </c>
      <c r="Y475">
        <v>0</v>
      </c>
      <c r="Z475">
        <v>0</v>
      </c>
      <c r="AA475">
        <v>0</v>
      </c>
      <c r="AB475">
        <v>0</v>
      </c>
      <c r="AC475">
        <v>0</v>
      </c>
      <c r="AD475">
        <v>0</v>
      </c>
      <c r="AE475" t="s">
        <v>104</v>
      </c>
      <c r="AF475" t="s">
        <v>105</v>
      </c>
      <c r="AG475" t="s">
        <v>271</v>
      </c>
      <c r="AH475" t="s">
        <v>105</v>
      </c>
    </row>
    <row r="476" spans="1:34" ht="15">
      <c r="A476" t="s">
        <v>101</v>
      </c>
      <c r="B476" t="s">
        <v>102</v>
      </c>
      <c r="C476" t="s">
        <v>270</v>
      </c>
      <c r="D476" t="s">
        <v>257</v>
      </c>
      <c r="E476" t="s">
        <v>102</v>
      </c>
      <c r="F476">
        <v>2012</v>
      </c>
      <c r="G476" t="s">
        <v>113</v>
      </c>
      <c r="H476" t="s">
        <v>258</v>
      </c>
      <c r="I476" t="s">
        <v>115</v>
      </c>
      <c r="J476" t="s">
        <v>150</v>
      </c>
      <c r="L476">
        <v>1000</v>
      </c>
      <c r="M476">
        <v>1000</v>
      </c>
      <c r="N476">
        <v>0</v>
      </c>
      <c r="O476">
        <v>0</v>
      </c>
      <c r="P476">
        <v>1000</v>
      </c>
      <c r="Q476" t="s">
        <v>131</v>
      </c>
      <c r="R476">
        <v>0</v>
      </c>
      <c r="S476">
        <v>0</v>
      </c>
      <c r="T476">
        <v>0</v>
      </c>
      <c r="U476">
        <v>0</v>
      </c>
      <c r="V476">
        <v>0</v>
      </c>
      <c r="W476">
        <v>0</v>
      </c>
      <c r="X476">
        <v>0</v>
      </c>
      <c r="Y476">
        <v>0</v>
      </c>
      <c r="Z476">
        <v>0</v>
      </c>
      <c r="AA476">
        <v>0</v>
      </c>
      <c r="AB476">
        <v>0</v>
      </c>
      <c r="AC476">
        <v>0</v>
      </c>
      <c r="AD476">
        <v>0</v>
      </c>
      <c r="AE476" t="s">
        <v>104</v>
      </c>
      <c r="AF476" t="s">
        <v>105</v>
      </c>
      <c r="AG476" t="s">
        <v>271</v>
      </c>
      <c r="AH476" t="s">
        <v>105</v>
      </c>
    </row>
    <row r="477" spans="1:34" ht="15">
      <c r="A477" t="s">
        <v>101</v>
      </c>
      <c r="B477" t="s">
        <v>102</v>
      </c>
      <c r="C477" t="s">
        <v>270</v>
      </c>
      <c r="D477" t="s">
        <v>272</v>
      </c>
      <c r="E477" t="s">
        <v>102</v>
      </c>
      <c r="F477">
        <v>2012</v>
      </c>
      <c r="G477" t="s">
        <v>113</v>
      </c>
      <c r="H477" t="s">
        <v>273</v>
      </c>
      <c r="I477" t="s">
        <v>115</v>
      </c>
      <c r="J477" t="s">
        <v>150</v>
      </c>
      <c r="L477">
        <v>58500</v>
      </c>
      <c r="M477">
        <v>58500</v>
      </c>
      <c r="N477">
        <v>0</v>
      </c>
      <c r="O477">
        <v>0</v>
      </c>
      <c r="P477">
        <v>58500</v>
      </c>
      <c r="Q477" t="s">
        <v>131</v>
      </c>
      <c r="R477">
        <v>0</v>
      </c>
      <c r="S477">
        <v>0</v>
      </c>
      <c r="T477">
        <v>0</v>
      </c>
      <c r="U477">
        <v>0</v>
      </c>
      <c r="V477">
        <v>0</v>
      </c>
      <c r="W477">
        <v>0</v>
      </c>
      <c r="X477">
        <v>0</v>
      </c>
      <c r="Y477">
        <v>0</v>
      </c>
      <c r="Z477">
        <v>0</v>
      </c>
      <c r="AA477">
        <v>0</v>
      </c>
      <c r="AB477">
        <v>0</v>
      </c>
      <c r="AC477">
        <v>0</v>
      </c>
      <c r="AD477">
        <v>0</v>
      </c>
      <c r="AE477" t="s">
        <v>104</v>
      </c>
      <c r="AF477" t="s">
        <v>105</v>
      </c>
      <c r="AG477" t="s">
        <v>271</v>
      </c>
      <c r="AH477" t="s">
        <v>105</v>
      </c>
    </row>
    <row r="478" spans="1:34" ht="15">
      <c r="A478" t="s">
        <v>101</v>
      </c>
      <c r="B478" t="s">
        <v>102</v>
      </c>
      <c r="C478" t="s">
        <v>270</v>
      </c>
      <c r="D478" t="s">
        <v>245</v>
      </c>
      <c r="E478" t="s">
        <v>102</v>
      </c>
      <c r="F478">
        <v>2012</v>
      </c>
      <c r="G478" t="s">
        <v>113</v>
      </c>
      <c r="H478" t="s">
        <v>246</v>
      </c>
      <c r="I478" t="s">
        <v>115</v>
      </c>
      <c r="J478" t="s">
        <v>150</v>
      </c>
      <c r="L478">
        <v>1499999.96</v>
      </c>
      <c r="M478">
        <v>1499999.96</v>
      </c>
      <c r="N478">
        <v>0</v>
      </c>
      <c r="O478">
        <v>0</v>
      </c>
      <c r="P478">
        <v>1499999.96</v>
      </c>
      <c r="Q478" t="s">
        <v>131</v>
      </c>
      <c r="R478">
        <v>0</v>
      </c>
      <c r="S478">
        <v>0</v>
      </c>
      <c r="T478">
        <v>0</v>
      </c>
      <c r="U478">
        <v>0</v>
      </c>
      <c r="V478">
        <v>0</v>
      </c>
      <c r="W478">
        <v>0</v>
      </c>
      <c r="X478">
        <v>0</v>
      </c>
      <c r="Y478">
        <v>0</v>
      </c>
      <c r="Z478">
        <v>0</v>
      </c>
      <c r="AA478">
        <v>0</v>
      </c>
      <c r="AB478">
        <v>0</v>
      </c>
      <c r="AC478">
        <v>0</v>
      </c>
      <c r="AD478">
        <v>0</v>
      </c>
      <c r="AE478" t="s">
        <v>104</v>
      </c>
      <c r="AF478" t="s">
        <v>105</v>
      </c>
      <c r="AG478" t="s">
        <v>271</v>
      </c>
      <c r="AH478" t="s">
        <v>105</v>
      </c>
    </row>
    <row r="479" spans="1:34" ht="15">
      <c r="A479" t="s">
        <v>101</v>
      </c>
      <c r="B479" t="s">
        <v>102</v>
      </c>
      <c r="C479" t="s">
        <v>270</v>
      </c>
      <c r="D479" t="s">
        <v>177</v>
      </c>
      <c r="E479" t="s">
        <v>102</v>
      </c>
      <c r="F479">
        <v>2012</v>
      </c>
      <c r="G479" t="s">
        <v>113</v>
      </c>
      <c r="H479" t="s">
        <v>178</v>
      </c>
      <c r="I479" t="s">
        <v>115</v>
      </c>
      <c r="J479" t="s">
        <v>150</v>
      </c>
      <c r="L479">
        <v>0.04</v>
      </c>
      <c r="M479">
        <v>0.04</v>
      </c>
      <c r="N479">
        <v>0</v>
      </c>
      <c r="O479">
        <v>0</v>
      </c>
      <c r="P479">
        <v>0.04</v>
      </c>
      <c r="Q479" t="s">
        <v>131</v>
      </c>
      <c r="R479">
        <v>0</v>
      </c>
      <c r="S479">
        <v>0</v>
      </c>
      <c r="T479">
        <v>0</v>
      </c>
      <c r="U479">
        <v>0</v>
      </c>
      <c r="V479">
        <v>0</v>
      </c>
      <c r="W479">
        <v>0</v>
      </c>
      <c r="X479">
        <v>0</v>
      </c>
      <c r="Y479">
        <v>0</v>
      </c>
      <c r="Z479">
        <v>0</v>
      </c>
      <c r="AA479">
        <v>0</v>
      </c>
      <c r="AB479">
        <v>0</v>
      </c>
      <c r="AC479">
        <v>0</v>
      </c>
      <c r="AD479">
        <v>0</v>
      </c>
      <c r="AE479" t="s">
        <v>104</v>
      </c>
      <c r="AF479" t="s">
        <v>105</v>
      </c>
      <c r="AG479" t="s">
        <v>271</v>
      </c>
      <c r="AH479" t="s">
        <v>105</v>
      </c>
    </row>
    <row r="480" spans="1:34" ht="15">
      <c r="A480" t="s">
        <v>101</v>
      </c>
      <c r="B480" t="s">
        <v>102</v>
      </c>
      <c r="C480" t="s">
        <v>270</v>
      </c>
      <c r="D480" t="s">
        <v>179</v>
      </c>
      <c r="E480" t="s">
        <v>102</v>
      </c>
      <c r="F480">
        <v>2012</v>
      </c>
      <c r="G480" t="s">
        <v>113</v>
      </c>
      <c r="H480" t="s">
        <v>180</v>
      </c>
      <c r="I480" t="s">
        <v>115</v>
      </c>
      <c r="J480" t="s">
        <v>150</v>
      </c>
      <c r="L480">
        <v>0.08</v>
      </c>
      <c r="M480">
        <v>0.08</v>
      </c>
      <c r="N480">
        <v>0</v>
      </c>
      <c r="O480">
        <v>0</v>
      </c>
      <c r="P480">
        <v>0.08</v>
      </c>
      <c r="Q480" t="s">
        <v>131</v>
      </c>
      <c r="R480">
        <v>0</v>
      </c>
      <c r="S480">
        <v>0</v>
      </c>
      <c r="T480">
        <v>0</v>
      </c>
      <c r="U480">
        <v>0</v>
      </c>
      <c r="V480">
        <v>0</v>
      </c>
      <c r="W480">
        <v>0</v>
      </c>
      <c r="X480">
        <v>0</v>
      </c>
      <c r="Y480">
        <v>0</v>
      </c>
      <c r="Z480">
        <v>0</v>
      </c>
      <c r="AA480">
        <v>0</v>
      </c>
      <c r="AB480">
        <v>0</v>
      </c>
      <c r="AC480">
        <v>0</v>
      </c>
      <c r="AD480">
        <v>0</v>
      </c>
      <c r="AE480" t="s">
        <v>104</v>
      </c>
      <c r="AF480" t="s">
        <v>105</v>
      </c>
      <c r="AG480" t="s">
        <v>271</v>
      </c>
      <c r="AH480" t="s">
        <v>105</v>
      </c>
    </row>
    <row r="481" spans="1:34" ht="15">
      <c r="A481" t="s">
        <v>101</v>
      </c>
      <c r="B481" t="s">
        <v>102</v>
      </c>
      <c r="C481" t="s">
        <v>270</v>
      </c>
      <c r="D481" t="s">
        <v>148</v>
      </c>
      <c r="E481" t="s">
        <v>102</v>
      </c>
      <c r="F481">
        <v>2012</v>
      </c>
      <c r="G481" t="s">
        <v>113</v>
      </c>
      <c r="H481" t="s">
        <v>149</v>
      </c>
      <c r="I481" t="s">
        <v>115</v>
      </c>
      <c r="J481" t="s">
        <v>150</v>
      </c>
      <c r="L481">
        <v>900000.04</v>
      </c>
      <c r="M481">
        <v>900000.04</v>
      </c>
      <c r="N481">
        <v>0</v>
      </c>
      <c r="O481">
        <v>0</v>
      </c>
      <c r="P481">
        <v>900000.04</v>
      </c>
      <c r="Q481" t="s">
        <v>131</v>
      </c>
      <c r="R481">
        <v>0</v>
      </c>
      <c r="S481">
        <v>0</v>
      </c>
      <c r="T481">
        <v>0</v>
      </c>
      <c r="U481">
        <v>0</v>
      </c>
      <c r="V481">
        <v>0</v>
      </c>
      <c r="W481">
        <v>0</v>
      </c>
      <c r="X481">
        <v>0</v>
      </c>
      <c r="Y481">
        <v>0</v>
      </c>
      <c r="Z481">
        <v>0</v>
      </c>
      <c r="AA481">
        <v>0</v>
      </c>
      <c r="AB481">
        <v>0</v>
      </c>
      <c r="AC481">
        <v>0</v>
      </c>
      <c r="AD481">
        <v>0</v>
      </c>
      <c r="AE481" t="s">
        <v>104</v>
      </c>
      <c r="AF481" t="s">
        <v>105</v>
      </c>
      <c r="AG481" t="s">
        <v>271</v>
      </c>
      <c r="AH481" t="s">
        <v>105</v>
      </c>
    </row>
    <row r="482" spans="1:34" ht="15">
      <c r="A482" t="s">
        <v>101</v>
      </c>
      <c r="B482" t="s">
        <v>102</v>
      </c>
      <c r="C482" t="s">
        <v>270</v>
      </c>
      <c r="D482" t="s">
        <v>274</v>
      </c>
      <c r="E482" t="s">
        <v>102</v>
      </c>
      <c r="F482">
        <v>2012</v>
      </c>
      <c r="G482" t="s">
        <v>113</v>
      </c>
      <c r="H482" t="s">
        <v>275</v>
      </c>
      <c r="I482" t="s">
        <v>115</v>
      </c>
      <c r="J482" t="s">
        <v>150</v>
      </c>
      <c r="L482">
        <v>165000</v>
      </c>
      <c r="M482">
        <v>165000</v>
      </c>
      <c r="N482">
        <v>0</v>
      </c>
      <c r="O482">
        <v>0</v>
      </c>
      <c r="P482">
        <v>165000</v>
      </c>
      <c r="Q482" t="s">
        <v>131</v>
      </c>
      <c r="R482">
        <v>0</v>
      </c>
      <c r="S482">
        <v>0</v>
      </c>
      <c r="T482">
        <v>0</v>
      </c>
      <c r="U482">
        <v>0</v>
      </c>
      <c r="V482">
        <v>0</v>
      </c>
      <c r="W482">
        <v>0</v>
      </c>
      <c r="X482">
        <v>0</v>
      </c>
      <c r="Y482">
        <v>0</v>
      </c>
      <c r="Z482">
        <v>0</v>
      </c>
      <c r="AA482">
        <v>0</v>
      </c>
      <c r="AB482">
        <v>0</v>
      </c>
      <c r="AC482">
        <v>0</v>
      </c>
      <c r="AD482">
        <v>0</v>
      </c>
      <c r="AE482" t="s">
        <v>104</v>
      </c>
      <c r="AF482" t="s">
        <v>105</v>
      </c>
      <c r="AG482" t="s">
        <v>271</v>
      </c>
      <c r="AH482" t="s">
        <v>105</v>
      </c>
    </row>
    <row r="483" spans="1:34" ht="15">
      <c r="A483" t="s">
        <v>101</v>
      </c>
      <c r="B483" t="s">
        <v>102</v>
      </c>
      <c r="C483" t="s">
        <v>270</v>
      </c>
      <c r="D483" t="s">
        <v>276</v>
      </c>
      <c r="E483" t="s">
        <v>102</v>
      </c>
      <c r="F483">
        <v>2012</v>
      </c>
      <c r="G483" t="s">
        <v>113</v>
      </c>
      <c r="H483" t="s">
        <v>277</v>
      </c>
      <c r="I483" t="s">
        <v>115</v>
      </c>
      <c r="J483" t="s">
        <v>150</v>
      </c>
      <c r="L483">
        <v>0.08</v>
      </c>
      <c r="M483">
        <v>0.08</v>
      </c>
      <c r="N483">
        <v>0</v>
      </c>
      <c r="O483">
        <v>0</v>
      </c>
      <c r="P483">
        <v>0.08</v>
      </c>
      <c r="Q483" t="s">
        <v>131</v>
      </c>
      <c r="R483">
        <v>0</v>
      </c>
      <c r="S483">
        <v>0</v>
      </c>
      <c r="T483">
        <v>0</v>
      </c>
      <c r="U483">
        <v>0</v>
      </c>
      <c r="V483">
        <v>0</v>
      </c>
      <c r="W483">
        <v>0</v>
      </c>
      <c r="X483">
        <v>0</v>
      </c>
      <c r="Y483">
        <v>0</v>
      </c>
      <c r="Z483">
        <v>0</v>
      </c>
      <c r="AA483">
        <v>0</v>
      </c>
      <c r="AB483">
        <v>0</v>
      </c>
      <c r="AC483">
        <v>0</v>
      </c>
      <c r="AD483">
        <v>0</v>
      </c>
      <c r="AE483" t="s">
        <v>104</v>
      </c>
      <c r="AF483" t="s">
        <v>105</v>
      </c>
      <c r="AG483" t="s">
        <v>271</v>
      </c>
      <c r="AH483" t="s">
        <v>105</v>
      </c>
    </row>
    <row r="484" spans="1:34" ht="15">
      <c r="A484" t="s">
        <v>101</v>
      </c>
      <c r="B484" t="s">
        <v>102</v>
      </c>
      <c r="C484" t="s">
        <v>270</v>
      </c>
      <c r="D484" t="s">
        <v>183</v>
      </c>
      <c r="E484" t="s">
        <v>102</v>
      </c>
      <c r="F484">
        <v>2012</v>
      </c>
      <c r="G484" t="s">
        <v>113</v>
      </c>
      <c r="H484" t="s">
        <v>184</v>
      </c>
      <c r="I484" t="s">
        <v>115</v>
      </c>
      <c r="J484" t="s">
        <v>150</v>
      </c>
      <c r="L484">
        <v>4100</v>
      </c>
      <c r="M484">
        <v>4100</v>
      </c>
      <c r="N484">
        <v>0</v>
      </c>
      <c r="O484">
        <v>0</v>
      </c>
      <c r="P484">
        <v>4100</v>
      </c>
      <c r="Q484" t="s">
        <v>131</v>
      </c>
      <c r="R484">
        <v>0</v>
      </c>
      <c r="S484">
        <v>0</v>
      </c>
      <c r="T484">
        <v>0</v>
      </c>
      <c r="U484">
        <v>0</v>
      </c>
      <c r="V484">
        <v>0</v>
      </c>
      <c r="W484">
        <v>0</v>
      </c>
      <c r="X484">
        <v>0</v>
      </c>
      <c r="Y484">
        <v>0</v>
      </c>
      <c r="Z484">
        <v>0</v>
      </c>
      <c r="AA484">
        <v>0</v>
      </c>
      <c r="AB484">
        <v>0</v>
      </c>
      <c r="AC484">
        <v>0</v>
      </c>
      <c r="AD484">
        <v>0</v>
      </c>
      <c r="AE484" t="s">
        <v>104</v>
      </c>
      <c r="AF484" t="s">
        <v>105</v>
      </c>
      <c r="AG484" t="s">
        <v>271</v>
      </c>
      <c r="AH484" t="s">
        <v>105</v>
      </c>
    </row>
    <row r="485" spans="1:34" ht="15">
      <c r="A485" t="s">
        <v>101</v>
      </c>
      <c r="B485" t="s">
        <v>102</v>
      </c>
      <c r="C485" t="s">
        <v>270</v>
      </c>
      <c r="D485" t="s">
        <v>151</v>
      </c>
      <c r="E485" t="s">
        <v>102</v>
      </c>
      <c r="F485">
        <v>2012</v>
      </c>
      <c r="G485" t="s">
        <v>113</v>
      </c>
      <c r="H485" t="s">
        <v>152</v>
      </c>
      <c r="I485" t="s">
        <v>115</v>
      </c>
      <c r="J485" t="s">
        <v>150</v>
      </c>
      <c r="L485">
        <v>18000</v>
      </c>
      <c r="M485">
        <v>18000</v>
      </c>
      <c r="N485">
        <v>0</v>
      </c>
      <c r="O485">
        <v>0</v>
      </c>
      <c r="P485">
        <v>18000</v>
      </c>
      <c r="Q485" t="s">
        <v>131</v>
      </c>
      <c r="R485">
        <v>0</v>
      </c>
      <c r="S485">
        <v>0</v>
      </c>
      <c r="T485">
        <v>0</v>
      </c>
      <c r="U485">
        <v>0</v>
      </c>
      <c r="V485">
        <v>0</v>
      </c>
      <c r="W485">
        <v>0</v>
      </c>
      <c r="X485">
        <v>0</v>
      </c>
      <c r="Y485">
        <v>0</v>
      </c>
      <c r="Z485">
        <v>0</v>
      </c>
      <c r="AA485">
        <v>0</v>
      </c>
      <c r="AB485">
        <v>0</v>
      </c>
      <c r="AC485">
        <v>0</v>
      </c>
      <c r="AD485">
        <v>0</v>
      </c>
      <c r="AE485" t="s">
        <v>104</v>
      </c>
      <c r="AF485" t="s">
        <v>105</v>
      </c>
      <c r="AG485" t="s">
        <v>271</v>
      </c>
      <c r="AH485" t="s">
        <v>105</v>
      </c>
    </row>
    <row r="486" spans="1:34" ht="15">
      <c r="A486" t="s">
        <v>101</v>
      </c>
      <c r="B486" t="s">
        <v>102</v>
      </c>
      <c r="C486" t="s">
        <v>270</v>
      </c>
      <c r="D486" t="s">
        <v>185</v>
      </c>
      <c r="E486" t="s">
        <v>102</v>
      </c>
      <c r="F486">
        <v>2012</v>
      </c>
      <c r="G486" t="s">
        <v>113</v>
      </c>
      <c r="H486" t="s">
        <v>186</v>
      </c>
      <c r="I486" t="s">
        <v>115</v>
      </c>
      <c r="J486" t="s">
        <v>187</v>
      </c>
      <c r="L486">
        <v>10199</v>
      </c>
      <c r="M486">
        <v>10199</v>
      </c>
      <c r="N486">
        <v>0</v>
      </c>
      <c r="O486">
        <v>0</v>
      </c>
      <c r="P486">
        <v>10199</v>
      </c>
      <c r="Q486" t="s">
        <v>131</v>
      </c>
      <c r="R486">
        <v>0</v>
      </c>
      <c r="S486">
        <v>0</v>
      </c>
      <c r="T486">
        <v>0</v>
      </c>
      <c r="U486">
        <v>0</v>
      </c>
      <c r="V486">
        <v>0</v>
      </c>
      <c r="W486">
        <v>0</v>
      </c>
      <c r="X486">
        <v>0</v>
      </c>
      <c r="Y486">
        <v>0</v>
      </c>
      <c r="Z486">
        <v>0</v>
      </c>
      <c r="AA486">
        <v>0</v>
      </c>
      <c r="AB486">
        <v>0</v>
      </c>
      <c r="AC486">
        <v>0</v>
      </c>
      <c r="AD486">
        <v>0</v>
      </c>
      <c r="AE486" t="s">
        <v>104</v>
      </c>
      <c r="AF486" t="s">
        <v>105</v>
      </c>
      <c r="AG486" t="s">
        <v>271</v>
      </c>
      <c r="AH486" t="s">
        <v>105</v>
      </c>
    </row>
    <row r="487" spans="1:34" ht="15">
      <c r="A487" t="s">
        <v>101</v>
      </c>
      <c r="B487" t="s">
        <v>102</v>
      </c>
      <c r="C487" t="s">
        <v>270</v>
      </c>
      <c r="D487" t="s">
        <v>278</v>
      </c>
      <c r="E487" t="s">
        <v>102</v>
      </c>
      <c r="F487">
        <v>2012</v>
      </c>
      <c r="G487" t="s">
        <v>113</v>
      </c>
      <c r="H487" t="s">
        <v>279</v>
      </c>
      <c r="I487" t="s">
        <v>115</v>
      </c>
      <c r="J487" t="s">
        <v>187</v>
      </c>
      <c r="L487">
        <v>290</v>
      </c>
      <c r="M487">
        <v>290</v>
      </c>
      <c r="N487">
        <v>0</v>
      </c>
      <c r="O487">
        <v>0</v>
      </c>
      <c r="P487">
        <v>290</v>
      </c>
      <c r="Q487" t="s">
        <v>131</v>
      </c>
      <c r="R487">
        <v>0</v>
      </c>
      <c r="S487">
        <v>0</v>
      </c>
      <c r="T487">
        <v>0</v>
      </c>
      <c r="U487">
        <v>0</v>
      </c>
      <c r="V487">
        <v>0</v>
      </c>
      <c r="W487">
        <v>0</v>
      </c>
      <c r="X487">
        <v>0</v>
      </c>
      <c r="Y487">
        <v>0</v>
      </c>
      <c r="Z487">
        <v>0</v>
      </c>
      <c r="AA487">
        <v>0</v>
      </c>
      <c r="AB487">
        <v>0</v>
      </c>
      <c r="AC487">
        <v>0</v>
      </c>
      <c r="AD487">
        <v>0</v>
      </c>
      <c r="AE487" t="s">
        <v>104</v>
      </c>
      <c r="AF487" t="s">
        <v>105</v>
      </c>
      <c r="AG487" t="s">
        <v>271</v>
      </c>
      <c r="AH487" t="s">
        <v>105</v>
      </c>
    </row>
    <row r="488" spans="1:34" ht="15">
      <c r="A488" t="s">
        <v>101</v>
      </c>
      <c r="B488" t="s">
        <v>102</v>
      </c>
      <c r="C488" t="s">
        <v>270</v>
      </c>
      <c r="D488" t="s">
        <v>280</v>
      </c>
      <c r="E488" t="s">
        <v>102</v>
      </c>
      <c r="F488">
        <v>2012</v>
      </c>
      <c r="G488" t="s">
        <v>113</v>
      </c>
      <c r="H488" t="s">
        <v>281</v>
      </c>
      <c r="I488" t="s">
        <v>115</v>
      </c>
      <c r="J488" t="s">
        <v>187</v>
      </c>
      <c r="L488">
        <v>16484</v>
      </c>
      <c r="M488">
        <v>16484</v>
      </c>
      <c r="N488">
        <v>0</v>
      </c>
      <c r="O488">
        <v>0</v>
      </c>
      <c r="P488">
        <v>16484</v>
      </c>
      <c r="Q488" t="s">
        <v>131</v>
      </c>
      <c r="R488">
        <v>0</v>
      </c>
      <c r="S488">
        <v>0</v>
      </c>
      <c r="T488">
        <v>0</v>
      </c>
      <c r="U488">
        <v>0</v>
      </c>
      <c r="V488">
        <v>0</v>
      </c>
      <c r="W488">
        <v>0</v>
      </c>
      <c r="X488">
        <v>0</v>
      </c>
      <c r="Y488">
        <v>0</v>
      </c>
      <c r="Z488">
        <v>0</v>
      </c>
      <c r="AA488">
        <v>0</v>
      </c>
      <c r="AB488">
        <v>0</v>
      </c>
      <c r="AC488">
        <v>0</v>
      </c>
      <c r="AD488">
        <v>0</v>
      </c>
      <c r="AE488" t="s">
        <v>104</v>
      </c>
      <c r="AF488" t="s">
        <v>105</v>
      </c>
      <c r="AG488" t="s">
        <v>271</v>
      </c>
      <c r="AH488" t="s">
        <v>105</v>
      </c>
    </row>
    <row r="489" spans="1:34" ht="15">
      <c r="A489" t="s">
        <v>101</v>
      </c>
      <c r="B489" t="s">
        <v>102</v>
      </c>
      <c r="C489" t="s">
        <v>270</v>
      </c>
      <c r="D489" t="s">
        <v>188</v>
      </c>
      <c r="E489" t="s">
        <v>102</v>
      </c>
      <c r="F489">
        <v>2012</v>
      </c>
      <c r="G489" t="s">
        <v>113</v>
      </c>
      <c r="H489" t="s">
        <v>189</v>
      </c>
      <c r="I489" t="s">
        <v>115</v>
      </c>
      <c r="J489" t="s">
        <v>190</v>
      </c>
      <c r="L489">
        <v>12500</v>
      </c>
      <c r="M489">
        <v>12500</v>
      </c>
      <c r="N489">
        <v>0</v>
      </c>
      <c r="O489">
        <v>0</v>
      </c>
      <c r="P489">
        <v>12500</v>
      </c>
      <c r="Q489" t="s">
        <v>131</v>
      </c>
      <c r="R489">
        <v>0</v>
      </c>
      <c r="S489">
        <v>0</v>
      </c>
      <c r="T489">
        <v>0</v>
      </c>
      <c r="U489">
        <v>0</v>
      </c>
      <c r="V489">
        <v>0</v>
      </c>
      <c r="W489">
        <v>0</v>
      </c>
      <c r="X489">
        <v>0</v>
      </c>
      <c r="Y489">
        <v>0</v>
      </c>
      <c r="Z489">
        <v>0</v>
      </c>
      <c r="AA489">
        <v>0</v>
      </c>
      <c r="AB489">
        <v>0</v>
      </c>
      <c r="AC489">
        <v>0</v>
      </c>
      <c r="AD489">
        <v>0</v>
      </c>
      <c r="AE489" t="s">
        <v>104</v>
      </c>
      <c r="AF489" t="s">
        <v>105</v>
      </c>
      <c r="AG489" t="s">
        <v>271</v>
      </c>
      <c r="AH489" t="s">
        <v>105</v>
      </c>
    </row>
    <row r="490" spans="1:34" ht="15">
      <c r="A490" t="s">
        <v>101</v>
      </c>
      <c r="B490" t="s">
        <v>102</v>
      </c>
      <c r="C490" t="s">
        <v>270</v>
      </c>
      <c r="D490" t="s">
        <v>268</v>
      </c>
      <c r="E490" t="s">
        <v>102</v>
      </c>
      <c r="F490">
        <v>2012</v>
      </c>
      <c r="G490" t="s">
        <v>113</v>
      </c>
      <c r="H490" t="s">
        <v>269</v>
      </c>
      <c r="I490" t="s">
        <v>115</v>
      </c>
      <c r="J490" t="s">
        <v>190</v>
      </c>
      <c r="L490">
        <v>17500</v>
      </c>
      <c r="M490">
        <v>17500</v>
      </c>
      <c r="N490">
        <v>0</v>
      </c>
      <c r="O490">
        <v>0</v>
      </c>
      <c r="P490">
        <v>17500</v>
      </c>
      <c r="Q490" t="s">
        <v>131</v>
      </c>
      <c r="R490">
        <v>0</v>
      </c>
      <c r="S490">
        <v>0</v>
      </c>
      <c r="T490">
        <v>0</v>
      </c>
      <c r="U490">
        <v>0</v>
      </c>
      <c r="V490">
        <v>0</v>
      </c>
      <c r="W490">
        <v>0</v>
      </c>
      <c r="X490">
        <v>0</v>
      </c>
      <c r="Y490">
        <v>0</v>
      </c>
      <c r="Z490">
        <v>0</v>
      </c>
      <c r="AA490">
        <v>0</v>
      </c>
      <c r="AB490">
        <v>0</v>
      </c>
      <c r="AC490">
        <v>0</v>
      </c>
      <c r="AD490">
        <v>0</v>
      </c>
      <c r="AE490" t="s">
        <v>104</v>
      </c>
      <c r="AF490" t="s">
        <v>105</v>
      </c>
      <c r="AG490" t="s">
        <v>271</v>
      </c>
      <c r="AH490" t="s">
        <v>105</v>
      </c>
    </row>
    <row r="491" spans="1:34" ht="15">
      <c r="A491" t="s">
        <v>101</v>
      </c>
      <c r="B491" t="s">
        <v>102</v>
      </c>
      <c r="C491" t="s">
        <v>270</v>
      </c>
      <c r="D491" t="s">
        <v>155</v>
      </c>
      <c r="E491" t="s">
        <v>102</v>
      </c>
      <c r="F491">
        <v>2012</v>
      </c>
      <c r="G491" t="s">
        <v>113</v>
      </c>
      <c r="H491" t="s">
        <v>156</v>
      </c>
      <c r="I491" t="s">
        <v>115</v>
      </c>
      <c r="J491" t="s">
        <v>157</v>
      </c>
      <c r="L491">
        <v>0.08</v>
      </c>
      <c r="M491">
        <v>0.08</v>
      </c>
      <c r="N491">
        <v>0</v>
      </c>
      <c r="O491">
        <v>0</v>
      </c>
      <c r="P491">
        <v>0.08</v>
      </c>
      <c r="Q491" t="s">
        <v>131</v>
      </c>
      <c r="R491">
        <v>0</v>
      </c>
      <c r="S491">
        <v>0</v>
      </c>
      <c r="T491">
        <v>0</v>
      </c>
      <c r="U491">
        <v>0</v>
      </c>
      <c r="V491">
        <v>0</v>
      </c>
      <c r="W491">
        <v>0</v>
      </c>
      <c r="X491">
        <v>0</v>
      </c>
      <c r="Y491">
        <v>0</v>
      </c>
      <c r="Z491">
        <v>0</v>
      </c>
      <c r="AA491">
        <v>0</v>
      </c>
      <c r="AB491">
        <v>0</v>
      </c>
      <c r="AC491">
        <v>0</v>
      </c>
      <c r="AD491">
        <v>0</v>
      </c>
      <c r="AE491" t="s">
        <v>104</v>
      </c>
      <c r="AF491" t="s">
        <v>105</v>
      </c>
      <c r="AG491" t="s">
        <v>271</v>
      </c>
      <c r="AH491" t="s">
        <v>105</v>
      </c>
    </row>
    <row r="492" spans="1:34" ht="15">
      <c r="A492" t="s">
        <v>101</v>
      </c>
      <c r="B492" t="s">
        <v>102</v>
      </c>
      <c r="C492" t="s">
        <v>270</v>
      </c>
      <c r="D492" t="s">
        <v>158</v>
      </c>
      <c r="E492" t="s">
        <v>102</v>
      </c>
      <c r="F492">
        <v>2012</v>
      </c>
      <c r="G492" t="s">
        <v>113</v>
      </c>
      <c r="H492" t="s">
        <v>159</v>
      </c>
      <c r="I492" t="s">
        <v>115</v>
      </c>
      <c r="J492" t="s">
        <v>157</v>
      </c>
      <c r="L492">
        <v>0.08</v>
      </c>
      <c r="M492">
        <v>0.08</v>
      </c>
      <c r="N492">
        <v>0</v>
      </c>
      <c r="O492">
        <v>0</v>
      </c>
      <c r="P492">
        <v>0.08</v>
      </c>
      <c r="Q492" t="s">
        <v>131</v>
      </c>
      <c r="R492">
        <v>0</v>
      </c>
      <c r="S492">
        <v>0</v>
      </c>
      <c r="T492">
        <v>0</v>
      </c>
      <c r="U492">
        <v>0</v>
      </c>
      <c r="V492">
        <v>0</v>
      </c>
      <c r="W492">
        <v>0</v>
      </c>
      <c r="X492">
        <v>0</v>
      </c>
      <c r="Y492">
        <v>0</v>
      </c>
      <c r="Z492">
        <v>0</v>
      </c>
      <c r="AA492">
        <v>0</v>
      </c>
      <c r="AB492">
        <v>0</v>
      </c>
      <c r="AC492">
        <v>0</v>
      </c>
      <c r="AD492">
        <v>0</v>
      </c>
      <c r="AE492" t="s">
        <v>104</v>
      </c>
      <c r="AF492" t="s">
        <v>105</v>
      </c>
      <c r="AG492" t="s">
        <v>271</v>
      </c>
      <c r="AH492" t="s">
        <v>105</v>
      </c>
    </row>
    <row r="493" spans="1:34" ht="15">
      <c r="A493" t="s">
        <v>101</v>
      </c>
      <c r="B493" t="s">
        <v>102</v>
      </c>
      <c r="C493" t="s">
        <v>270</v>
      </c>
      <c r="D493" t="s">
        <v>170</v>
      </c>
      <c r="E493" t="s">
        <v>102</v>
      </c>
      <c r="F493">
        <v>2012</v>
      </c>
      <c r="G493" t="s">
        <v>121</v>
      </c>
      <c r="H493" t="s">
        <v>171</v>
      </c>
      <c r="I493" t="s">
        <v>123</v>
      </c>
      <c r="J493" t="s">
        <v>124</v>
      </c>
      <c r="L493">
        <v>-9194378</v>
      </c>
      <c r="M493">
        <v>-8828475</v>
      </c>
      <c r="N493">
        <v>-8828475</v>
      </c>
      <c r="O493">
        <v>0</v>
      </c>
      <c r="P493">
        <v>0</v>
      </c>
      <c r="Q493" t="s">
        <v>125</v>
      </c>
      <c r="R493">
        <v>0</v>
      </c>
      <c r="S493">
        <v>0</v>
      </c>
      <c r="T493">
        <v>0</v>
      </c>
      <c r="U493">
        <v>0</v>
      </c>
      <c r="V493">
        <v>0</v>
      </c>
      <c r="W493">
        <v>0</v>
      </c>
      <c r="X493">
        <v>0</v>
      </c>
      <c r="Y493">
        <v>0</v>
      </c>
      <c r="Z493">
        <v>0</v>
      </c>
      <c r="AA493">
        <v>0</v>
      </c>
      <c r="AB493">
        <v>-8828475</v>
      </c>
      <c r="AC493">
        <v>0</v>
      </c>
      <c r="AD493">
        <v>0</v>
      </c>
      <c r="AE493" t="s">
        <v>104</v>
      </c>
      <c r="AF493" t="s">
        <v>105</v>
      </c>
      <c r="AG493" t="s">
        <v>271</v>
      </c>
      <c r="AH493" t="s">
        <v>105</v>
      </c>
    </row>
    <row r="494" spans="1:34" ht="15">
      <c r="A494" t="s">
        <v>101</v>
      </c>
      <c r="B494" t="s">
        <v>510</v>
      </c>
      <c r="C494" t="s">
        <v>270</v>
      </c>
      <c r="D494" t="s">
        <v>127</v>
      </c>
      <c r="E494" t="s">
        <v>106</v>
      </c>
      <c r="F494">
        <v>2012</v>
      </c>
      <c r="G494" t="s">
        <v>113</v>
      </c>
      <c r="H494" t="s">
        <v>128</v>
      </c>
      <c r="I494" t="s">
        <v>115</v>
      </c>
      <c r="J494" t="s">
        <v>129</v>
      </c>
      <c r="K494" t="s">
        <v>130</v>
      </c>
      <c r="L494">
        <v>0</v>
      </c>
      <c r="M494">
        <v>0</v>
      </c>
      <c r="N494">
        <v>1419338.23</v>
      </c>
      <c r="O494">
        <v>0</v>
      </c>
      <c r="P494">
        <v>-1419338.23</v>
      </c>
      <c r="Q494" t="s">
        <v>103</v>
      </c>
      <c r="R494">
        <v>83972.89</v>
      </c>
      <c r="S494">
        <v>64079.75</v>
      </c>
      <c r="T494">
        <v>171447.94</v>
      </c>
      <c r="U494">
        <v>96196.95</v>
      </c>
      <c r="V494">
        <v>98853.87</v>
      </c>
      <c r="W494">
        <v>103474.8</v>
      </c>
      <c r="X494">
        <v>108143.15000000001</v>
      </c>
      <c r="Y494">
        <v>162265.92</v>
      </c>
      <c r="Z494">
        <v>164397.44</v>
      </c>
      <c r="AA494">
        <v>110843.37</v>
      </c>
      <c r="AB494">
        <v>113254.03</v>
      </c>
      <c r="AC494">
        <v>142408.12</v>
      </c>
      <c r="AD494">
        <v>0</v>
      </c>
      <c r="AE494" t="s">
        <v>104</v>
      </c>
      <c r="AF494" t="s">
        <v>511</v>
      </c>
      <c r="AG494" t="s">
        <v>271</v>
      </c>
      <c r="AH494" t="s">
        <v>107</v>
      </c>
    </row>
    <row r="495" spans="1:34" ht="15">
      <c r="A495" t="s">
        <v>101</v>
      </c>
      <c r="B495" t="s">
        <v>510</v>
      </c>
      <c r="C495" t="s">
        <v>270</v>
      </c>
      <c r="D495" t="s">
        <v>196</v>
      </c>
      <c r="E495" t="s">
        <v>106</v>
      </c>
      <c r="F495">
        <v>2012</v>
      </c>
      <c r="G495" t="s">
        <v>113</v>
      </c>
      <c r="H495" t="s">
        <v>197</v>
      </c>
      <c r="I495" t="s">
        <v>115</v>
      </c>
      <c r="J495" t="s">
        <v>129</v>
      </c>
      <c r="K495" t="s">
        <v>130</v>
      </c>
      <c r="L495">
        <v>0</v>
      </c>
      <c r="M495">
        <v>0</v>
      </c>
      <c r="N495">
        <v>379.19</v>
      </c>
      <c r="O495">
        <v>0</v>
      </c>
      <c r="P495">
        <v>-379.19</v>
      </c>
      <c r="Q495" t="s">
        <v>103</v>
      </c>
      <c r="R495">
        <v>0</v>
      </c>
      <c r="S495">
        <v>0</v>
      </c>
      <c r="T495">
        <v>0</v>
      </c>
      <c r="U495">
        <v>0</v>
      </c>
      <c r="V495">
        <v>0</v>
      </c>
      <c r="W495">
        <v>0</v>
      </c>
      <c r="X495">
        <v>0</v>
      </c>
      <c r="Y495">
        <v>0</v>
      </c>
      <c r="Z495">
        <v>0</v>
      </c>
      <c r="AA495">
        <v>0</v>
      </c>
      <c r="AB495">
        <v>379.19</v>
      </c>
      <c r="AC495">
        <v>0</v>
      </c>
      <c r="AD495">
        <v>0</v>
      </c>
      <c r="AE495" t="s">
        <v>104</v>
      </c>
      <c r="AF495" t="s">
        <v>511</v>
      </c>
      <c r="AG495" t="s">
        <v>271</v>
      </c>
      <c r="AH495" t="s">
        <v>107</v>
      </c>
    </row>
    <row r="496" spans="1:34" ht="15">
      <c r="A496" t="s">
        <v>101</v>
      </c>
      <c r="B496" t="s">
        <v>510</v>
      </c>
      <c r="C496" t="s">
        <v>270</v>
      </c>
      <c r="D496" t="s">
        <v>134</v>
      </c>
      <c r="E496" t="s">
        <v>106</v>
      </c>
      <c r="F496">
        <v>2012</v>
      </c>
      <c r="G496" t="s">
        <v>113</v>
      </c>
      <c r="H496" t="s">
        <v>135</v>
      </c>
      <c r="I496" t="s">
        <v>115</v>
      </c>
      <c r="J496" t="s">
        <v>129</v>
      </c>
      <c r="K496" t="s">
        <v>136</v>
      </c>
      <c r="L496">
        <v>0</v>
      </c>
      <c r="M496">
        <v>0</v>
      </c>
      <c r="N496">
        <v>202530</v>
      </c>
      <c r="O496">
        <v>0</v>
      </c>
      <c r="P496">
        <v>-202530</v>
      </c>
      <c r="Q496" t="s">
        <v>103</v>
      </c>
      <c r="R496">
        <v>8257.99</v>
      </c>
      <c r="S496">
        <v>16770</v>
      </c>
      <c r="T496">
        <v>25282.010000000002</v>
      </c>
      <c r="U496">
        <v>16770</v>
      </c>
      <c r="V496">
        <v>16770</v>
      </c>
      <c r="W496">
        <v>16770</v>
      </c>
      <c r="X496">
        <v>16770</v>
      </c>
      <c r="Y496">
        <v>16770</v>
      </c>
      <c r="Z496">
        <v>16770</v>
      </c>
      <c r="AA496">
        <v>16770</v>
      </c>
      <c r="AB496">
        <v>18060</v>
      </c>
      <c r="AC496">
        <v>16770</v>
      </c>
      <c r="AD496">
        <v>0</v>
      </c>
      <c r="AE496" t="s">
        <v>104</v>
      </c>
      <c r="AF496" t="s">
        <v>511</v>
      </c>
      <c r="AG496" t="s">
        <v>271</v>
      </c>
      <c r="AH496" t="s">
        <v>107</v>
      </c>
    </row>
    <row r="497" spans="1:34" ht="15">
      <c r="A497" t="s">
        <v>101</v>
      </c>
      <c r="B497" t="s">
        <v>510</v>
      </c>
      <c r="C497" t="s">
        <v>270</v>
      </c>
      <c r="D497" t="s">
        <v>137</v>
      </c>
      <c r="E497" t="s">
        <v>106</v>
      </c>
      <c r="F497">
        <v>2012</v>
      </c>
      <c r="G497" t="s">
        <v>113</v>
      </c>
      <c r="H497" t="s">
        <v>138</v>
      </c>
      <c r="I497" t="s">
        <v>115</v>
      </c>
      <c r="J497" t="s">
        <v>129</v>
      </c>
      <c r="K497" t="s">
        <v>136</v>
      </c>
      <c r="L497">
        <v>0</v>
      </c>
      <c r="M497">
        <v>0</v>
      </c>
      <c r="N497">
        <v>97213.84</v>
      </c>
      <c r="O497">
        <v>0</v>
      </c>
      <c r="P497">
        <v>-97213.84</v>
      </c>
      <c r="Q497" t="s">
        <v>103</v>
      </c>
      <c r="R497">
        <v>3700.07</v>
      </c>
      <c r="S497">
        <v>7400.2300000000005</v>
      </c>
      <c r="T497">
        <v>12972.07</v>
      </c>
      <c r="U497">
        <v>7415.360000000001</v>
      </c>
      <c r="V497">
        <v>7415.360000000001</v>
      </c>
      <c r="W497">
        <v>7421.360000000001</v>
      </c>
      <c r="X497">
        <v>7426.27</v>
      </c>
      <c r="Y497">
        <v>11111.29</v>
      </c>
      <c r="Z497">
        <v>7426.3</v>
      </c>
      <c r="AA497">
        <v>7670.87</v>
      </c>
      <c r="AB497">
        <v>7892</v>
      </c>
      <c r="AC497">
        <v>9362.66</v>
      </c>
      <c r="AD497">
        <v>0</v>
      </c>
      <c r="AE497" t="s">
        <v>104</v>
      </c>
      <c r="AF497" t="s">
        <v>511</v>
      </c>
      <c r="AG497" t="s">
        <v>271</v>
      </c>
      <c r="AH497" t="s">
        <v>107</v>
      </c>
    </row>
    <row r="498" spans="1:34" ht="15">
      <c r="A498" t="s">
        <v>101</v>
      </c>
      <c r="B498" t="s">
        <v>510</v>
      </c>
      <c r="C498" t="s">
        <v>270</v>
      </c>
      <c r="D498" t="s">
        <v>139</v>
      </c>
      <c r="E498" t="s">
        <v>106</v>
      </c>
      <c r="F498">
        <v>2012</v>
      </c>
      <c r="G498" t="s">
        <v>113</v>
      </c>
      <c r="H498" t="s">
        <v>140</v>
      </c>
      <c r="I498" t="s">
        <v>115</v>
      </c>
      <c r="J498" t="s">
        <v>129</v>
      </c>
      <c r="K498" t="s">
        <v>136</v>
      </c>
      <c r="L498">
        <v>0</v>
      </c>
      <c r="M498">
        <v>0</v>
      </c>
      <c r="N498">
        <v>91206.74</v>
      </c>
      <c r="O498">
        <v>0</v>
      </c>
      <c r="P498">
        <v>-91206.74</v>
      </c>
      <c r="Q498" t="s">
        <v>103</v>
      </c>
      <c r="R498">
        <v>3479.9500000000003</v>
      </c>
      <c r="S498">
        <v>6959.900000000001</v>
      </c>
      <c r="T498">
        <v>12227.08</v>
      </c>
      <c r="U498">
        <v>6974.3</v>
      </c>
      <c r="V498">
        <v>6810.78</v>
      </c>
      <c r="W498">
        <v>6812.8</v>
      </c>
      <c r="X498">
        <v>6914.78</v>
      </c>
      <c r="Y498">
        <v>10419.210000000001</v>
      </c>
      <c r="Z498">
        <v>6946.13</v>
      </c>
      <c r="AA498">
        <v>7181.610000000001</v>
      </c>
      <c r="AB498">
        <v>7444.400000000001</v>
      </c>
      <c r="AC498">
        <v>9035.800000000001</v>
      </c>
      <c r="AD498">
        <v>0</v>
      </c>
      <c r="AE498" t="s">
        <v>104</v>
      </c>
      <c r="AF498" t="s">
        <v>511</v>
      </c>
      <c r="AG498" t="s">
        <v>271</v>
      </c>
      <c r="AH498" t="s">
        <v>107</v>
      </c>
    </row>
    <row r="499" spans="1:34" ht="15">
      <c r="A499" t="s">
        <v>101</v>
      </c>
      <c r="B499" t="s">
        <v>510</v>
      </c>
      <c r="C499" t="s">
        <v>270</v>
      </c>
      <c r="D499" t="s">
        <v>141</v>
      </c>
      <c r="E499" t="s">
        <v>106</v>
      </c>
      <c r="F499">
        <v>2012</v>
      </c>
      <c r="G499" t="s">
        <v>113</v>
      </c>
      <c r="H499" t="s">
        <v>142</v>
      </c>
      <c r="I499" t="s">
        <v>115</v>
      </c>
      <c r="J499" t="s">
        <v>129</v>
      </c>
      <c r="K499" t="s">
        <v>136</v>
      </c>
      <c r="L499">
        <v>0</v>
      </c>
      <c r="M499">
        <v>0</v>
      </c>
      <c r="N499">
        <v>5544</v>
      </c>
      <c r="O499">
        <v>0</v>
      </c>
      <c r="P499">
        <v>-5544</v>
      </c>
      <c r="Q499" t="s">
        <v>103</v>
      </c>
      <c r="R499">
        <v>0</v>
      </c>
      <c r="S499">
        <v>0</v>
      </c>
      <c r="T499">
        <v>0</v>
      </c>
      <c r="U499">
        <v>0</v>
      </c>
      <c r="V499">
        <v>0</v>
      </c>
      <c r="W499">
        <v>2772</v>
      </c>
      <c r="X499">
        <v>462</v>
      </c>
      <c r="Y499">
        <v>462</v>
      </c>
      <c r="Z499">
        <v>462</v>
      </c>
      <c r="AA499">
        <v>462</v>
      </c>
      <c r="AB499">
        <v>462</v>
      </c>
      <c r="AC499">
        <v>462</v>
      </c>
      <c r="AD499">
        <v>0</v>
      </c>
      <c r="AE499" t="s">
        <v>104</v>
      </c>
      <c r="AF499" t="s">
        <v>511</v>
      </c>
      <c r="AG499" t="s">
        <v>271</v>
      </c>
      <c r="AH499" t="s">
        <v>107</v>
      </c>
    </row>
    <row r="500" spans="1:34" ht="15">
      <c r="A500" t="s">
        <v>101</v>
      </c>
      <c r="B500" t="s">
        <v>510</v>
      </c>
      <c r="C500" t="s">
        <v>270</v>
      </c>
      <c r="D500" t="s">
        <v>488</v>
      </c>
      <c r="E500" t="s">
        <v>106</v>
      </c>
      <c r="F500">
        <v>2012</v>
      </c>
      <c r="G500" t="s">
        <v>113</v>
      </c>
      <c r="H500" t="s">
        <v>489</v>
      </c>
      <c r="I500" t="s">
        <v>115</v>
      </c>
      <c r="J500" t="s">
        <v>129</v>
      </c>
      <c r="K500" t="s">
        <v>136</v>
      </c>
      <c r="L500">
        <v>0</v>
      </c>
      <c r="M500">
        <v>0</v>
      </c>
      <c r="N500">
        <v>784.64</v>
      </c>
      <c r="O500">
        <v>0</v>
      </c>
      <c r="P500">
        <v>-784.64</v>
      </c>
      <c r="Q500" t="s">
        <v>103</v>
      </c>
      <c r="R500">
        <v>32.5</v>
      </c>
      <c r="S500">
        <v>65</v>
      </c>
      <c r="T500">
        <v>78.93</v>
      </c>
      <c r="U500">
        <v>65</v>
      </c>
      <c r="V500">
        <v>65</v>
      </c>
      <c r="W500">
        <v>65</v>
      </c>
      <c r="X500">
        <v>65</v>
      </c>
      <c r="Y500">
        <v>65</v>
      </c>
      <c r="Z500">
        <v>65</v>
      </c>
      <c r="AA500">
        <v>65</v>
      </c>
      <c r="AB500">
        <v>65</v>
      </c>
      <c r="AC500">
        <v>88.21000000000001</v>
      </c>
      <c r="AD500">
        <v>0</v>
      </c>
      <c r="AE500" t="s">
        <v>104</v>
      </c>
      <c r="AF500" t="s">
        <v>511</v>
      </c>
      <c r="AG500" t="s">
        <v>271</v>
      </c>
      <c r="AH500" t="s">
        <v>107</v>
      </c>
    </row>
    <row r="501" spans="1:34" ht="15">
      <c r="A501" t="s">
        <v>101</v>
      </c>
      <c r="B501" t="s">
        <v>510</v>
      </c>
      <c r="C501" t="s">
        <v>270</v>
      </c>
      <c r="D501" t="s">
        <v>512</v>
      </c>
      <c r="E501" t="s">
        <v>106</v>
      </c>
      <c r="F501">
        <v>2012</v>
      </c>
      <c r="G501" t="s">
        <v>113</v>
      </c>
      <c r="H501" t="s">
        <v>513</v>
      </c>
      <c r="I501" t="s">
        <v>115</v>
      </c>
      <c r="J501" t="s">
        <v>129</v>
      </c>
      <c r="K501" t="s">
        <v>136</v>
      </c>
      <c r="L501">
        <v>0</v>
      </c>
      <c r="M501">
        <v>0</v>
      </c>
      <c r="N501">
        <v>1502.6000000000001</v>
      </c>
      <c r="O501">
        <v>0</v>
      </c>
      <c r="P501">
        <v>-1502.6000000000001</v>
      </c>
      <c r="Q501" t="s">
        <v>103</v>
      </c>
      <c r="R501">
        <v>0</v>
      </c>
      <c r="S501">
        <v>0</v>
      </c>
      <c r="T501">
        <v>0</v>
      </c>
      <c r="U501">
        <v>0</v>
      </c>
      <c r="V501">
        <v>0</v>
      </c>
      <c r="W501">
        <v>0</v>
      </c>
      <c r="X501">
        <v>0</v>
      </c>
      <c r="Y501">
        <v>0</v>
      </c>
      <c r="Z501">
        <v>0</v>
      </c>
      <c r="AA501">
        <v>0</v>
      </c>
      <c r="AB501">
        <v>0</v>
      </c>
      <c r="AC501">
        <v>1502.6000000000001</v>
      </c>
      <c r="AD501">
        <v>0</v>
      </c>
      <c r="AE501" t="s">
        <v>104</v>
      </c>
      <c r="AF501" t="s">
        <v>511</v>
      </c>
      <c r="AG501" t="s">
        <v>271</v>
      </c>
      <c r="AH501" t="s">
        <v>107</v>
      </c>
    </row>
    <row r="502" spans="1:34" ht="15">
      <c r="A502" t="s">
        <v>101</v>
      </c>
      <c r="B502" t="s">
        <v>510</v>
      </c>
      <c r="C502" t="s">
        <v>270</v>
      </c>
      <c r="D502" t="s">
        <v>198</v>
      </c>
      <c r="E502" t="s">
        <v>106</v>
      </c>
      <c r="F502">
        <v>2012</v>
      </c>
      <c r="G502" t="s">
        <v>113</v>
      </c>
      <c r="H502" t="s">
        <v>199</v>
      </c>
      <c r="I502" t="s">
        <v>115</v>
      </c>
      <c r="J502" t="s">
        <v>147</v>
      </c>
      <c r="L502">
        <v>0</v>
      </c>
      <c r="M502">
        <v>0</v>
      </c>
      <c r="N502">
        <v>326.25</v>
      </c>
      <c r="O502">
        <v>0</v>
      </c>
      <c r="P502">
        <v>-326.25</v>
      </c>
      <c r="Q502" t="s">
        <v>103</v>
      </c>
      <c r="R502">
        <v>0</v>
      </c>
      <c r="S502">
        <v>0</v>
      </c>
      <c r="T502">
        <v>0</v>
      </c>
      <c r="U502">
        <v>0</v>
      </c>
      <c r="V502">
        <v>0</v>
      </c>
      <c r="W502">
        <v>0</v>
      </c>
      <c r="X502">
        <v>0</v>
      </c>
      <c r="Y502">
        <v>326.25</v>
      </c>
      <c r="Z502">
        <v>0</v>
      </c>
      <c r="AA502">
        <v>0</v>
      </c>
      <c r="AB502">
        <v>0</v>
      </c>
      <c r="AC502">
        <v>0</v>
      </c>
      <c r="AD502">
        <v>0</v>
      </c>
      <c r="AE502" t="s">
        <v>104</v>
      </c>
      <c r="AF502" t="s">
        <v>511</v>
      </c>
      <c r="AG502" t="s">
        <v>271</v>
      </c>
      <c r="AH502" t="s">
        <v>107</v>
      </c>
    </row>
    <row r="503" spans="1:34" ht="15">
      <c r="A503" t="s">
        <v>101</v>
      </c>
      <c r="B503" t="s">
        <v>510</v>
      </c>
      <c r="C503" t="s">
        <v>270</v>
      </c>
      <c r="D503" t="s">
        <v>200</v>
      </c>
      <c r="E503" t="s">
        <v>106</v>
      </c>
      <c r="F503">
        <v>2012</v>
      </c>
      <c r="G503" t="s">
        <v>113</v>
      </c>
      <c r="H503" t="s">
        <v>201</v>
      </c>
      <c r="I503" t="s">
        <v>115</v>
      </c>
      <c r="J503" t="s">
        <v>147</v>
      </c>
      <c r="L503">
        <v>0</v>
      </c>
      <c r="M503">
        <v>0</v>
      </c>
      <c r="N503">
        <v>12296.77</v>
      </c>
      <c r="O503">
        <v>-0.01</v>
      </c>
      <c r="P503">
        <v>-12296.76</v>
      </c>
      <c r="Q503" t="s">
        <v>103</v>
      </c>
      <c r="R503">
        <v>0</v>
      </c>
      <c r="S503">
        <v>0</v>
      </c>
      <c r="T503">
        <v>0</v>
      </c>
      <c r="U503">
        <v>0</v>
      </c>
      <c r="V503">
        <v>0</v>
      </c>
      <c r="W503">
        <v>0</v>
      </c>
      <c r="X503">
        <v>0</v>
      </c>
      <c r="Y503">
        <v>0</v>
      </c>
      <c r="Z503">
        <v>0</v>
      </c>
      <c r="AA503">
        <v>4701.08</v>
      </c>
      <c r="AB503">
        <v>2938</v>
      </c>
      <c r="AC503">
        <v>4657.6900000000005</v>
      </c>
      <c r="AD503">
        <v>0</v>
      </c>
      <c r="AE503" t="s">
        <v>104</v>
      </c>
      <c r="AF503" t="s">
        <v>511</v>
      </c>
      <c r="AG503" t="s">
        <v>271</v>
      </c>
      <c r="AH503" t="s">
        <v>107</v>
      </c>
    </row>
    <row r="504" spans="1:34" ht="15">
      <c r="A504" t="s">
        <v>101</v>
      </c>
      <c r="B504" t="s">
        <v>510</v>
      </c>
      <c r="C504" t="s">
        <v>270</v>
      </c>
      <c r="D504" t="s">
        <v>232</v>
      </c>
      <c r="E504" t="s">
        <v>102</v>
      </c>
      <c r="F504">
        <v>2012</v>
      </c>
      <c r="G504" t="s">
        <v>113</v>
      </c>
      <c r="H504" t="s">
        <v>233</v>
      </c>
      <c r="I504" t="s">
        <v>115</v>
      </c>
      <c r="J504" t="s">
        <v>147</v>
      </c>
      <c r="L504">
        <v>0</v>
      </c>
      <c r="M504">
        <v>0</v>
      </c>
      <c r="N504">
        <v>0</v>
      </c>
      <c r="O504">
        <v>0</v>
      </c>
      <c r="P504">
        <v>0</v>
      </c>
      <c r="Q504" t="s">
        <v>103</v>
      </c>
      <c r="R504">
        <v>0</v>
      </c>
      <c r="S504">
        <v>0</v>
      </c>
      <c r="T504">
        <v>0</v>
      </c>
      <c r="U504">
        <v>0</v>
      </c>
      <c r="V504">
        <v>0</v>
      </c>
      <c r="W504">
        <v>0</v>
      </c>
      <c r="X504">
        <v>0</v>
      </c>
      <c r="Y504">
        <v>-2297.53</v>
      </c>
      <c r="Z504">
        <v>0</v>
      </c>
      <c r="AA504">
        <v>0</v>
      </c>
      <c r="AB504">
        <v>0</v>
      </c>
      <c r="AC504">
        <v>2297.53</v>
      </c>
      <c r="AD504">
        <v>0</v>
      </c>
      <c r="AE504" t="s">
        <v>104</v>
      </c>
      <c r="AF504" t="s">
        <v>511</v>
      </c>
      <c r="AG504" t="s">
        <v>271</v>
      </c>
      <c r="AH504" t="s">
        <v>105</v>
      </c>
    </row>
    <row r="505" spans="1:34" ht="15">
      <c r="A505" t="s">
        <v>101</v>
      </c>
      <c r="B505" t="s">
        <v>510</v>
      </c>
      <c r="C505" t="s">
        <v>270</v>
      </c>
      <c r="D505" t="s">
        <v>232</v>
      </c>
      <c r="E505" t="s">
        <v>106</v>
      </c>
      <c r="F505">
        <v>2012</v>
      </c>
      <c r="G505" t="s">
        <v>113</v>
      </c>
      <c r="H505" t="s">
        <v>233</v>
      </c>
      <c r="I505" t="s">
        <v>115</v>
      </c>
      <c r="J505" t="s">
        <v>147</v>
      </c>
      <c r="L505">
        <v>0</v>
      </c>
      <c r="M505">
        <v>0</v>
      </c>
      <c r="N505">
        <v>53.97</v>
      </c>
      <c r="O505">
        <v>0</v>
      </c>
      <c r="P505">
        <v>-53.97</v>
      </c>
      <c r="Q505" t="s">
        <v>103</v>
      </c>
      <c r="R505">
        <v>0</v>
      </c>
      <c r="S505">
        <v>0</v>
      </c>
      <c r="T505">
        <v>0</v>
      </c>
      <c r="U505">
        <v>0</v>
      </c>
      <c r="V505">
        <v>0</v>
      </c>
      <c r="W505">
        <v>0</v>
      </c>
      <c r="X505">
        <v>0</v>
      </c>
      <c r="Y505">
        <v>2297.53</v>
      </c>
      <c r="Z505">
        <v>0</v>
      </c>
      <c r="AA505">
        <v>0</v>
      </c>
      <c r="AB505">
        <v>0</v>
      </c>
      <c r="AC505">
        <v>-2243.56</v>
      </c>
      <c r="AD505">
        <v>0</v>
      </c>
      <c r="AE505" t="s">
        <v>104</v>
      </c>
      <c r="AF505" t="s">
        <v>511</v>
      </c>
      <c r="AG505" t="s">
        <v>271</v>
      </c>
      <c r="AH505" t="s">
        <v>107</v>
      </c>
    </row>
    <row r="506" spans="1:34" ht="15">
      <c r="A506" t="s">
        <v>101</v>
      </c>
      <c r="B506" t="s">
        <v>510</v>
      </c>
      <c r="C506" t="s">
        <v>270</v>
      </c>
      <c r="D506" t="s">
        <v>372</v>
      </c>
      <c r="E506" t="s">
        <v>106</v>
      </c>
      <c r="F506">
        <v>2012</v>
      </c>
      <c r="G506" t="s">
        <v>113</v>
      </c>
      <c r="H506" t="s">
        <v>373</v>
      </c>
      <c r="I506" t="s">
        <v>115</v>
      </c>
      <c r="J506" t="s">
        <v>147</v>
      </c>
      <c r="L506">
        <v>0</v>
      </c>
      <c r="M506">
        <v>0</v>
      </c>
      <c r="N506">
        <v>17758.89</v>
      </c>
      <c r="O506">
        <v>0.01</v>
      </c>
      <c r="P506">
        <v>-17758.9</v>
      </c>
      <c r="Q506" t="s">
        <v>103</v>
      </c>
      <c r="R506">
        <v>0</v>
      </c>
      <c r="S506">
        <v>0</v>
      </c>
      <c r="T506">
        <v>0</v>
      </c>
      <c r="U506">
        <v>0</v>
      </c>
      <c r="V506">
        <v>196.01</v>
      </c>
      <c r="W506">
        <v>0</v>
      </c>
      <c r="X506">
        <v>0</v>
      </c>
      <c r="Y506">
        <v>0</v>
      </c>
      <c r="Z506">
        <v>93.41</v>
      </c>
      <c r="AA506">
        <v>0</v>
      </c>
      <c r="AB506">
        <v>0</v>
      </c>
      <c r="AC506">
        <v>17469.47</v>
      </c>
      <c r="AD506">
        <v>0</v>
      </c>
      <c r="AE506" t="s">
        <v>104</v>
      </c>
      <c r="AF506" t="s">
        <v>511</v>
      </c>
      <c r="AG506" t="s">
        <v>271</v>
      </c>
      <c r="AH506" t="s">
        <v>107</v>
      </c>
    </row>
    <row r="507" spans="1:34" ht="15">
      <c r="A507" t="s">
        <v>101</v>
      </c>
      <c r="B507" t="s">
        <v>510</v>
      </c>
      <c r="C507" t="s">
        <v>270</v>
      </c>
      <c r="D507" t="s">
        <v>173</v>
      </c>
      <c r="E507" t="s">
        <v>106</v>
      </c>
      <c r="F507">
        <v>2012</v>
      </c>
      <c r="G507" t="s">
        <v>113</v>
      </c>
      <c r="H507" t="s">
        <v>174</v>
      </c>
      <c r="I507" t="s">
        <v>115</v>
      </c>
      <c r="J507" t="s">
        <v>147</v>
      </c>
      <c r="L507">
        <v>0</v>
      </c>
      <c r="M507">
        <v>0</v>
      </c>
      <c r="N507">
        <v>22731.36</v>
      </c>
      <c r="O507">
        <v>0.05</v>
      </c>
      <c r="P507">
        <v>-22731.41</v>
      </c>
      <c r="Q507" t="s">
        <v>103</v>
      </c>
      <c r="R507">
        <v>569.38</v>
      </c>
      <c r="S507">
        <v>78.84</v>
      </c>
      <c r="T507">
        <v>2789.4900000000002</v>
      </c>
      <c r="U507">
        <v>2074.14</v>
      </c>
      <c r="V507">
        <v>24256.44</v>
      </c>
      <c r="W507">
        <v>0</v>
      </c>
      <c r="X507">
        <v>712.76</v>
      </c>
      <c r="Y507">
        <v>-9134.29</v>
      </c>
      <c r="Z507">
        <v>400.8</v>
      </c>
      <c r="AA507">
        <v>-889.11</v>
      </c>
      <c r="AB507">
        <v>1750.4</v>
      </c>
      <c r="AC507">
        <v>122.51</v>
      </c>
      <c r="AD507">
        <v>0</v>
      </c>
      <c r="AE507" t="s">
        <v>104</v>
      </c>
      <c r="AF507" t="s">
        <v>511</v>
      </c>
      <c r="AG507" t="s">
        <v>271</v>
      </c>
      <c r="AH507" t="s">
        <v>107</v>
      </c>
    </row>
    <row r="508" spans="1:34" ht="15">
      <c r="A508" t="s">
        <v>101</v>
      </c>
      <c r="B508" t="s">
        <v>510</v>
      </c>
      <c r="C508" t="s">
        <v>270</v>
      </c>
      <c r="D508" t="s">
        <v>447</v>
      </c>
      <c r="E508" t="s">
        <v>106</v>
      </c>
      <c r="F508">
        <v>2012</v>
      </c>
      <c r="G508" t="s">
        <v>113</v>
      </c>
      <c r="H508" t="s">
        <v>448</v>
      </c>
      <c r="I508" t="s">
        <v>115</v>
      </c>
      <c r="J508" t="s">
        <v>147</v>
      </c>
      <c r="L508">
        <v>0</v>
      </c>
      <c r="M508">
        <v>0</v>
      </c>
      <c r="N508">
        <v>119.67</v>
      </c>
      <c r="O508">
        <v>0</v>
      </c>
      <c r="P508">
        <v>-119.67</v>
      </c>
      <c r="Q508" t="s">
        <v>103</v>
      </c>
      <c r="R508">
        <v>0</v>
      </c>
      <c r="S508">
        <v>0</v>
      </c>
      <c r="T508">
        <v>65.7</v>
      </c>
      <c r="U508">
        <v>0</v>
      </c>
      <c r="V508">
        <v>0</v>
      </c>
      <c r="W508">
        <v>0</v>
      </c>
      <c r="X508">
        <v>0</v>
      </c>
      <c r="Y508">
        <v>0</v>
      </c>
      <c r="Z508">
        <v>0</v>
      </c>
      <c r="AA508">
        <v>0</v>
      </c>
      <c r="AB508">
        <v>0</v>
      </c>
      <c r="AC508">
        <v>53.97</v>
      </c>
      <c r="AD508">
        <v>0</v>
      </c>
      <c r="AE508" t="s">
        <v>104</v>
      </c>
      <c r="AF508" t="s">
        <v>511</v>
      </c>
      <c r="AG508" t="s">
        <v>271</v>
      </c>
      <c r="AH508" t="s">
        <v>107</v>
      </c>
    </row>
    <row r="509" spans="1:34" ht="15">
      <c r="A509" t="s">
        <v>101</v>
      </c>
      <c r="B509" t="s">
        <v>510</v>
      </c>
      <c r="C509" t="s">
        <v>270</v>
      </c>
      <c r="D509" t="s">
        <v>514</v>
      </c>
      <c r="E509" t="s">
        <v>106</v>
      </c>
      <c r="F509">
        <v>2012</v>
      </c>
      <c r="G509" t="s">
        <v>113</v>
      </c>
      <c r="H509" t="s">
        <v>515</v>
      </c>
      <c r="I509" t="s">
        <v>115</v>
      </c>
      <c r="J509" t="s">
        <v>147</v>
      </c>
      <c r="L509">
        <v>0</v>
      </c>
      <c r="M509">
        <v>0</v>
      </c>
      <c r="N509">
        <v>958.48</v>
      </c>
      <c r="O509">
        <v>0</v>
      </c>
      <c r="P509">
        <v>-958.48</v>
      </c>
      <c r="Q509" t="s">
        <v>103</v>
      </c>
      <c r="R509">
        <v>0</v>
      </c>
      <c r="S509">
        <v>0</v>
      </c>
      <c r="T509">
        <v>0</v>
      </c>
      <c r="U509">
        <v>0</v>
      </c>
      <c r="V509">
        <v>0</v>
      </c>
      <c r="W509">
        <v>0</v>
      </c>
      <c r="X509">
        <v>0</v>
      </c>
      <c r="Y509">
        <v>722.92</v>
      </c>
      <c r="Z509">
        <v>0</v>
      </c>
      <c r="AA509">
        <v>120.74000000000001</v>
      </c>
      <c r="AB509">
        <v>114.82000000000001</v>
      </c>
      <c r="AC509">
        <v>0</v>
      </c>
      <c r="AD509">
        <v>0</v>
      </c>
      <c r="AE509" t="s">
        <v>104</v>
      </c>
      <c r="AF509" t="s">
        <v>511</v>
      </c>
      <c r="AG509" t="s">
        <v>271</v>
      </c>
      <c r="AH509" t="s">
        <v>107</v>
      </c>
    </row>
    <row r="510" spans="1:34" ht="15">
      <c r="A510" t="s">
        <v>101</v>
      </c>
      <c r="B510" t="s">
        <v>510</v>
      </c>
      <c r="C510" t="s">
        <v>270</v>
      </c>
      <c r="D510" t="s">
        <v>145</v>
      </c>
      <c r="E510" t="s">
        <v>106</v>
      </c>
      <c r="F510">
        <v>2012</v>
      </c>
      <c r="G510" t="s">
        <v>113</v>
      </c>
      <c r="H510" t="s">
        <v>146</v>
      </c>
      <c r="I510" t="s">
        <v>115</v>
      </c>
      <c r="J510" t="s">
        <v>147</v>
      </c>
      <c r="L510">
        <v>0</v>
      </c>
      <c r="M510">
        <v>0</v>
      </c>
      <c r="N510">
        <v>209.36</v>
      </c>
      <c r="O510">
        <v>0</v>
      </c>
      <c r="P510">
        <v>-209.36</v>
      </c>
      <c r="Q510" t="s">
        <v>103</v>
      </c>
      <c r="R510">
        <v>0</v>
      </c>
      <c r="S510">
        <v>0</v>
      </c>
      <c r="T510">
        <v>0</v>
      </c>
      <c r="U510">
        <v>0</v>
      </c>
      <c r="V510">
        <v>0</v>
      </c>
      <c r="W510">
        <v>0</v>
      </c>
      <c r="X510">
        <v>0</v>
      </c>
      <c r="Y510">
        <v>0</v>
      </c>
      <c r="Z510">
        <v>0</v>
      </c>
      <c r="AA510">
        <v>209.36</v>
      </c>
      <c r="AB510">
        <v>0</v>
      </c>
      <c r="AC510">
        <v>0</v>
      </c>
      <c r="AD510">
        <v>0</v>
      </c>
      <c r="AE510" t="s">
        <v>104</v>
      </c>
      <c r="AF510" t="s">
        <v>511</v>
      </c>
      <c r="AG510" t="s">
        <v>271</v>
      </c>
      <c r="AH510" t="s">
        <v>107</v>
      </c>
    </row>
    <row r="511" spans="1:34" ht="15">
      <c r="A511" t="s">
        <v>101</v>
      </c>
      <c r="B511" t="s">
        <v>510</v>
      </c>
      <c r="C511" t="s">
        <v>270</v>
      </c>
      <c r="D511" t="s">
        <v>272</v>
      </c>
      <c r="E511" t="s">
        <v>106</v>
      </c>
      <c r="F511">
        <v>2012</v>
      </c>
      <c r="G511" t="s">
        <v>113</v>
      </c>
      <c r="H511" t="s">
        <v>273</v>
      </c>
      <c r="I511" t="s">
        <v>115</v>
      </c>
      <c r="J511" t="s">
        <v>150</v>
      </c>
      <c r="L511">
        <v>0</v>
      </c>
      <c r="M511">
        <v>0</v>
      </c>
      <c r="N511">
        <v>2382.18</v>
      </c>
      <c r="O511">
        <v>0</v>
      </c>
      <c r="P511">
        <v>-2382.18</v>
      </c>
      <c r="Q511" t="s">
        <v>103</v>
      </c>
      <c r="R511">
        <v>0</v>
      </c>
      <c r="S511">
        <v>0</v>
      </c>
      <c r="T511">
        <v>0</v>
      </c>
      <c r="U511">
        <v>2100</v>
      </c>
      <c r="V511">
        <v>0</v>
      </c>
      <c r="W511">
        <v>0</v>
      </c>
      <c r="X511">
        <v>0</v>
      </c>
      <c r="Y511">
        <v>282.18</v>
      </c>
      <c r="Z511">
        <v>0</v>
      </c>
      <c r="AA511">
        <v>0</v>
      </c>
      <c r="AB511">
        <v>0</v>
      </c>
      <c r="AC511">
        <v>0</v>
      </c>
      <c r="AD511">
        <v>0</v>
      </c>
      <c r="AE511" t="s">
        <v>104</v>
      </c>
      <c r="AF511" t="s">
        <v>511</v>
      </c>
      <c r="AG511" t="s">
        <v>271</v>
      </c>
      <c r="AH511" t="s">
        <v>107</v>
      </c>
    </row>
    <row r="512" spans="1:34" ht="15">
      <c r="A512" t="s">
        <v>101</v>
      </c>
      <c r="B512" t="s">
        <v>510</v>
      </c>
      <c r="C512" t="s">
        <v>270</v>
      </c>
      <c r="D512" t="s">
        <v>476</v>
      </c>
      <c r="E512" t="s">
        <v>102</v>
      </c>
      <c r="F512">
        <v>2012</v>
      </c>
      <c r="G512" t="s">
        <v>113</v>
      </c>
      <c r="H512" t="s">
        <v>477</v>
      </c>
      <c r="I512" t="s">
        <v>115</v>
      </c>
      <c r="J512" t="s">
        <v>150</v>
      </c>
      <c r="L512">
        <v>0</v>
      </c>
      <c r="M512">
        <v>0</v>
      </c>
      <c r="N512">
        <v>0</v>
      </c>
      <c r="O512">
        <v>0</v>
      </c>
      <c r="P512">
        <v>0</v>
      </c>
      <c r="Q512" t="s">
        <v>103</v>
      </c>
      <c r="R512">
        <v>0</v>
      </c>
      <c r="S512">
        <v>0</v>
      </c>
      <c r="T512">
        <v>0</v>
      </c>
      <c r="U512">
        <v>0</v>
      </c>
      <c r="V512">
        <v>0</v>
      </c>
      <c r="W512">
        <v>0</v>
      </c>
      <c r="X512">
        <v>0</v>
      </c>
      <c r="Y512">
        <v>0</v>
      </c>
      <c r="Z512">
        <v>-16789.25</v>
      </c>
      <c r="AA512">
        <v>0</v>
      </c>
      <c r="AB512">
        <v>0</v>
      </c>
      <c r="AC512">
        <v>16789.25</v>
      </c>
      <c r="AD512">
        <v>0</v>
      </c>
      <c r="AE512" t="s">
        <v>104</v>
      </c>
      <c r="AF512" t="s">
        <v>511</v>
      </c>
      <c r="AG512" t="s">
        <v>271</v>
      </c>
      <c r="AH512" t="s">
        <v>105</v>
      </c>
    </row>
    <row r="513" spans="1:34" ht="15">
      <c r="A513" t="s">
        <v>101</v>
      </c>
      <c r="B513" t="s">
        <v>510</v>
      </c>
      <c r="C513" t="s">
        <v>270</v>
      </c>
      <c r="D513" t="s">
        <v>476</v>
      </c>
      <c r="E513" t="s">
        <v>106</v>
      </c>
      <c r="F513">
        <v>2012</v>
      </c>
      <c r="G513" t="s">
        <v>113</v>
      </c>
      <c r="H513" t="s">
        <v>477</v>
      </c>
      <c r="I513" t="s">
        <v>115</v>
      </c>
      <c r="J513" t="s">
        <v>150</v>
      </c>
      <c r="L513">
        <v>0</v>
      </c>
      <c r="M513">
        <v>0</v>
      </c>
      <c r="N513">
        <v>16412.260000000002</v>
      </c>
      <c r="O513">
        <v>0.04</v>
      </c>
      <c r="P513">
        <v>-16412.3</v>
      </c>
      <c r="Q513" t="s">
        <v>103</v>
      </c>
      <c r="R513">
        <v>0</v>
      </c>
      <c r="S513">
        <v>0</v>
      </c>
      <c r="T513">
        <v>0</v>
      </c>
      <c r="U513">
        <v>0</v>
      </c>
      <c r="V513">
        <v>0</v>
      </c>
      <c r="W513">
        <v>0</v>
      </c>
      <c r="X513">
        <v>0</v>
      </c>
      <c r="Y513">
        <v>19059.55</v>
      </c>
      <c r="Z513">
        <v>618.6800000000001</v>
      </c>
      <c r="AA513">
        <v>9827.64</v>
      </c>
      <c r="AB513">
        <v>0</v>
      </c>
      <c r="AC513">
        <v>-13093.61</v>
      </c>
      <c r="AD513">
        <v>0</v>
      </c>
      <c r="AE513" t="s">
        <v>104</v>
      </c>
      <c r="AF513" t="s">
        <v>511</v>
      </c>
      <c r="AG513" t="s">
        <v>271</v>
      </c>
      <c r="AH513" t="s">
        <v>107</v>
      </c>
    </row>
    <row r="514" spans="1:34" ht="15">
      <c r="A514" t="s">
        <v>101</v>
      </c>
      <c r="B514" t="s">
        <v>510</v>
      </c>
      <c r="C514" t="s">
        <v>270</v>
      </c>
      <c r="D514" t="s">
        <v>465</v>
      </c>
      <c r="E514" t="s">
        <v>106</v>
      </c>
      <c r="F514">
        <v>2012</v>
      </c>
      <c r="G514" t="s">
        <v>113</v>
      </c>
      <c r="H514" t="s">
        <v>466</v>
      </c>
      <c r="I514" t="s">
        <v>115</v>
      </c>
      <c r="J514" t="s">
        <v>150</v>
      </c>
      <c r="L514">
        <v>0</v>
      </c>
      <c r="M514">
        <v>0</v>
      </c>
      <c r="N514">
        <v>48096.96</v>
      </c>
      <c r="O514">
        <v>0</v>
      </c>
      <c r="P514">
        <v>-48096.96</v>
      </c>
      <c r="Q514" t="s">
        <v>103</v>
      </c>
      <c r="R514">
        <v>5906.900000000001</v>
      </c>
      <c r="S514">
        <v>137570.15</v>
      </c>
      <c r="T514">
        <v>73502.14</v>
      </c>
      <c r="U514">
        <v>73670.24</v>
      </c>
      <c r="V514">
        <v>19987.170000000002</v>
      </c>
      <c r="W514">
        <v>96992.22</v>
      </c>
      <c r="X514">
        <v>16283.2</v>
      </c>
      <c r="Y514">
        <v>0</v>
      </c>
      <c r="Z514">
        <v>-423912.02</v>
      </c>
      <c r="AA514">
        <v>0</v>
      </c>
      <c r="AB514">
        <v>0</v>
      </c>
      <c r="AC514">
        <v>48096.96</v>
      </c>
      <c r="AD514">
        <v>0</v>
      </c>
      <c r="AE514" t="s">
        <v>104</v>
      </c>
      <c r="AF514" t="s">
        <v>511</v>
      </c>
      <c r="AG514" t="s">
        <v>271</v>
      </c>
      <c r="AH514" t="s">
        <v>107</v>
      </c>
    </row>
    <row r="515" spans="1:34" ht="15">
      <c r="A515" t="s">
        <v>101</v>
      </c>
      <c r="B515" t="s">
        <v>510</v>
      </c>
      <c r="C515" t="s">
        <v>270</v>
      </c>
      <c r="D515" t="s">
        <v>245</v>
      </c>
      <c r="E515" t="s">
        <v>106</v>
      </c>
      <c r="F515">
        <v>2012</v>
      </c>
      <c r="G515" t="s">
        <v>113</v>
      </c>
      <c r="H515" t="s">
        <v>246</v>
      </c>
      <c r="I515" t="s">
        <v>115</v>
      </c>
      <c r="J515" t="s">
        <v>150</v>
      </c>
      <c r="L515">
        <v>0</v>
      </c>
      <c r="M515">
        <v>0</v>
      </c>
      <c r="N515">
        <v>903840.17</v>
      </c>
      <c r="O515">
        <v>-0.09</v>
      </c>
      <c r="P515">
        <v>-903840.0800000001</v>
      </c>
      <c r="Q515" t="s">
        <v>103</v>
      </c>
      <c r="R515">
        <v>0</v>
      </c>
      <c r="S515">
        <v>0</v>
      </c>
      <c r="T515">
        <v>0</v>
      </c>
      <c r="U515">
        <v>0</v>
      </c>
      <c r="V515">
        <v>0</v>
      </c>
      <c r="W515">
        <v>0</v>
      </c>
      <c r="X515">
        <v>17089.28</v>
      </c>
      <c r="Y515">
        <v>136954.56</v>
      </c>
      <c r="Z515">
        <v>436713.78</v>
      </c>
      <c r="AA515">
        <v>69314.27</v>
      </c>
      <c r="AB515">
        <v>60078.05</v>
      </c>
      <c r="AC515">
        <v>183690.23</v>
      </c>
      <c r="AD515">
        <v>0</v>
      </c>
      <c r="AE515" t="s">
        <v>104</v>
      </c>
      <c r="AF515" t="s">
        <v>511</v>
      </c>
      <c r="AG515" t="s">
        <v>271</v>
      </c>
      <c r="AH515" t="s">
        <v>107</v>
      </c>
    </row>
    <row r="516" spans="1:34" ht="15">
      <c r="A516" t="s">
        <v>101</v>
      </c>
      <c r="B516" t="s">
        <v>510</v>
      </c>
      <c r="C516" t="s">
        <v>270</v>
      </c>
      <c r="D516" t="s">
        <v>316</v>
      </c>
      <c r="E516" t="s">
        <v>106</v>
      </c>
      <c r="F516">
        <v>2012</v>
      </c>
      <c r="G516" t="s">
        <v>113</v>
      </c>
      <c r="H516" t="s">
        <v>317</v>
      </c>
      <c r="I516" t="s">
        <v>115</v>
      </c>
      <c r="J516" t="s">
        <v>150</v>
      </c>
      <c r="L516">
        <v>0</v>
      </c>
      <c r="M516">
        <v>0</v>
      </c>
      <c r="N516">
        <v>-569.38</v>
      </c>
      <c r="O516">
        <v>0</v>
      </c>
      <c r="P516">
        <v>569.38</v>
      </c>
      <c r="Q516" t="s">
        <v>103</v>
      </c>
      <c r="R516">
        <v>0</v>
      </c>
      <c r="S516">
        <v>0</v>
      </c>
      <c r="T516">
        <v>0</v>
      </c>
      <c r="U516">
        <v>0</v>
      </c>
      <c r="V516">
        <v>0</v>
      </c>
      <c r="W516">
        <v>0</v>
      </c>
      <c r="X516">
        <v>0</v>
      </c>
      <c r="Y516">
        <v>0</v>
      </c>
      <c r="Z516">
        <v>0</v>
      </c>
      <c r="AA516">
        <v>0</v>
      </c>
      <c r="AB516">
        <v>0</v>
      </c>
      <c r="AC516">
        <v>-569.38</v>
      </c>
      <c r="AD516">
        <v>0</v>
      </c>
      <c r="AE516" t="s">
        <v>104</v>
      </c>
      <c r="AF516" t="s">
        <v>511</v>
      </c>
      <c r="AG516" t="s">
        <v>271</v>
      </c>
      <c r="AH516" t="s">
        <v>107</v>
      </c>
    </row>
    <row r="517" spans="1:34" ht="15">
      <c r="A517" t="s">
        <v>101</v>
      </c>
      <c r="B517" t="s">
        <v>510</v>
      </c>
      <c r="C517" t="s">
        <v>270</v>
      </c>
      <c r="D517" t="s">
        <v>410</v>
      </c>
      <c r="E517" t="s">
        <v>106</v>
      </c>
      <c r="F517">
        <v>2012</v>
      </c>
      <c r="G517" t="s">
        <v>113</v>
      </c>
      <c r="H517" t="s">
        <v>411</v>
      </c>
      <c r="I517" t="s">
        <v>115</v>
      </c>
      <c r="J517" t="s">
        <v>150</v>
      </c>
      <c r="L517">
        <v>0</v>
      </c>
      <c r="M517">
        <v>0</v>
      </c>
      <c r="N517">
        <v>524.55</v>
      </c>
      <c r="O517">
        <v>0</v>
      </c>
      <c r="P517">
        <v>-524.55</v>
      </c>
      <c r="Q517" t="s">
        <v>103</v>
      </c>
      <c r="R517">
        <v>0</v>
      </c>
      <c r="S517">
        <v>0</v>
      </c>
      <c r="T517">
        <v>0</v>
      </c>
      <c r="U517">
        <v>0</v>
      </c>
      <c r="V517">
        <v>0</v>
      </c>
      <c r="W517">
        <v>0</v>
      </c>
      <c r="X517">
        <v>0</v>
      </c>
      <c r="Y517">
        <v>0</v>
      </c>
      <c r="Z517">
        <v>0</v>
      </c>
      <c r="AA517">
        <v>70.15</v>
      </c>
      <c r="AB517">
        <v>216.68</v>
      </c>
      <c r="AC517">
        <v>237.72</v>
      </c>
      <c r="AD517">
        <v>0</v>
      </c>
      <c r="AE517" t="s">
        <v>104</v>
      </c>
      <c r="AF517" t="s">
        <v>511</v>
      </c>
      <c r="AG517" t="s">
        <v>271</v>
      </c>
      <c r="AH517" t="s">
        <v>107</v>
      </c>
    </row>
    <row r="518" spans="1:34" ht="15">
      <c r="A518" t="s">
        <v>101</v>
      </c>
      <c r="B518" t="s">
        <v>510</v>
      </c>
      <c r="C518" t="s">
        <v>270</v>
      </c>
      <c r="D518" t="s">
        <v>362</v>
      </c>
      <c r="E518" t="s">
        <v>106</v>
      </c>
      <c r="F518">
        <v>2012</v>
      </c>
      <c r="G518" t="s">
        <v>113</v>
      </c>
      <c r="H518" t="s">
        <v>363</v>
      </c>
      <c r="I518" t="s">
        <v>115</v>
      </c>
      <c r="J518" t="s">
        <v>150</v>
      </c>
      <c r="L518">
        <v>0</v>
      </c>
      <c r="M518">
        <v>0</v>
      </c>
      <c r="N518">
        <v>12137.76</v>
      </c>
      <c r="O518">
        <v>0</v>
      </c>
      <c r="P518">
        <v>-12137.76</v>
      </c>
      <c r="Q518" t="s">
        <v>103</v>
      </c>
      <c r="R518">
        <v>0</v>
      </c>
      <c r="S518">
        <v>0</v>
      </c>
      <c r="T518">
        <v>0</v>
      </c>
      <c r="U518">
        <v>0</v>
      </c>
      <c r="V518">
        <v>0</v>
      </c>
      <c r="W518">
        <v>0</v>
      </c>
      <c r="X518">
        <v>0</v>
      </c>
      <c r="Y518">
        <v>0</v>
      </c>
      <c r="Z518">
        <v>0</v>
      </c>
      <c r="AA518">
        <v>0</v>
      </c>
      <c r="AB518">
        <v>0</v>
      </c>
      <c r="AC518">
        <v>12137.76</v>
      </c>
      <c r="AD518">
        <v>0</v>
      </c>
      <c r="AE518" t="s">
        <v>104</v>
      </c>
      <c r="AF518" t="s">
        <v>511</v>
      </c>
      <c r="AG518" t="s">
        <v>271</v>
      </c>
      <c r="AH518" t="s">
        <v>107</v>
      </c>
    </row>
    <row r="519" spans="1:34" ht="15">
      <c r="A519" t="s">
        <v>101</v>
      </c>
      <c r="B519" t="s">
        <v>510</v>
      </c>
      <c r="C519" t="s">
        <v>270</v>
      </c>
      <c r="D519" t="s">
        <v>148</v>
      </c>
      <c r="E519" t="s">
        <v>106</v>
      </c>
      <c r="F519">
        <v>2012</v>
      </c>
      <c r="G519" t="s">
        <v>113</v>
      </c>
      <c r="H519" t="s">
        <v>149</v>
      </c>
      <c r="I519" t="s">
        <v>115</v>
      </c>
      <c r="J519" t="s">
        <v>150</v>
      </c>
      <c r="L519">
        <v>0</v>
      </c>
      <c r="M519">
        <v>0</v>
      </c>
      <c r="N519">
        <v>784272.5700000001</v>
      </c>
      <c r="O519">
        <v>-0.01</v>
      </c>
      <c r="P519">
        <v>-784272.56</v>
      </c>
      <c r="Q519" t="s">
        <v>103</v>
      </c>
      <c r="R519">
        <v>0</v>
      </c>
      <c r="S519">
        <v>0</v>
      </c>
      <c r="T519">
        <v>0</v>
      </c>
      <c r="U519">
        <v>8916.59</v>
      </c>
      <c r="V519">
        <v>3666.06</v>
      </c>
      <c r="W519">
        <v>604946.71</v>
      </c>
      <c r="X519">
        <v>0</v>
      </c>
      <c r="Y519">
        <v>0</v>
      </c>
      <c r="Z519">
        <v>105790.56</v>
      </c>
      <c r="AA519">
        <v>0</v>
      </c>
      <c r="AB519">
        <v>0</v>
      </c>
      <c r="AC519">
        <v>60952.65</v>
      </c>
      <c r="AD519">
        <v>0</v>
      </c>
      <c r="AE519" t="s">
        <v>104</v>
      </c>
      <c r="AF519" t="s">
        <v>511</v>
      </c>
      <c r="AG519" t="s">
        <v>271</v>
      </c>
      <c r="AH519" t="s">
        <v>107</v>
      </c>
    </row>
    <row r="520" spans="1:34" ht="15">
      <c r="A520" t="s">
        <v>101</v>
      </c>
      <c r="B520" t="s">
        <v>510</v>
      </c>
      <c r="C520" t="s">
        <v>270</v>
      </c>
      <c r="D520" t="s">
        <v>432</v>
      </c>
      <c r="E520" t="s">
        <v>106</v>
      </c>
      <c r="F520">
        <v>2012</v>
      </c>
      <c r="G520" t="s">
        <v>113</v>
      </c>
      <c r="H520" t="s">
        <v>433</v>
      </c>
      <c r="I520" t="s">
        <v>115</v>
      </c>
      <c r="J520" t="s">
        <v>150</v>
      </c>
      <c r="L520">
        <v>0</v>
      </c>
      <c r="M520">
        <v>0</v>
      </c>
      <c r="N520">
        <v>19558.32</v>
      </c>
      <c r="O520">
        <v>0</v>
      </c>
      <c r="P520">
        <v>-19558.32</v>
      </c>
      <c r="Q520" t="s">
        <v>103</v>
      </c>
      <c r="R520">
        <v>0</v>
      </c>
      <c r="S520">
        <v>0</v>
      </c>
      <c r="T520">
        <v>0</v>
      </c>
      <c r="U520">
        <v>0</v>
      </c>
      <c r="V520">
        <v>0</v>
      </c>
      <c r="W520">
        <v>0</v>
      </c>
      <c r="X520">
        <v>0</v>
      </c>
      <c r="Y520">
        <v>0</v>
      </c>
      <c r="Z520">
        <v>0</v>
      </c>
      <c r="AA520">
        <v>0</v>
      </c>
      <c r="AB520">
        <v>0</v>
      </c>
      <c r="AC520">
        <v>19558.32</v>
      </c>
      <c r="AD520">
        <v>0</v>
      </c>
      <c r="AE520" t="s">
        <v>104</v>
      </c>
      <c r="AF520" t="s">
        <v>511</v>
      </c>
      <c r="AG520" t="s">
        <v>271</v>
      </c>
      <c r="AH520" t="s">
        <v>107</v>
      </c>
    </row>
    <row r="521" spans="1:34" ht="15">
      <c r="A521" t="s">
        <v>101</v>
      </c>
      <c r="B521" t="s">
        <v>510</v>
      </c>
      <c r="C521" t="s">
        <v>270</v>
      </c>
      <c r="D521" t="s">
        <v>276</v>
      </c>
      <c r="E521" t="s">
        <v>106</v>
      </c>
      <c r="F521">
        <v>2012</v>
      </c>
      <c r="G521" t="s">
        <v>113</v>
      </c>
      <c r="H521" t="s">
        <v>277</v>
      </c>
      <c r="I521" t="s">
        <v>115</v>
      </c>
      <c r="J521" t="s">
        <v>150</v>
      </c>
      <c r="L521">
        <v>0</v>
      </c>
      <c r="M521">
        <v>0</v>
      </c>
      <c r="N521">
        <v>21740.97</v>
      </c>
      <c r="O521">
        <v>0</v>
      </c>
      <c r="P521">
        <v>-21740.97</v>
      </c>
      <c r="Q521" t="s">
        <v>103</v>
      </c>
      <c r="R521">
        <v>0</v>
      </c>
      <c r="S521">
        <v>0</v>
      </c>
      <c r="T521">
        <v>0</v>
      </c>
      <c r="U521">
        <v>0</v>
      </c>
      <c r="V521">
        <v>0</v>
      </c>
      <c r="W521">
        <v>0</v>
      </c>
      <c r="X521">
        <v>0</v>
      </c>
      <c r="Y521">
        <v>0</v>
      </c>
      <c r="Z521">
        <v>0</v>
      </c>
      <c r="AA521">
        <v>0</v>
      </c>
      <c r="AB521">
        <v>0</v>
      </c>
      <c r="AC521">
        <v>21740.97</v>
      </c>
      <c r="AD521">
        <v>0</v>
      </c>
      <c r="AE521" t="s">
        <v>104</v>
      </c>
      <c r="AF521" t="s">
        <v>511</v>
      </c>
      <c r="AG521" t="s">
        <v>271</v>
      </c>
      <c r="AH521" t="s">
        <v>107</v>
      </c>
    </row>
    <row r="522" spans="1:34" ht="15">
      <c r="A522" t="s">
        <v>101</v>
      </c>
      <c r="B522" t="s">
        <v>510</v>
      </c>
      <c r="C522" t="s">
        <v>270</v>
      </c>
      <c r="D522" t="s">
        <v>183</v>
      </c>
      <c r="E522" t="s">
        <v>106</v>
      </c>
      <c r="F522">
        <v>2012</v>
      </c>
      <c r="G522" t="s">
        <v>113</v>
      </c>
      <c r="H522" t="s">
        <v>184</v>
      </c>
      <c r="I522" t="s">
        <v>115</v>
      </c>
      <c r="J522" t="s">
        <v>150</v>
      </c>
      <c r="L522">
        <v>0</v>
      </c>
      <c r="M522">
        <v>0</v>
      </c>
      <c r="N522">
        <v>92</v>
      </c>
      <c r="O522">
        <v>0</v>
      </c>
      <c r="P522">
        <v>-92</v>
      </c>
      <c r="Q522" t="s">
        <v>103</v>
      </c>
      <c r="R522">
        <v>0</v>
      </c>
      <c r="S522">
        <v>0</v>
      </c>
      <c r="T522">
        <v>0</v>
      </c>
      <c r="U522">
        <v>0</v>
      </c>
      <c r="V522">
        <v>0</v>
      </c>
      <c r="W522">
        <v>0</v>
      </c>
      <c r="X522">
        <v>0</v>
      </c>
      <c r="Y522">
        <v>23.75</v>
      </c>
      <c r="Z522">
        <v>0</v>
      </c>
      <c r="AA522">
        <v>0</v>
      </c>
      <c r="AB522">
        <v>0</v>
      </c>
      <c r="AC522">
        <v>68.25</v>
      </c>
      <c r="AD522">
        <v>0</v>
      </c>
      <c r="AE522" t="s">
        <v>104</v>
      </c>
      <c r="AF522" t="s">
        <v>511</v>
      </c>
      <c r="AG522" t="s">
        <v>271</v>
      </c>
      <c r="AH522" t="s">
        <v>107</v>
      </c>
    </row>
    <row r="523" spans="1:34" ht="15">
      <c r="A523" t="s">
        <v>101</v>
      </c>
      <c r="B523" t="s">
        <v>510</v>
      </c>
      <c r="C523" t="s">
        <v>270</v>
      </c>
      <c r="D523" t="s">
        <v>151</v>
      </c>
      <c r="E523" t="s">
        <v>106</v>
      </c>
      <c r="F523">
        <v>2012</v>
      </c>
      <c r="G523" t="s">
        <v>113</v>
      </c>
      <c r="H523" t="s">
        <v>152</v>
      </c>
      <c r="I523" t="s">
        <v>115</v>
      </c>
      <c r="J523" t="s">
        <v>150</v>
      </c>
      <c r="L523">
        <v>0</v>
      </c>
      <c r="M523">
        <v>0</v>
      </c>
      <c r="N523">
        <v>13770.02</v>
      </c>
      <c r="O523">
        <v>0</v>
      </c>
      <c r="P523">
        <v>-13770.02</v>
      </c>
      <c r="Q523" t="s">
        <v>103</v>
      </c>
      <c r="R523">
        <v>0</v>
      </c>
      <c r="S523">
        <v>0</v>
      </c>
      <c r="T523">
        <v>0</v>
      </c>
      <c r="U523">
        <v>0</v>
      </c>
      <c r="V523">
        <v>0</v>
      </c>
      <c r="W523">
        <v>0</v>
      </c>
      <c r="X523">
        <v>12901.02</v>
      </c>
      <c r="Y523">
        <v>0</v>
      </c>
      <c r="Z523">
        <v>0</v>
      </c>
      <c r="AA523">
        <v>0</v>
      </c>
      <c r="AB523">
        <v>869</v>
      </c>
      <c r="AC523">
        <v>0</v>
      </c>
      <c r="AD523">
        <v>0</v>
      </c>
      <c r="AE523" t="s">
        <v>104</v>
      </c>
      <c r="AF523" t="s">
        <v>511</v>
      </c>
      <c r="AG523" t="s">
        <v>271</v>
      </c>
      <c r="AH523" t="s">
        <v>107</v>
      </c>
    </row>
    <row r="524" spans="1:34" ht="15">
      <c r="A524" t="s">
        <v>101</v>
      </c>
      <c r="B524" t="s">
        <v>510</v>
      </c>
      <c r="C524" t="s">
        <v>270</v>
      </c>
      <c r="D524" t="s">
        <v>185</v>
      </c>
      <c r="E524" t="s">
        <v>106</v>
      </c>
      <c r="F524">
        <v>2012</v>
      </c>
      <c r="G524" t="s">
        <v>113</v>
      </c>
      <c r="H524" t="s">
        <v>186</v>
      </c>
      <c r="I524" t="s">
        <v>115</v>
      </c>
      <c r="J524" t="s">
        <v>187</v>
      </c>
      <c r="L524">
        <v>0</v>
      </c>
      <c r="M524">
        <v>0</v>
      </c>
      <c r="N524">
        <v>10631</v>
      </c>
      <c r="O524">
        <v>0</v>
      </c>
      <c r="P524">
        <v>-10631</v>
      </c>
      <c r="Q524" t="s">
        <v>103</v>
      </c>
      <c r="R524">
        <v>0</v>
      </c>
      <c r="S524">
        <v>0</v>
      </c>
      <c r="T524">
        <v>3388</v>
      </c>
      <c r="U524">
        <v>-847</v>
      </c>
      <c r="V524">
        <v>0</v>
      </c>
      <c r="W524">
        <v>1694</v>
      </c>
      <c r="X524">
        <v>847</v>
      </c>
      <c r="Y524">
        <v>1862</v>
      </c>
      <c r="Z524">
        <v>847</v>
      </c>
      <c r="AA524">
        <v>1769</v>
      </c>
      <c r="AB524">
        <v>-847</v>
      </c>
      <c r="AC524">
        <v>1918</v>
      </c>
      <c r="AD524">
        <v>0</v>
      </c>
      <c r="AE524" t="s">
        <v>104</v>
      </c>
      <c r="AF524" t="s">
        <v>511</v>
      </c>
      <c r="AG524" t="s">
        <v>271</v>
      </c>
      <c r="AH524" t="s">
        <v>107</v>
      </c>
    </row>
    <row r="525" spans="1:34" ht="15">
      <c r="A525" t="s">
        <v>101</v>
      </c>
      <c r="B525" t="s">
        <v>510</v>
      </c>
      <c r="C525" t="s">
        <v>270</v>
      </c>
      <c r="D525" t="s">
        <v>516</v>
      </c>
      <c r="E525" t="s">
        <v>106</v>
      </c>
      <c r="F525">
        <v>2012</v>
      </c>
      <c r="G525" t="s">
        <v>113</v>
      </c>
      <c r="H525" t="s">
        <v>517</v>
      </c>
      <c r="I525" t="s">
        <v>115</v>
      </c>
      <c r="J525" t="s">
        <v>187</v>
      </c>
      <c r="L525">
        <v>0</v>
      </c>
      <c r="M525">
        <v>0</v>
      </c>
      <c r="N525">
        <v>15300</v>
      </c>
      <c r="O525">
        <v>0</v>
      </c>
      <c r="P525">
        <v>-15300</v>
      </c>
      <c r="Q525" t="s">
        <v>103</v>
      </c>
      <c r="R525">
        <v>0</v>
      </c>
      <c r="S525">
        <v>0</v>
      </c>
      <c r="T525">
        <v>0</v>
      </c>
      <c r="U525">
        <v>0</v>
      </c>
      <c r="V525">
        <v>0</v>
      </c>
      <c r="W525">
        <v>0</v>
      </c>
      <c r="X525">
        <v>0</v>
      </c>
      <c r="Y525">
        <v>0</v>
      </c>
      <c r="Z525">
        <v>0</v>
      </c>
      <c r="AA525">
        <v>0</v>
      </c>
      <c r="AB525">
        <v>0</v>
      </c>
      <c r="AC525">
        <v>15300</v>
      </c>
      <c r="AD525">
        <v>0</v>
      </c>
      <c r="AE525" t="s">
        <v>104</v>
      </c>
      <c r="AF525" t="s">
        <v>511</v>
      </c>
      <c r="AG525" t="s">
        <v>271</v>
      </c>
      <c r="AH525" t="s">
        <v>107</v>
      </c>
    </row>
    <row r="526" spans="1:34" ht="15">
      <c r="A526" t="s">
        <v>101</v>
      </c>
      <c r="B526" t="s">
        <v>510</v>
      </c>
      <c r="C526" t="s">
        <v>270</v>
      </c>
      <c r="D526" t="s">
        <v>278</v>
      </c>
      <c r="E526" t="s">
        <v>106</v>
      </c>
      <c r="F526">
        <v>2012</v>
      </c>
      <c r="G526" t="s">
        <v>113</v>
      </c>
      <c r="H526" t="s">
        <v>279</v>
      </c>
      <c r="I526" t="s">
        <v>115</v>
      </c>
      <c r="J526" t="s">
        <v>187</v>
      </c>
      <c r="L526">
        <v>0</v>
      </c>
      <c r="M526">
        <v>0</v>
      </c>
      <c r="N526">
        <v>289.53000000000003</v>
      </c>
      <c r="O526">
        <v>0</v>
      </c>
      <c r="P526">
        <v>-289.53000000000003</v>
      </c>
      <c r="Q526" t="s">
        <v>103</v>
      </c>
      <c r="R526">
        <v>0</v>
      </c>
      <c r="S526">
        <v>0</v>
      </c>
      <c r="T526">
        <v>289.53000000000003</v>
      </c>
      <c r="U526">
        <v>0</v>
      </c>
      <c r="V526">
        <v>0</v>
      </c>
      <c r="W526">
        <v>0</v>
      </c>
      <c r="X526">
        <v>0</v>
      </c>
      <c r="Y526">
        <v>0</v>
      </c>
      <c r="Z526">
        <v>0</v>
      </c>
      <c r="AA526">
        <v>0</v>
      </c>
      <c r="AB526">
        <v>0</v>
      </c>
      <c r="AC526">
        <v>0</v>
      </c>
      <c r="AD526">
        <v>0</v>
      </c>
      <c r="AE526" t="s">
        <v>104</v>
      </c>
      <c r="AF526" t="s">
        <v>511</v>
      </c>
      <c r="AG526" t="s">
        <v>271</v>
      </c>
      <c r="AH526" t="s">
        <v>107</v>
      </c>
    </row>
    <row r="527" spans="1:34" ht="15">
      <c r="A527" t="s">
        <v>101</v>
      </c>
      <c r="B527" t="s">
        <v>510</v>
      </c>
      <c r="C527" t="s">
        <v>270</v>
      </c>
      <c r="D527" t="s">
        <v>280</v>
      </c>
      <c r="E527" t="s">
        <v>106</v>
      </c>
      <c r="F527">
        <v>2012</v>
      </c>
      <c r="G527" t="s">
        <v>113</v>
      </c>
      <c r="H527" t="s">
        <v>281</v>
      </c>
      <c r="I527" t="s">
        <v>115</v>
      </c>
      <c r="J527" t="s">
        <v>187</v>
      </c>
      <c r="L527">
        <v>0</v>
      </c>
      <c r="M527">
        <v>0</v>
      </c>
      <c r="N527">
        <v>15861.75</v>
      </c>
      <c r="O527">
        <v>0</v>
      </c>
      <c r="P527">
        <v>-15861.75</v>
      </c>
      <c r="Q527" t="s">
        <v>103</v>
      </c>
      <c r="R527">
        <v>0</v>
      </c>
      <c r="S527">
        <v>0</v>
      </c>
      <c r="T527">
        <v>4003.89</v>
      </c>
      <c r="U527">
        <v>0</v>
      </c>
      <c r="V527">
        <v>0</v>
      </c>
      <c r="W527">
        <v>4003.89</v>
      </c>
      <c r="X527">
        <v>0</v>
      </c>
      <c r="Y527">
        <v>0</v>
      </c>
      <c r="Z527">
        <v>4003.89</v>
      </c>
      <c r="AA527">
        <v>0</v>
      </c>
      <c r="AB527">
        <v>0</v>
      </c>
      <c r="AC527">
        <v>3850.08</v>
      </c>
      <c r="AD527">
        <v>0</v>
      </c>
      <c r="AE527" t="s">
        <v>104</v>
      </c>
      <c r="AF527" t="s">
        <v>511</v>
      </c>
      <c r="AG527" t="s">
        <v>271</v>
      </c>
      <c r="AH527" t="s">
        <v>107</v>
      </c>
    </row>
    <row r="528" spans="1:34" ht="15">
      <c r="A528" t="s">
        <v>101</v>
      </c>
      <c r="B528" t="s">
        <v>510</v>
      </c>
      <c r="C528" t="s">
        <v>270</v>
      </c>
      <c r="D528" t="s">
        <v>504</v>
      </c>
      <c r="E528" t="s">
        <v>106</v>
      </c>
      <c r="F528">
        <v>2012</v>
      </c>
      <c r="G528" t="s">
        <v>113</v>
      </c>
      <c r="H528" t="s">
        <v>505</v>
      </c>
      <c r="I528" t="s">
        <v>115</v>
      </c>
      <c r="J528" t="s">
        <v>187</v>
      </c>
      <c r="L528">
        <v>0</v>
      </c>
      <c r="M528">
        <v>0</v>
      </c>
      <c r="N528">
        <v>614264</v>
      </c>
      <c r="O528">
        <v>0</v>
      </c>
      <c r="P528">
        <v>-614264</v>
      </c>
      <c r="Q528" t="s">
        <v>103</v>
      </c>
      <c r="R528">
        <v>0</v>
      </c>
      <c r="S528">
        <v>0</v>
      </c>
      <c r="T528">
        <v>157302</v>
      </c>
      <c r="U528">
        <v>0</v>
      </c>
      <c r="V528">
        <v>157302</v>
      </c>
      <c r="W528">
        <v>0</v>
      </c>
      <c r="X528">
        <v>159673</v>
      </c>
      <c r="Y528">
        <v>0</v>
      </c>
      <c r="Z528">
        <v>0</v>
      </c>
      <c r="AA528">
        <v>0</v>
      </c>
      <c r="AB528">
        <v>139987</v>
      </c>
      <c r="AC528">
        <v>0</v>
      </c>
      <c r="AD528">
        <v>0</v>
      </c>
      <c r="AE528" t="s">
        <v>104</v>
      </c>
      <c r="AF528" t="s">
        <v>511</v>
      </c>
      <c r="AG528" t="s">
        <v>271</v>
      </c>
      <c r="AH528" t="s">
        <v>107</v>
      </c>
    </row>
    <row r="529" spans="1:34" ht="15">
      <c r="A529" t="s">
        <v>101</v>
      </c>
      <c r="B529" t="s">
        <v>510</v>
      </c>
      <c r="C529" t="s">
        <v>270</v>
      </c>
      <c r="D529" t="s">
        <v>434</v>
      </c>
      <c r="E529" t="s">
        <v>106</v>
      </c>
      <c r="F529">
        <v>2012</v>
      </c>
      <c r="G529" t="s">
        <v>113</v>
      </c>
      <c r="H529" t="s">
        <v>435</v>
      </c>
      <c r="I529" t="s">
        <v>115</v>
      </c>
      <c r="J529" t="s">
        <v>190</v>
      </c>
      <c r="L529">
        <v>0</v>
      </c>
      <c r="M529">
        <v>0</v>
      </c>
      <c r="N529">
        <v>226.94</v>
      </c>
      <c r="O529">
        <v>0</v>
      </c>
      <c r="P529">
        <v>-226.94</v>
      </c>
      <c r="Q529" t="s">
        <v>103</v>
      </c>
      <c r="R529">
        <v>0</v>
      </c>
      <c r="S529">
        <v>0</v>
      </c>
      <c r="T529">
        <v>0</v>
      </c>
      <c r="U529">
        <v>0</v>
      </c>
      <c r="V529">
        <v>0</v>
      </c>
      <c r="W529">
        <v>0</v>
      </c>
      <c r="X529">
        <v>226.94</v>
      </c>
      <c r="Y529">
        <v>0</v>
      </c>
      <c r="Z529">
        <v>0</v>
      </c>
      <c r="AA529">
        <v>0</v>
      </c>
      <c r="AB529">
        <v>0</v>
      </c>
      <c r="AC529">
        <v>0</v>
      </c>
      <c r="AD529">
        <v>0</v>
      </c>
      <c r="AE529" t="s">
        <v>104</v>
      </c>
      <c r="AF529" t="s">
        <v>511</v>
      </c>
      <c r="AG529" t="s">
        <v>271</v>
      </c>
      <c r="AH529" t="s">
        <v>107</v>
      </c>
    </row>
    <row r="530" spans="1:34" ht="15">
      <c r="A530" t="s">
        <v>101</v>
      </c>
      <c r="B530" t="s">
        <v>510</v>
      </c>
      <c r="C530" t="s">
        <v>270</v>
      </c>
      <c r="D530" t="s">
        <v>188</v>
      </c>
      <c r="E530" t="s">
        <v>106</v>
      </c>
      <c r="F530">
        <v>2012</v>
      </c>
      <c r="G530" t="s">
        <v>113</v>
      </c>
      <c r="H530" t="s">
        <v>189</v>
      </c>
      <c r="I530" t="s">
        <v>115</v>
      </c>
      <c r="J530" t="s">
        <v>190</v>
      </c>
      <c r="L530">
        <v>0</v>
      </c>
      <c r="M530">
        <v>0</v>
      </c>
      <c r="N530">
        <v>8093.7</v>
      </c>
      <c r="O530">
        <v>0.01</v>
      </c>
      <c r="P530">
        <v>-8093.71</v>
      </c>
      <c r="Q530" t="s">
        <v>103</v>
      </c>
      <c r="R530">
        <v>0</v>
      </c>
      <c r="S530">
        <v>0</v>
      </c>
      <c r="T530">
        <v>0</v>
      </c>
      <c r="U530">
        <v>0</v>
      </c>
      <c r="V530">
        <v>8093.7</v>
      </c>
      <c r="W530">
        <v>0</v>
      </c>
      <c r="X530">
        <v>0</v>
      </c>
      <c r="Y530">
        <v>0</v>
      </c>
      <c r="Z530">
        <v>0</v>
      </c>
      <c r="AA530">
        <v>0</v>
      </c>
      <c r="AB530">
        <v>0</v>
      </c>
      <c r="AC530">
        <v>0</v>
      </c>
      <c r="AD530">
        <v>0</v>
      </c>
      <c r="AE530" t="s">
        <v>104</v>
      </c>
      <c r="AF530" t="s">
        <v>511</v>
      </c>
      <c r="AG530" t="s">
        <v>271</v>
      </c>
      <c r="AH530" t="s">
        <v>107</v>
      </c>
    </row>
    <row r="531" spans="1:34" ht="15">
      <c r="A531" t="s">
        <v>101</v>
      </c>
      <c r="B531" t="s">
        <v>510</v>
      </c>
      <c r="C531" t="s">
        <v>270</v>
      </c>
      <c r="D531" t="s">
        <v>518</v>
      </c>
      <c r="E531" t="s">
        <v>106</v>
      </c>
      <c r="F531">
        <v>2012</v>
      </c>
      <c r="G531" t="s">
        <v>113</v>
      </c>
      <c r="H531" t="s">
        <v>519</v>
      </c>
      <c r="I531" t="s">
        <v>115</v>
      </c>
      <c r="J531" t="s">
        <v>356</v>
      </c>
      <c r="L531">
        <v>0</v>
      </c>
      <c r="M531">
        <v>0</v>
      </c>
      <c r="N531">
        <v>0</v>
      </c>
      <c r="O531">
        <v>0</v>
      </c>
      <c r="P531">
        <v>0</v>
      </c>
      <c r="Q531" t="s">
        <v>103</v>
      </c>
      <c r="R531">
        <v>0</v>
      </c>
      <c r="S531">
        <v>0</v>
      </c>
      <c r="T531">
        <v>0</v>
      </c>
      <c r="U531">
        <v>0</v>
      </c>
      <c r="V531">
        <v>0</v>
      </c>
      <c r="W531">
        <v>0</v>
      </c>
      <c r="X531">
        <v>0</v>
      </c>
      <c r="Y531">
        <v>0</v>
      </c>
      <c r="Z531">
        <v>0</v>
      </c>
      <c r="AA531">
        <v>0</v>
      </c>
      <c r="AB531">
        <v>0</v>
      </c>
      <c r="AC531">
        <v>0</v>
      </c>
      <c r="AD531">
        <v>0</v>
      </c>
      <c r="AE531" t="s">
        <v>104</v>
      </c>
      <c r="AF531" t="s">
        <v>511</v>
      </c>
      <c r="AG531" t="s">
        <v>271</v>
      </c>
      <c r="AH531" t="s">
        <v>107</v>
      </c>
    </row>
    <row r="532" spans="1:34" ht="15">
      <c r="A532" t="s">
        <v>101</v>
      </c>
      <c r="B532" t="s">
        <v>510</v>
      </c>
      <c r="C532" t="s">
        <v>270</v>
      </c>
      <c r="D532" t="s">
        <v>170</v>
      </c>
      <c r="E532" t="s">
        <v>102</v>
      </c>
      <c r="F532">
        <v>2012</v>
      </c>
      <c r="G532" t="s">
        <v>121</v>
      </c>
      <c r="H532" t="s">
        <v>171</v>
      </c>
      <c r="I532" t="s">
        <v>123</v>
      </c>
      <c r="J532" t="s">
        <v>124</v>
      </c>
      <c r="L532">
        <v>0</v>
      </c>
      <c r="M532">
        <v>0</v>
      </c>
      <c r="N532">
        <v>-2640</v>
      </c>
      <c r="O532">
        <v>0</v>
      </c>
      <c r="P532">
        <v>2640</v>
      </c>
      <c r="Q532" t="s">
        <v>103</v>
      </c>
      <c r="R532">
        <v>0</v>
      </c>
      <c r="S532">
        <v>0</v>
      </c>
      <c r="T532">
        <v>0</v>
      </c>
      <c r="U532">
        <v>-1320</v>
      </c>
      <c r="V532">
        <v>0</v>
      </c>
      <c r="W532">
        <v>0</v>
      </c>
      <c r="X532">
        <v>0</v>
      </c>
      <c r="Y532">
        <v>0</v>
      </c>
      <c r="Z532">
        <v>0</v>
      </c>
      <c r="AA532">
        <v>0</v>
      </c>
      <c r="AB532">
        <v>0</v>
      </c>
      <c r="AC532">
        <v>-1320</v>
      </c>
      <c r="AD532">
        <v>0</v>
      </c>
      <c r="AE532" t="s">
        <v>104</v>
      </c>
      <c r="AF532" t="s">
        <v>511</v>
      </c>
      <c r="AG532" t="s">
        <v>271</v>
      </c>
      <c r="AH532" t="s">
        <v>105</v>
      </c>
    </row>
    <row r="533" spans="1:34" ht="15">
      <c r="A533" t="s">
        <v>101</v>
      </c>
      <c r="B533" t="s">
        <v>510</v>
      </c>
      <c r="C533" t="s">
        <v>270</v>
      </c>
      <c r="D533" t="s">
        <v>161</v>
      </c>
      <c r="E533" t="s">
        <v>102</v>
      </c>
      <c r="F533">
        <v>2012</v>
      </c>
      <c r="G533" t="s">
        <v>121</v>
      </c>
      <c r="H533" t="s">
        <v>162</v>
      </c>
      <c r="I533" t="s">
        <v>123</v>
      </c>
      <c r="J533" t="s">
        <v>124</v>
      </c>
      <c r="L533" s="40">
        <v>0</v>
      </c>
      <c r="M533" s="40">
        <v>0</v>
      </c>
      <c r="N533" s="40">
        <v>-151924.95</v>
      </c>
      <c r="O533" s="40">
        <v>0</v>
      </c>
      <c r="P533" s="40">
        <v>151924.95</v>
      </c>
      <c r="Q533" t="s">
        <v>103</v>
      </c>
      <c r="R533">
        <v>0</v>
      </c>
      <c r="S533">
        <v>0</v>
      </c>
      <c r="T533">
        <v>0</v>
      </c>
      <c r="U533">
        <v>0</v>
      </c>
      <c r="V533">
        <v>0</v>
      </c>
      <c r="W533">
        <v>0</v>
      </c>
      <c r="X533">
        <v>0</v>
      </c>
      <c r="Y533">
        <v>-64502.55</v>
      </c>
      <c r="Z533">
        <v>0</v>
      </c>
      <c r="AA533">
        <v>0</v>
      </c>
      <c r="AB533">
        <v>-26116.14</v>
      </c>
      <c r="AC533">
        <v>-61306.26</v>
      </c>
      <c r="AD533">
        <v>0</v>
      </c>
      <c r="AE533" t="s">
        <v>104</v>
      </c>
      <c r="AF533" t="s">
        <v>511</v>
      </c>
      <c r="AG533" t="s">
        <v>271</v>
      </c>
      <c r="AH533" t="s">
        <v>105</v>
      </c>
    </row>
    <row r="534" spans="1:34" ht="15">
      <c r="A534" t="s">
        <v>101</v>
      </c>
      <c r="B534" t="s">
        <v>102</v>
      </c>
      <c r="C534" t="s">
        <v>282</v>
      </c>
      <c r="D534" t="s">
        <v>127</v>
      </c>
      <c r="E534" t="s">
        <v>102</v>
      </c>
      <c r="F534">
        <v>2012</v>
      </c>
      <c r="G534" t="s">
        <v>113</v>
      </c>
      <c r="H534" t="s">
        <v>128</v>
      </c>
      <c r="I534" t="s">
        <v>115</v>
      </c>
      <c r="J534" t="s">
        <v>129</v>
      </c>
      <c r="K534" t="s">
        <v>130</v>
      </c>
      <c r="L534">
        <v>313357.96</v>
      </c>
      <c r="M534">
        <v>313357.96</v>
      </c>
      <c r="N534">
        <v>0</v>
      </c>
      <c r="O534">
        <v>0</v>
      </c>
      <c r="P534">
        <v>313357.96</v>
      </c>
      <c r="Q534" t="s">
        <v>131</v>
      </c>
      <c r="R534">
        <v>0</v>
      </c>
      <c r="S534">
        <v>0</v>
      </c>
      <c r="T534">
        <v>0</v>
      </c>
      <c r="U534">
        <v>0</v>
      </c>
      <c r="V534">
        <v>0</v>
      </c>
      <c r="W534">
        <v>0</v>
      </c>
      <c r="X534">
        <v>0</v>
      </c>
      <c r="Y534">
        <v>0</v>
      </c>
      <c r="Z534">
        <v>0</v>
      </c>
      <c r="AA534">
        <v>0</v>
      </c>
      <c r="AB534">
        <v>0</v>
      </c>
      <c r="AC534">
        <v>0</v>
      </c>
      <c r="AD534">
        <v>0</v>
      </c>
      <c r="AE534" t="s">
        <v>104</v>
      </c>
      <c r="AF534" t="s">
        <v>105</v>
      </c>
      <c r="AG534" t="s">
        <v>283</v>
      </c>
      <c r="AH534" t="s">
        <v>105</v>
      </c>
    </row>
    <row r="535" spans="1:34" ht="15">
      <c r="A535" t="s">
        <v>101</v>
      </c>
      <c r="B535" t="s">
        <v>102</v>
      </c>
      <c r="C535" t="s">
        <v>282</v>
      </c>
      <c r="D535" t="s">
        <v>132</v>
      </c>
      <c r="E535" t="s">
        <v>102</v>
      </c>
      <c r="F535">
        <v>2012</v>
      </c>
      <c r="G535" t="s">
        <v>113</v>
      </c>
      <c r="H535" t="s">
        <v>133</v>
      </c>
      <c r="I535" t="s">
        <v>115</v>
      </c>
      <c r="J535" t="s">
        <v>129</v>
      </c>
      <c r="K535" t="s">
        <v>130</v>
      </c>
      <c r="L535">
        <v>0</v>
      </c>
      <c r="M535">
        <v>0</v>
      </c>
      <c r="N535">
        <v>0</v>
      </c>
      <c r="O535">
        <v>0</v>
      </c>
      <c r="P535">
        <v>0</v>
      </c>
      <c r="Q535" t="s">
        <v>103</v>
      </c>
      <c r="R535">
        <v>0</v>
      </c>
      <c r="S535">
        <v>9131.880000000001</v>
      </c>
      <c r="T535">
        <v>-9131.880000000001</v>
      </c>
      <c r="U535">
        <v>0</v>
      </c>
      <c r="V535">
        <v>4821</v>
      </c>
      <c r="W535">
        <v>1205.25</v>
      </c>
      <c r="X535">
        <v>2410.4900000000002</v>
      </c>
      <c r="Y535">
        <v>-8436.74</v>
      </c>
      <c r="Z535">
        <v>0</v>
      </c>
      <c r="AA535">
        <v>3615.75</v>
      </c>
      <c r="AB535">
        <v>-3615.75</v>
      </c>
      <c r="AC535">
        <v>0</v>
      </c>
      <c r="AD535">
        <v>0</v>
      </c>
      <c r="AE535" t="s">
        <v>104</v>
      </c>
      <c r="AF535" t="s">
        <v>105</v>
      </c>
      <c r="AG535" t="s">
        <v>283</v>
      </c>
      <c r="AH535" t="s">
        <v>105</v>
      </c>
    </row>
    <row r="536" spans="1:34" ht="15">
      <c r="A536" t="s">
        <v>101</v>
      </c>
      <c r="B536" t="s">
        <v>102</v>
      </c>
      <c r="C536" t="s">
        <v>282</v>
      </c>
      <c r="D536" t="s">
        <v>134</v>
      </c>
      <c r="E536" t="s">
        <v>102</v>
      </c>
      <c r="F536">
        <v>2012</v>
      </c>
      <c r="G536" t="s">
        <v>113</v>
      </c>
      <c r="H536" t="s">
        <v>135</v>
      </c>
      <c r="I536" t="s">
        <v>115</v>
      </c>
      <c r="J536" t="s">
        <v>129</v>
      </c>
      <c r="K536" t="s">
        <v>136</v>
      </c>
      <c r="L536">
        <v>46440</v>
      </c>
      <c r="M536">
        <v>46440</v>
      </c>
      <c r="N536">
        <v>0</v>
      </c>
      <c r="O536">
        <v>0</v>
      </c>
      <c r="P536">
        <v>46440</v>
      </c>
      <c r="Q536" t="s">
        <v>131</v>
      </c>
      <c r="R536">
        <v>0</v>
      </c>
      <c r="S536">
        <v>0</v>
      </c>
      <c r="T536">
        <v>0</v>
      </c>
      <c r="U536">
        <v>0</v>
      </c>
      <c r="V536">
        <v>0</v>
      </c>
      <c r="W536">
        <v>0</v>
      </c>
      <c r="X536">
        <v>0</v>
      </c>
      <c r="Y536">
        <v>0</v>
      </c>
      <c r="Z536">
        <v>0</v>
      </c>
      <c r="AA536">
        <v>0</v>
      </c>
      <c r="AB536">
        <v>0</v>
      </c>
      <c r="AC536">
        <v>0</v>
      </c>
      <c r="AD536">
        <v>0</v>
      </c>
      <c r="AE536" t="s">
        <v>104</v>
      </c>
      <c r="AF536" t="s">
        <v>105</v>
      </c>
      <c r="AG536" t="s">
        <v>283</v>
      </c>
      <c r="AH536" t="s">
        <v>105</v>
      </c>
    </row>
    <row r="537" spans="1:34" ht="15">
      <c r="A537" t="s">
        <v>101</v>
      </c>
      <c r="B537" t="s">
        <v>102</v>
      </c>
      <c r="C537" t="s">
        <v>282</v>
      </c>
      <c r="D537" t="s">
        <v>137</v>
      </c>
      <c r="E537" t="s">
        <v>102</v>
      </c>
      <c r="F537">
        <v>2012</v>
      </c>
      <c r="G537" t="s">
        <v>113</v>
      </c>
      <c r="H537" t="s">
        <v>138</v>
      </c>
      <c r="I537" t="s">
        <v>115</v>
      </c>
      <c r="J537" t="s">
        <v>129</v>
      </c>
      <c r="K537" t="s">
        <v>136</v>
      </c>
      <c r="L537">
        <v>23906</v>
      </c>
      <c r="M537">
        <v>23906</v>
      </c>
      <c r="N537">
        <v>0</v>
      </c>
      <c r="O537">
        <v>0</v>
      </c>
      <c r="P537">
        <v>23906</v>
      </c>
      <c r="Q537" t="s">
        <v>131</v>
      </c>
      <c r="R537">
        <v>0</v>
      </c>
      <c r="S537">
        <v>0</v>
      </c>
      <c r="T537">
        <v>0</v>
      </c>
      <c r="U537">
        <v>0</v>
      </c>
      <c r="V537">
        <v>0</v>
      </c>
      <c r="W537">
        <v>0</v>
      </c>
      <c r="X537">
        <v>0</v>
      </c>
      <c r="Y537">
        <v>0</v>
      </c>
      <c r="Z537">
        <v>0</v>
      </c>
      <c r="AA537">
        <v>0</v>
      </c>
      <c r="AB537">
        <v>0</v>
      </c>
      <c r="AC537">
        <v>0</v>
      </c>
      <c r="AD537">
        <v>0</v>
      </c>
      <c r="AE537" t="s">
        <v>104</v>
      </c>
      <c r="AF537" t="s">
        <v>105</v>
      </c>
      <c r="AG537" t="s">
        <v>283</v>
      </c>
      <c r="AH537" t="s">
        <v>105</v>
      </c>
    </row>
    <row r="538" spans="1:34" ht="15">
      <c r="A538" t="s">
        <v>101</v>
      </c>
      <c r="B538" t="s">
        <v>102</v>
      </c>
      <c r="C538" t="s">
        <v>282</v>
      </c>
      <c r="D538" t="s">
        <v>139</v>
      </c>
      <c r="E538" t="s">
        <v>102</v>
      </c>
      <c r="F538">
        <v>2012</v>
      </c>
      <c r="G538" t="s">
        <v>113</v>
      </c>
      <c r="H538" t="s">
        <v>140</v>
      </c>
      <c r="I538" t="s">
        <v>115</v>
      </c>
      <c r="J538" t="s">
        <v>129</v>
      </c>
      <c r="K538" t="s">
        <v>136</v>
      </c>
      <c r="L538">
        <v>22718.920000000002</v>
      </c>
      <c r="M538">
        <v>22718.920000000002</v>
      </c>
      <c r="N538">
        <v>0</v>
      </c>
      <c r="O538">
        <v>0</v>
      </c>
      <c r="P538">
        <v>22718.920000000002</v>
      </c>
      <c r="Q538" t="s">
        <v>131</v>
      </c>
      <c r="R538">
        <v>0</v>
      </c>
      <c r="S538">
        <v>0</v>
      </c>
      <c r="T538">
        <v>0</v>
      </c>
      <c r="U538">
        <v>0</v>
      </c>
      <c r="V538">
        <v>0</v>
      </c>
      <c r="W538">
        <v>0</v>
      </c>
      <c r="X538">
        <v>0</v>
      </c>
      <c r="Y538">
        <v>0</v>
      </c>
      <c r="Z538">
        <v>0</v>
      </c>
      <c r="AA538">
        <v>0</v>
      </c>
      <c r="AB538">
        <v>0</v>
      </c>
      <c r="AC538">
        <v>0</v>
      </c>
      <c r="AD538">
        <v>0</v>
      </c>
      <c r="AE538" t="s">
        <v>104</v>
      </c>
      <c r="AF538" t="s">
        <v>105</v>
      </c>
      <c r="AG538" t="s">
        <v>283</v>
      </c>
      <c r="AH538" t="s">
        <v>105</v>
      </c>
    </row>
    <row r="539" spans="1:34" ht="15">
      <c r="A539" t="s">
        <v>101</v>
      </c>
      <c r="B539" t="s">
        <v>102</v>
      </c>
      <c r="C539" t="s">
        <v>282</v>
      </c>
      <c r="D539" t="s">
        <v>141</v>
      </c>
      <c r="E539" t="s">
        <v>102</v>
      </c>
      <c r="F539">
        <v>2012</v>
      </c>
      <c r="G539" t="s">
        <v>113</v>
      </c>
      <c r="H539" t="s">
        <v>142</v>
      </c>
      <c r="I539" t="s">
        <v>115</v>
      </c>
      <c r="J539" t="s">
        <v>129</v>
      </c>
      <c r="K539" t="s">
        <v>136</v>
      </c>
      <c r="L539">
        <v>1386</v>
      </c>
      <c r="M539">
        <v>1386</v>
      </c>
      <c r="N539">
        <v>0</v>
      </c>
      <c r="O539">
        <v>0</v>
      </c>
      <c r="P539">
        <v>1386</v>
      </c>
      <c r="Q539" t="s">
        <v>131</v>
      </c>
      <c r="R539">
        <v>0</v>
      </c>
      <c r="S539">
        <v>0</v>
      </c>
      <c r="T539">
        <v>0</v>
      </c>
      <c r="U539">
        <v>0</v>
      </c>
      <c r="V539">
        <v>0</v>
      </c>
      <c r="W539">
        <v>0</v>
      </c>
      <c r="X539">
        <v>0</v>
      </c>
      <c r="Y539">
        <v>0</v>
      </c>
      <c r="Z539">
        <v>0</v>
      </c>
      <c r="AA539">
        <v>0</v>
      </c>
      <c r="AB539">
        <v>0</v>
      </c>
      <c r="AC539">
        <v>0</v>
      </c>
      <c r="AD539">
        <v>0</v>
      </c>
      <c r="AE539" t="s">
        <v>104</v>
      </c>
      <c r="AF539" t="s">
        <v>105</v>
      </c>
      <c r="AG539" t="s">
        <v>283</v>
      </c>
      <c r="AH539" t="s">
        <v>105</v>
      </c>
    </row>
    <row r="540" spans="1:34" ht="15">
      <c r="A540" t="s">
        <v>101</v>
      </c>
      <c r="B540" t="s">
        <v>102</v>
      </c>
      <c r="C540" t="s">
        <v>282</v>
      </c>
      <c r="D540" t="s">
        <v>143</v>
      </c>
      <c r="E540" t="s">
        <v>102</v>
      </c>
      <c r="F540">
        <v>2012</v>
      </c>
      <c r="G540" t="s">
        <v>113</v>
      </c>
      <c r="H540" t="s">
        <v>144</v>
      </c>
      <c r="I540" t="s">
        <v>115</v>
      </c>
      <c r="J540" t="s">
        <v>129</v>
      </c>
      <c r="K540" t="s">
        <v>136</v>
      </c>
      <c r="L540">
        <v>0</v>
      </c>
      <c r="M540">
        <v>0</v>
      </c>
      <c r="N540">
        <v>0</v>
      </c>
      <c r="O540">
        <v>0</v>
      </c>
      <c r="P540">
        <v>0</v>
      </c>
      <c r="Q540" t="s">
        <v>103</v>
      </c>
      <c r="R540">
        <v>0</v>
      </c>
      <c r="S540">
        <v>2209.6</v>
      </c>
      <c r="T540">
        <v>-2209.6</v>
      </c>
      <c r="U540">
        <v>0</v>
      </c>
      <c r="V540">
        <v>710.36</v>
      </c>
      <c r="W540">
        <v>177.61</v>
      </c>
      <c r="X540">
        <v>366.15000000000003</v>
      </c>
      <c r="Y540">
        <v>-1254.1200000000001</v>
      </c>
      <c r="Z540">
        <v>0</v>
      </c>
      <c r="AA540">
        <v>537.49</v>
      </c>
      <c r="AB540">
        <v>-537.49</v>
      </c>
      <c r="AC540">
        <v>0</v>
      </c>
      <c r="AD540">
        <v>0</v>
      </c>
      <c r="AE540" t="s">
        <v>104</v>
      </c>
      <c r="AF540" t="s">
        <v>105</v>
      </c>
      <c r="AG540" t="s">
        <v>283</v>
      </c>
      <c r="AH540" t="s">
        <v>105</v>
      </c>
    </row>
    <row r="541" spans="1:34" ht="15">
      <c r="A541" t="s">
        <v>101</v>
      </c>
      <c r="B541" t="s">
        <v>102</v>
      </c>
      <c r="C541" t="s">
        <v>282</v>
      </c>
      <c r="D541" t="s">
        <v>198</v>
      </c>
      <c r="E541" t="s">
        <v>102</v>
      </c>
      <c r="F541">
        <v>2012</v>
      </c>
      <c r="G541" t="s">
        <v>113</v>
      </c>
      <c r="H541" t="s">
        <v>199</v>
      </c>
      <c r="I541" t="s">
        <v>115</v>
      </c>
      <c r="J541" t="s">
        <v>147</v>
      </c>
      <c r="L541">
        <v>495</v>
      </c>
      <c r="M541">
        <v>495</v>
      </c>
      <c r="N541">
        <v>0</v>
      </c>
      <c r="O541">
        <v>0</v>
      </c>
      <c r="P541">
        <v>495</v>
      </c>
      <c r="Q541" t="s">
        <v>131</v>
      </c>
      <c r="R541">
        <v>0</v>
      </c>
      <c r="S541">
        <v>0</v>
      </c>
      <c r="T541">
        <v>0</v>
      </c>
      <c r="U541">
        <v>0</v>
      </c>
      <c r="V541">
        <v>0</v>
      </c>
      <c r="W541">
        <v>0</v>
      </c>
      <c r="X541">
        <v>0</v>
      </c>
      <c r="Y541">
        <v>0</v>
      </c>
      <c r="Z541">
        <v>0</v>
      </c>
      <c r="AA541">
        <v>0</v>
      </c>
      <c r="AB541">
        <v>0</v>
      </c>
      <c r="AC541">
        <v>0</v>
      </c>
      <c r="AD541">
        <v>0</v>
      </c>
      <c r="AE541" t="s">
        <v>104</v>
      </c>
      <c r="AF541" t="s">
        <v>105</v>
      </c>
      <c r="AG541" t="s">
        <v>283</v>
      </c>
      <c r="AH541" t="s">
        <v>105</v>
      </c>
    </row>
    <row r="542" spans="1:34" ht="15">
      <c r="A542" t="s">
        <v>101</v>
      </c>
      <c r="B542" t="s">
        <v>102</v>
      </c>
      <c r="C542" t="s">
        <v>282</v>
      </c>
      <c r="D542" t="s">
        <v>200</v>
      </c>
      <c r="E542" t="s">
        <v>102</v>
      </c>
      <c r="F542">
        <v>2012</v>
      </c>
      <c r="G542" t="s">
        <v>113</v>
      </c>
      <c r="H542" t="s">
        <v>201</v>
      </c>
      <c r="I542" t="s">
        <v>115</v>
      </c>
      <c r="J542" t="s">
        <v>147</v>
      </c>
      <c r="L542">
        <v>900</v>
      </c>
      <c r="M542">
        <v>900</v>
      </c>
      <c r="N542">
        <v>0</v>
      </c>
      <c r="O542">
        <v>0</v>
      </c>
      <c r="P542">
        <v>900</v>
      </c>
      <c r="Q542" t="s">
        <v>131</v>
      </c>
      <c r="R542">
        <v>0</v>
      </c>
      <c r="S542">
        <v>0</v>
      </c>
      <c r="T542">
        <v>0</v>
      </c>
      <c r="U542">
        <v>0</v>
      </c>
      <c r="V542">
        <v>0</v>
      </c>
      <c r="W542">
        <v>0</v>
      </c>
      <c r="X542">
        <v>0</v>
      </c>
      <c r="Y542">
        <v>0</v>
      </c>
      <c r="Z542">
        <v>0</v>
      </c>
      <c r="AA542">
        <v>0</v>
      </c>
      <c r="AB542">
        <v>0</v>
      </c>
      <c r="AC542">
        <v>0</v>
      </c>
      <c r="AD542">
        <v>0</v>
      </c>
      <c r="AE542" t="s">
        <v>104</v>
      </c>
      <c r="AF542" t="s">
        <v>105</v>
      </c>
      <c r="AG542" t="s">
        <v>283</v>
      </c>
      <c r="AH542" t="s">
        <v>105</v>
      </c>
    </row>
    <row r="543" spans="1:34" ht="15">
      <c r="A543" t="s">
        <v>101</v>
      </c>
      <c r="B543" t="s">
        <v>102</v>
      </c>
      <c r="C543" t="s">
        <v>282</v>
      </c>
      <c r="D543" t="s">
        <v>173</v>
      </c>
      <c r="E543" t="s">
        <v>102</v>
      </c>
      <c r="F543">
        <v>2012</v>
      </c>
      <c r="G543" t="s">
        <v>113</v>
      </c>
      <c r="H543" t="s">
        <v>174</v>
      </c>
      <c r="I543" t="s">
        <v>115</v>
      </c>
      <c r="J543" t="s">
        <v>147</v>
      </c>
      <c r="L543">
        <v>2000</v>
      </c>
      <c r="M543">
        <v>2000</v>
      </c>
      <c r="N543">
        <v>0</v>
      </c>
      <c r="O543">
        <v>0</v>
      </c>
      <c r="P543">
        <v>2000</v>
      </c>
      <c r="Q543" t="s">
        <v>131</v>
      </c>
      <c r="R543">
        <v>0</v>
      </c>
      <c r="S543">
        <v>0</v>
      </c>
      <c r="T543">
        <v>0</v>
      </c>
      <c r="U543">
        <v>0</v>
      </c>
      <c r="V543">
        <v>0</v>
      </c>
      <c r="W543">
        <v>0</v>
      </c>
      <c r="X543">
        <v>0</v>
      </c>
      <c r="Y543">
        <v>0</v>
      </c>
      <c r="Z543">
        <v>0</v>
      </c>
      <c r="AA543">
        <v>0</v>
      </c>
      <c r="AB543">
        <v>0</v>
      </c>
      <c r="AC543">
        <v>0</v>
      </c>
      <c r="AD543">
        <v>0</v>
      </c>
      <c r="AE543" t="s">
        <v>104</v>
      </c>
      <c r="AF543" t="s">
        <v>105</v>
      </c>
      <c r="AG543" t="s">
        <v>283</v>
      </c>
      <c r="AH543" t="s">
        <v>105</v>
      </c>
    </row>
    <row r="544" spans="1:34" ht="15">
      <c r="A544" t="s">
        <v>101</v>
      </c>
      <c r="B544" t="s">
        <v>102</v>
      </c>
      <c r="C544" t="s">
        <v>282</v>
      </c>
      <c r="D544" t="s">
        <v>175</v>
      </c>
      <c r="E544" t="s">
        <v>102</v>
      </c>
      <c r="F544">
        <v>2012</v>
      </c>
      <c r="G544" t="s">
        <v>113</v>
      </c>
      <c r="H544" t="s">
        <v>176</v>
      </c>
      <c r="I544" t="s">
        <v>115</v>
      </c>
      <c r="J544" t="s">
        <v>147</v>
      </c>
      <c r="L544">
        <v>60</v>
      </c>
      <c r="M544">
        <v>60</v>
      </c>
      <c r="N544">
        <v>0</v>
      </c>
      <c r="O544">
        <v>0</v>
      </c>
      <c r="P544">
        <v>60</v>
      </c>
      <c r="Q544" t="s">
        <v>131</v>
      </c>
      <c r="R544">
        <v>0</v>
      </c>
      <c r="S544">
        <v>0</v>
      </c>
      <c r="T544">
        <v>0</v>
      </c>
      <c r="U544">
        <v>0</v>
      </c>
      <c r="V544">
        <v>0</v>
      </c>
      <c r="W544">
        <v>0</v>
      </c>
      <c r="X544">
        <v>0</v>
      </c>
      <c r="Y544">
        <v>0</v>
      </c>
      <c r="Z544">
        <v>0</v>
      </c>
      <c r="AA544">
        <v>0</v>
      </c>
      <c r="AB544">
        <v>0</v>
      </c>
      <c r="AC544">
        <v>0</v>
      </c>
      <c r="AD544">
        <v>0</v>
      </c>
      <c r="AE544" t="s">
        <v>104</v>
      </c>
      <c r="AF544" t="s">
        <v>105</v>
      </c>
      <c r="AG544" t="s">
        <v>283</v>
      </c>
      <c r="AH544" t="s">
        <v>105</v>
      </c>
    </row>
    <row r="545" spans="1:34" ht="15">
      <c r="A545" t="s">
        <v>101</v>
      </c>
      <c r="B545" t="s">
        <v>102</v>
      </c>
      <c r="C545" t="s">
        <v>282</v>
      </c>
      <c r="D545" t="s">
        <v>177</v>
      </c>
      <c r="E545" t="s">
        <v>102</v>
      </c>
      <c r="F545">
        <v>2012</v>
      </c>
      <c r="G545" t="s">
        <v>113</v>
      </c>
      <c r="H545" t="s">
        <v>178</v>
      </c>
      <c r="I545" t="s">
        <v>115</v>
      </c>
      <c r="J545" t="s">
        <v>150</v>
      </c>
      <c r="L545">
        <v>0</v>
      </c>
      <c r="M545">
        <v>0</v>
      </c>
      <c r="N545">
        <v>0</v>
      </c>
      <c r="O545">
        <v>0</v>
      </c>
      <c r="P545">
        <v>0</v>
      </c>
      <c r="Q545" t="s">
        <v>103</v>
      </c>
      <c r="R545">
        <v>0</v>
      </c>
      <c r="S545">
        <v>0</v>
      </c>
      <c r="T545">
        <v>0</v>
      </c>
      <c r="U545">
        <v>0</v>
      </c>
      <c r="V545">
        <v>0</v>
      </c>
      <c r="W545">
        <v>0</v>
      </c>
      <c r="X545">
        <v>0</v>
      </c>
      <c r="Y545">
        <v>0</v>
      </c>
      <c r="Z545">
        <v>0</v>
      </c>
      <c r="AA545">
        <v>0</v>
      </c>
      <c r="AB545">
        <v>0</v>
      </c>
      <c r="AC545">
        <v>0</v>
      </c>
      <c r="AD545">
        <v>0</v>
      </c>
      <c r="AE545" t="s">
        <v>104</v>
      </c>
      <c r="AF545" t="s">
        <v>105</v>
      </c>
      <c r="AG545" t="s">
        <v>283</v>
      </c>
      <c r="AH545" t="s">
        <v>105</v>
      </c>
    </row>
    <row r="546" spans="1:34" ht="15">
      <c r="A546" t="s">
        <v>101</v>
      </c>
      <c r="B546" t="s">
        <v>102</v>
      </c>
      <c r="C546" t="s">
        <v>282</v>
      </c>
      <c r="D546" t="s">
        <v>148</v>
      </c>
      <c r="E546" t="s">
        <v>102</v>
      </c>
      <c r="F546">
        <v>2012</v>
      </c>
      <c r="G546" t="s">
        <v>113</v>
      </c>
      <c r="H546" t="s">
        <v>149</v>
      </c>
      <c r="I546" t="s">
        <v>115</v>
      </c>
      <c r="J546" t="s">
        <v>150</v>
      </c>
      <c r="L546">
        <v>40215</v>
      </c>
      <c r="M546">
        <v>40215</v>
      </c>
      <c r="N546">
        <v>0</v>
      </c>
      <c r="O546">
        <v>0</v>
      </c>
      <c r="P546">
        <v>40215</v>
      </c>
      <c r="Q546" t="s">
        <v>131</v>
      </c>
      <c r="R546">
        <v>0</v>
      </c>
      <c r="S546">
        <v>0</v>
      </c>
      <c r="T546">
        <v>0</v>
      </c>
      <c r="U546">
        <v>0</v>
      </c>
      <c r="V546">
        <v>0</v>
      </c>
      <c r="W546">
        <v>0</v>
      </c>
      <c r="X546">
        <v>0</v>
      </c>
      <c r="Y546">
        <v>0</v>
      </c>
      <c r="Z546">
        <v>0</v>
      </c>
      <c r="AA546">
        <v>0</v>
      </c>
      <c r="AB546">
        <v>0</v>
      </c>
      <c r="AC546">
        <v>0</v>
      </c>
      <c r="AD546">
        <v>0</v>
      </c>
      <c r="AE546" t="s">
        <v>104</v>
      </c>
      <c r="AF546" t="s">
        <v>105</v>
      </c>
      <c r="AG546" t="s">
        <v>283</v>
      </c>
      <c r="AH546" t="s">
        <v>105</v>
      </c>
    </row>
    <row r="547" spans="1:34" ht="15">
      <c r="A547" t="s">
        <v>101</v>
      </c>
      <c r="B547" t="s">
        <v>102</v>
      </c>
      <c r="C547" t="s">
        <v>282</v>
      </c>
      <c r="D547" t="s">
        <v>151</v>
      </c>
      <c r="E547" t="s">
        <v>102</v>
      </c>
      <c r="F547">
        <v>2012</v>
      </c>
      <c r="G547" t="s">
        <v>113</v>
      </c>
      <c r="H547" t="s">
        <v>152</v>
      </c>
      <c r="I547" t="s">
        <v>115</v>
      </c>
      <c r="J547" t="s">
        <v>150</v>
      </c>
      <c r="L547">
        <v>4499.92</v>
      </c>
      <c r="M547">
        <v>4499.92</v>
      </c>
      <c r="N547">
        <v>0</v>
      </c>
      <c r="O547">
        <v>0</v>
      </c>
      <c r="P547">
        <v>4499.92</v>
      </c>
      <c r="Q547" t="s">
        <v>131</v>
      </c>
      <c r="R547">
        <v>0</v>
      </c>
      <c r="S547">
        <v>0</v>
      </c>
      <c r="T547">
        <v>0</v>
      </c>
      <c r="U547">
        <v>0</v>
      </c>
      <c r="V547">
        <v>0</v>
      </c>
      <c r="W547">
        <v>0</v>
      </c>
      <c r="X547">
        <v>0</v>
      </c>
      <c r="Y547">
        <v>0</v>
      </c>
      <c r="Z547">
        <v>0</v>
      </c>
      <c r="AA547">
        <v>0</v>
      </c>
      <c r="AB547">
        <v>0</v>
      </c>
      <c r="AC547">
        <v>0</v>
      </c>
      <c r="AD547">
        <v>0</v>
      </c>
      <c r="AE547" t="s">
        <v>104</v>
      </c>
      <c r="AF547" t="s">
        <v>105</v>
      </c>
      <c r="AG547" t="s">
        <v>283</v>
      </c>
      <c r="AH547" t="s">
        <v>105</v>
      </c>
    </row>
    <row r="548" spans="1:34" ht="15">
      <c r="A548" t="s">
        <v>101</v>
      </c>
      <c r="B548" t="s">
        <v>102</v>
      </c>
      <c r="C548" t="s">
        <v>282</v>
      </c>
      <c r="D548" t="s">
        <v>185</v>
      </c>
      <c r="E548" t="s">
        <v>102</v>
      </c>
      <c r="F548">
        <v>2012</v>
      </c>
      <c r="G548" t="s">
        <v>113</v>
      </c>
      <c r="H548" t="s">
        <v>186</v>
      </c>
      <c r="I548" t="s">
        <v>115</v>
      </c>
      <c r="J548" t="s">
        <v>187</v>
      </c>
      <c r="L548">
        <v>539</v>
      </c>
      <c r="M548">
        <v>539</v>
      </c>
      <c r="N548">
        <v>0</v>
      </c>
      <c r="O548">
        <v>0</v>
      </c>
      <c r="P548">
        <v>539</v>
      </c>
      <c r="Q548" t="s">
        <v>131</v>
      </c>
      <c r="R548">
        <v>0</v>
      </c>
      <c r="S548">
        <v>0</v>
      </c>
      <c r="T548">
        <v>0</v>
      </c>
      <c r="U548">
        <v>0</v>
      </c>
      <c r="V548">
        <v>0</v>
      </c>
      <c r="W548">
        <v>0</v>
      </c>
      <c r="X548">
        <v>0</v>
      </c>
      <c r="Y548">
        <v>0</v>
      </c>
      <c r="Z548">
        <v>0</v>
      </c>
      <c r="AA548">
        <v>0</v>
      </c>
      <c r="AB548">
        <v>0</v>
      </c>
      <c r="AC548">
        <v>0</v>
      </c>
      <c r="AD548">
        <v>0</v>
      </c>
      <c r="AE548" t="s">
        <v>104</v>
      </c>
      <c r="AF548" t="s">
        <v>105</v>
      </c>
      <c r="AG548" t="s">
        <v>283</v>
      </c>
      <c r="AH548" t="s">
        <v>105</v>
      </c>
    </row>
    <row r="549" spans="1:34" ht="15">
      <c r="A549" t="s">
        <v>101</v>
      </c>
      <c r="B549" t="s">
        <v>102</v>
      </c>
      <c r="C549" t="s">
        <v>282</v>
      </c>
      <c r="D549" t="s">
        <v>188</v>
      </c>
      <c r="E549" t="s">
        <v>102</v>
      </c>
      <c r="F549">
        <v>2012</v>
      </c>
      <c r="G549" t="s">
        <v>113</v>
      </c>
      <c r="H549" t="s">
        <v>189</v>
      </c>
      <c r="I549" t="s">
        <v>115</v>
      </c>
      <c r="J549" t="s">
        <v>190</v>
      </c>
      <c r="L549">
        <v>10316</v>
      </c>
      <c r="M549">
        <v>10316</v>
      </c>
      <c r="N549">
        <v>0</v>
      </c>
      <c r="O549">
        <v>0</v>
      </c>
      <c r="P549">
        <v>10316</v>
      </c>
      <c r="Q549" t="s">
        <v>131</v>
      </c>
      <c r="R549">
        <v>0</v>
      </c>
      <c r="S549">
        <v>0</v>
      </c>
      <c r="T549">
        <v>0</v>
      </c>
      <c r="U549">
        <v>0</v>
      </c>
      <c r="V549">
        <v>0</v>
      </c>
      <c r="W549">
        <v>0</v>
      </c>
      <c r="X549">
        <v>0</v>
      </c>
      <c r="Y549">
        <v>0</v>
      </c>
      <c r="Z549">
        <v>0</v>
      </c>
      <c r="AA549">
        <v>0</v>
      </c>
      <c r="AB549">
        <v>0</v>
      </c>
      <c r="AC549">
        <v>0</v>
      </c>
      <c r="AD549">
        <v>0</v>
      </c>
      <c r="AE549" t="s">
        <v>104</v>
      </c>
      <c r="AF549" t="s">
        <v>105</v>
      </c>
      <c r="AG549" t="s">
        <v>283</v>
      </c>
      <c r="AH549" t="s">
        <v>105</v>
      </c>
    </row>
    <row r="550" spans="1:34" ht="15">
      <c r="A550" t="s">
        <v>101</v>
      </c>
      <c r="B550" t="s">
        <v>102</v>
      </c>
      <c r="C550" t="s">
        <v>282</v>
      </c>
      <c r="D550" t="s">
        <v>155</v>
      </c>
      <c r="E550" t="s">
        <v>102</v>
      </c>
      <c r="F550">
        <v>2012</v>
      </c>
      <c r="G550" t="s">
        <v>113</v>
      </c>
      <c r="H550" t="s">
        <v>156</v>
      </c>
      <c r="I550" t="s">
        <v>115</v>
      </c>
      <c r="J550" t="s">
        <v>157</v>
      </c>
      <c r="L550">
        <v>0</v>
      </c>
      <c r="M550">
        <v>0</v>
      </c>
      <c r="N550">
        <v>0</v>
      </c>
      <c r="O550">
        <v>0</v>
      </c>
      <c r="P550">
        <v>0</v>
      </c>
      <c r="Q550" t="s">
        <v>103</v>
      </c>
      <c r="R550">
        <v>0</v>
      </c>
      <c r="S550">
        <v>0</v>
      </c>
      <c r="T550">
        <v>0</v>
      </c>
      <c r="U550">
        <v>0</v>
      </c>
      <c r="V550">
        <v>0</v>
      </c>
      <c r="W550">
        <v>0</v>
      </c>
      <c r="X550">
        <v>0</v>
      </c>
      <c r="Y550">
        <v>0</v>
      </c>
      <c r="Z550">
        <v>0</v>
      </c>
      <c r="AA550">
        <v>0</v>
      </c>
      <c r="AB550">
        <v>0</v>
      </c>
      <c r="AC550">
        <v>0</v>
      </c>
      <c r="AD550">
        <v>0</v>
      </c>
      <c r="AE550" t="s">
        <v>104</v>
      </c>
      <c r="AF550" t="s">
        <v>105</v>
      </c>
      <c r="AG550" t="s">
        <v>283</v>
      </c>
      <c r="AH550" t="s">
        <v>105</v>
      </c>
    </row>
    <row r="551" spans="1:34" ht="15">
      <c r="A551" t="s">
        <v>101</v>
      </c>
      <c r="B551" t="s">
        <v>102</v>
      </c>
      <c r="C551" t="s">
        <v>282</v>
      </c>
      <c r="D551" t="s">
        <v>158</v>
      </c>
      <c r="E551" t="s">
        <v>102</v>
      </c>
      <c r="F551">
        <v>2012</v>
      </c>
      <c r="G551" t="s">
        <v>113</v>
      </c>
      <c r="H551" t="s">
        <v>159</v>
      </c>
      <c r="I551" t="s">
        <v>115</v>
      </c>
      <c r="J551" t="s">
        <v>157</v>
      </c>
      <c r="L551">
        <v>0.04</v>
      </c>
      <c r="M551">
        <v>0.04</v>
      </c>
      <c r="N551">
        <v>0</v>
      </c>
      <c r="O551">
        <v>0</v>
      </c>
      <c r="P551">
        <v>0.04</v>
      </c>
      <c r="Q551" t="s">
        <v>131</v>
      </c>
      <c r="R551">
        <v>0</v>
      </c>
      <c r="S551">
        <v>0</v>
      </c>
      <c r="T551">
        <v>0</v>
      </c>
      <c r="U551">
        <v>0</v>
      </c>
      <c r="V551">
        <v>0</v>
      </c>
      <c r="W551">
        <v>0</v>
      </c>
      <c r="X551">
        <v>0</v>
      </c>
      <c r="Y551">
        <v>0</v>
      </c>
      <c r="Z551">
        <v>0</v>
      </c>
      <c r="AA551">
        <v>0</v>
      </c>
      <c r="AB551">
        <v>0</v>
      </c>
      <c r="AC551">
        <v>0</v>
      </c>
      <c r="AD551">
        <v>0</v>
      </c>
      <c r="AE551" t="s">
        <v>104</v>
      </c>
      <c r="AF551" t="s">
        <v>105</v>
      </c>
      <c r="AG551" t="s">
        <v>283</v>
      </c>
      <c r="AH551" t="s">
        <v>105</v>
      </c>
    </row>
    <row r="552" spans="1:34" ht="15">
      <c r="A552" t="s">
        <v>101</v>
      </c>
      <c r="B552" t="s">
        <v>542</v>
      </c>
      <c r="C552" t="s">
        <v>282</v>
      </c>
      <c r="D552" t="s">
        <v>127</v>
      </c>
      <c r="E552" t="s">
        <v>106</v>
      </c>
      <c r="F552">
        <v>2012</v>
      </c>
      <c r="G552" t="s">
        <v>113</v>
      </c>
      <c r="H552" t="s">
        <v>128</v>
      </c>
      <c r="I552" t="s">
        <v>115</v>
      </c>
      <c r="J552" t="s">
        <v>129</v>
      </c>
      <c r="K552" t="s">
        <v>130</v>
      </c>
      <c r="L552">
        <v>0</v>
      </c>
      <c r="M552">
        <v>0</v>
      </c>
      <c r="N552">
        <v>314647.11</v>
      </c>
      <c r="O552">
        <v>0</v>
      </c>
      <c r="P552">
        <v>-314647.11</v>
      </c>
      <c r="Q552" t="s">
        <v>103</v>
      </c>
      <c r="R552">
        <v>21308.89</v>
      </c>
      <c r="S552">
        <v>14848.58</v>
      </c>
      <c r="T552">
        <v>42569.28</v>
      </c>
      <c r="U552">
        <v>24104.98</v>
      </c>
      <c r="V552">
        <v>24104.98</v>
      </c>
      <c r="W552">
        <v>24104.98</v>
      </c>
      <c r="X552">
        <v>24104.98</v>
      </c>
      <c r="Y552">
        <v>36157.47</v>
      </c>
      <c r="Z552">
        <v>24104.98</v>
      </c>
      <c r="AA552">
        <v>24104.98</v>
      </c>
      <c r="AB552">
        <v>24104.99</v>
      </c>
      <c r="AC552">
        <v>31028.02</v>
      </c>
      <c r="AD552">
        <v>0</v>
      </c>
      <c r="AE552" t="s">
        <v>104</v>
      </c>
      <c r="AF552" t="s">
        <v>543</v>
      </c>
      <c r="AG552" t="s">
        <v>283</v>
      </c>
      <c r="AH552" t="s">
        <v>107</v>
      </c>
    </row>
    <row r="553" spans="1:34" ht="15">
      <c r="A553" t="s">
        <v>101</v>
      </c>
      <c r="B553" t="s">
        <v>542</v>
      </c>
      <c r="C553" t="s">
        <v>282</v>
      </c>
      <c r="D553" t="s">
        <v>134</v>
      </c>
      <c r="E553" t="s">
        <v>106</v>
      </c>
      <c r="F553">
        <v>2012</v>
      </c>
      <c r="G553" t="s">
        <v>113</v>
      </c>
      <c r="H553" t="s">
        <v>135</v>
      </c>
      <c r="I553" t="s">
        <v>115</v>
      </c>
      <c r="J553" t="s">
        <v>129</v>
      </c>
      <c r="K553" t="s">
        <v>136</v>
      </c>
      <c r="L553">
        <v>0</v>
      </c>
      <c r="M553">
        <v>0</v>
      </c>
      <c r="N553">
        <v>46440</v>
      </c>
      <c r="O553">
        <v>0</v>
      </c>
      <c r="P553">
        <v>-46440</v>
      </c>
      <c r="Q553" t="s">
        <v>103</v>
      </c>
      <c r="R553">
        <v>1790.56</v>
      </c>
      <c r="S553">
        <v>3870</v>
      </c>
      <c r="T553">
        <v>5949.4400000000005</v>
      </c>
      <c r="U553">
        <v>3870</v>
      </c>
      <c r="V553">
        <v>3870</v>
      </c>
      <c r="W553">
        <v>3870</v>
      </c>
      <c r="X553">
        <v>3870</v>
      </c>
      <c r="Y553">
        <v>3870</v>
      </c>
      <c r="Z553">
        <v>3870</v>
      </c>
      <c r="AA553">
        <v>3870</v>
      </c>
      <c r="AB553">
        <v>3870</v>
      </c>
      <c r="AC553">
        <v>3870</v>
      </c>
      <c r="AD553">
        <v>0</v>
      </c>
      <c r="AE553" t="s">
        <v>104</v>
      </c>
      <c r="AF553" t="s">
        <v>543</v>
      </c>
      <c r="AG553" t="s">
        <v>283</v>
      </c>
      <c r="AH553" t="s">
        <v>107</v>
      </c>
    </row>
    <row r="554" spans="1:34" ht="15">
      <c r="A554" t="s">
        <v>101</v>
      </c>
      <c r="B554" t="s">
        <v>542</v>
      </c>
      <c r="C554" t="s">
        <v>282</v>
      </c>
      <c r="D554" t="s">
        <v>137</v>
      </c>
      <c r="E554" t="s">
        <v>106</v>
      </c>
      <c r="F554">
        <v>2012</v>
      </c>
      <c r="G554" t="s">
        <v>113</v>
      </c>
      <c r="H554" t="s">
        <v>138</v>
      </c>
      <c r="I554" t="s">
        <v>115</v>
      </c>
      <c r="J554" t="s">
        <v>129</v>
      </c>
      <c r="K554" t="s">
        <v>136</v>
      </c>
      <c r="L554">
        <v>0</v>
      </c>
      <c r="M554">
        <v>0</v>
      </c>
      <c r="N554">
        <v>23914.97</v>
      </c>
      <c r="O554">
        <v>0</v>
      </c>
      <c r="P554">
        <v>-23914.97</v>
      </c>
      <c r="Q554" t="s">
        <v>103</v>
      </c>
      <c r="R554">
        <v>922.61</v>
      </c>
      <c r="S554">
        <v>1845.22</v>
      </c>
      <c r="T554">
        <v>3258.06</v>
      </c>
      <c r="U554">
        <v>1845.21</v>
      </c>
      <c r="V554">
        <v>1845.22</v>
      </c>
      <c r="W554">
        <v>1845.21</v>
      </c>
      <c r="X554">
        <v>1845.21</v>
      </c>
      <c r="Y554">
        <v>2767.2400000000002</v>
      </c>
      <c r="Z554">
        <v>1845.21</v>
      </c>
      <c r="AA554">
        <v>1845.23</v>
      </c>
      <c r="AB554">
        <v>1845.23</v>
      </c>
      <c r="AC554">
        <v>2205.32</v>
      </c>
      <c r="AD554">
        <v>0</v>
      </c>
      <c r="AE554" t="s">
        <v>104</v>
      </c>
      <c r="AF554" t="s">
        <v>543</v>
      </c>
      <c r="AG554" t="s">
        <v>283</v>
      </c>
      <c r="AH554" t="s">
        <v>107</v>
      </c>
    </row>
    <row r="555" spans="1:34" ht="15">
      <c r="A555" t="s">
        <v>101</v>
      </c>
      <c r="B555" t="s">
        <v>542</v>
      </c>
      <c r="C555" t="s">
        <v>282</v>
      </c>
      <c r="D555" t="s">
        <v>139</v>
      </c>
      <c r="E555" t="s">
        <v>106</v>
      </c>
      <c r="F555">
        <v>2012</v>
      </c>
      <c r="G555" t="s">
        <v>113</v>
      </c>
      <c r="H555" t="s">
        <v>140</v>
      </c>
      <c r="I555" t="s">
        <v>115</v>
      </c>
      <c r="J555" t="s">
        <v>129</v>
      </c>
      <c r="K555" t="s">
        <v>136</v>
      </c>
      <c r="L555">
        <v>0</v>
      </c>
      <c r="M555">
        <v>0</v>
      </c>
      <c r="N555">
        <v>22657.32</v>
      </c>
      <c r="O555">
        <v>0</v>
      </c>
      <c r="P555">
        <v>-22657.32</v>
      </c>
      <c r="Q555" t="s">
        <v>103</v>
      </c>
      <c r="R555">
        <v>873.8100000000001</v>
      </c>
      <c r="S555">
        <v>1747.6200000000001</v>
      </c>
      <c r="T555">
        <v>3086.28</v>
      </c>
      <c r="U555">
        <v>1747.6200000000001</v>
      </c>
      <c r="V555">
        <v>1706.6200000000001</v>
      </c>
      <c r="W555">
        <v>1706.6200000000001</v>
      </c>
      <c r="X555">
        <v>1730.7</v>
      </c>
      <c r="Y555">
        <v>2606.9700000000003</v>
      </c>
      <c r="Z555">
        <v>1737.98</v>
      </c>
      <c r="AA555">
        <v>1737.98</v>
      </c>
      <c r="AB555">
        <v>1737.98</v>
      </c>
      <c r="AC555">
        <v>2237.14</v>
      </c>
      <c r="AD555">
        <v>0</v>
      </c>
      <c r="AE555" t="s">
        <v>104</v>
      </c>
      <c r="AF555" t="s">
        <v>543</v>
      </c>
      <c r="AG555" t="s">
        <v>283</v>
      </c>
      <c r="AH555" t="s">
        <v>107</v>
      </c>
    </row>
    <row r="556" spans="1:34" ht="15">
      <c r="A556" t="s">
        <v>101</v>
      </c>
      <c r="B556" t="s">
        <v>542</v>
      </c>
      <c r="C556" t="s">
        <v>282</v>
      </c>
      <c r="D556" t="s">
        <v>141</v>
      </c>
      <c r="E556" t="s">
        <v>106</v>
      </c>
      <c r="F556">
        <v>2012</v>
      </c>
      <c r="G556" t="s">
        <v>113</v>
      </c>
      <c r="H556" t="s">
        <v>142</v>
      </c>
      <c r="I556" t="s">
        <v>115</v>
      </c>
      <c r="J556" t="s">
        <v>129</v>
      </c>
      <c r="K556" t="s">
        <v>136</v>
      </c>
      <c r="L556">
        <v>0</v>
      </c>
      <c r="M556">
        <v>0</v>
      </c>
      <c r="N556">
        <v>1386</v>
      </c>
      <c r="O556">
        <v>0</v>
      </c>
      <c r="P556">
        <v>-1386</v>
      </c>
      <c r="Q556" t="s">
        <v>103</v>
      </c>
      <c r="R556">
        <v>0</v>
      </c>
      <c r="S556">
        <v>0</v>
      </c>
      <c r="T556">
        <v>0</v>
      </c>
      <c r="U556">
        <v>0</v>
      </c>
      <c r="V556">
        <v>0</v>
      </c>
      <c r="W556">
        <v>693</v>
      </c>
      <c r="X556">
        <v>115.5</v>
      </c>
      <c r="Y556">
        <v>115.5</v>
      </c>
      <c r="Z556">
        <v>115.5</v>
      </c>
      <c r="AA556">
        <v>115.5</v>
      </c>
      <c r="AB556">
        <v>115.5</v>
      </c>
      <c r="AC556">
        <v>115.5</v>
      </c>
      <c r="AD556">
        <v>0</v>
      </c>
      <c r="AE556" t="s">
        <v>104</v>
      </c>
      <c r="AF556" t="s">
        <v>543</v>
      </c>
      <c r="AG556" t="s">
        <v>283</v>
      </c>
      <c r="AH556" t="s">
        <v>107</v>
      </c>
    </row>
    <row r="557" spans="1:34" ht="15">
      <c r="A557" t="s">
        <v>101</v>
      </c>
      <c r="B557" t="s">
        <v>542</v>
      </c>
      <c r="C557" t="s">
        <v>282</v>
      </c>
      <c r="D557" t="s">
        <v>372</v>
      </c>
      <c r="E557" t="s">
        <v>106</v>
      </c>
      <c r="F557">
        <v>2012</v>
      </c>
      <c r="G557" t="s">
        <v>113</v>
      </c>
      <c r="H557" t="s">
        <v>373</v>
      </c>
      <c r="I557" t="s">
        <v>115</v>
      </c>
      <c r="J557" t="s">
        <v>147</v>
      </c>
      <c r="L557">
        <v>0</v>
      </c>
      <c r="M557">
        <v>0</v>
      </c>
      <c r="N557">
        <v>1044.92</v>
      </c>
      <c r="O557">
        <v>0</v>
      </c>
      <c r="P557">
        <v>-1044.92</v>
      </c>
      <c r="Q557" t="s">
        <v>103</v>
      </c>
      <c r="R557">
        <v>0</v>
      </c>
      <c r="S557">
        <v>0</v>
      </c>
      <c r="T557">
        <v>0</v>
      </c>
      <c r="U557">
        <v>0</v>
      </c>
      <c r="V557">
        <v>0</v>
      </c>
      <c r="W557">
        <v>0</v>
      </c>
      <c r="X557">
        <v>0</v>
      </c>
      <c r="Y557">
        <v>770</v>
      </c>
      <c r="Z557">
        <v>274.92</v>
      </c>
      <c r="AA557">
        <v>0</v>
      </c>
      <c r="AB557">
        <v>0</v>
      </c>
      <c r="AC557">
        <v>0</v>
      </c>
      <c r="AD557">
        <v>0</v>
      </c>
      <c r="AE557" t="s">
        <v>104</v>
      </c>
      <c r="AF557" t="s">
        <v>543</v>
      </c>
      <c r="AG557" t="s">
        <v>283</v>
      </c>
      <c r="AH557" t="s">
        <v>107</v>
      </c>
    </row>
    <row r="558" spans="1:34" ht="15">
      <c r="A558" t="s">
        <v>101</v>
      </c>
      <c r="B558" t="s">
        <v>542</v>
      </c>
      <c r="C558" t="s">
        <v>282</v>
      </c>
      <c r="D558" t="s">
        <v>173</v>
      </c>
      <c r="E558" t="s">
        <v>106</v>
      </c>
      <c r="F558">
        <v>2012</v>
      </c>
      <c r="G558" t="s">
        <v>113</v>
      </c>
      <c r="H558" t="s">
        <v>174</v>
      </c>
      <c r="I558" t="s">
        <v>115</v>
      </c>
      <c r="J558" t="s">
        <v>147</v>
      </c>
      <c r="L558">
        <v>0</v>
      </c>
      <c r="M558">
        <v>0</v>
      </c>
      <c r="N558">
        <v>1095</v>
      </c>
      <c r="O558">
        <v>0</v>
      </c>
      <c r="P558">
        <v>-1095</v>
      </c>
      <c r="Q558" t="s">
        <v>103</v>
      </c>
      <c r="R558">
        <v>0</v>
      </c>
      <c r="S558">
        <v>0</v>
      </c>
      <c r="T558">
        <v>0</v>
      </c>
      <c r="U558">
        <v>0</v>
      </c>
      <c r="V558">
        <v>0</v>
      </c>
      <c r="W558">
        <v>0</v>
      </c>
      <c r="X558">
        <v>0</v>
      </c>
      <c r="Y558">
        <v>0</v>
      </c>
      <c r="Z558">
        <v>0</v>
      </c>
      <c r="AA558">
        <v>0</v>
      </c>
      <c r="AB558">
        <v>0</v>
      </c>
      <c r="AC558">
        <v>1095</v>
      </c>
      <c r="AD558">
        <v>0</v>
      </c>
      <c r="AE558" t="s">
        <v>104</v>
      </c>
      <c r="AF558" t="s">
        <v>543</v>
      </c>
      <c r="AG558" t="s">
        <v>283</v>
      </c>
      <c r="AH558" t="s">
        <v>107</v>
      </c>
    </row>
    <row r="559" spans="1:34" ht="15">
      <c r="A559" t="s">
        <v>101</v>
      </c>
      <c r="B559" t="s">
        <v>542</v>
      </c>
      <c r="C559" t="s">
        <v>282</v>
      </c>
      <c r="D559" t="s">
        <v>148</v>
      </c>
      <c r="E559" t="s">
        <v>106</v>
      </c>
      <c r="F559">
        <v>2012</v>
      </c>
      <c r="G559" t="s">
        <v>113</v>
      </c>
      <c r="H559" t="s">
        <v>149</v>
      </c>
      <c r="I559" t="s">
        <v>115</v>
      </c>
      <c r="J559" t="s">
        <v>150</v>
      </c>
      <c r="L559">
        <v>0</v>
      </c>
      <c r="M559">
        <v>0</v>
      </c>
      <c r="N559">
        <v>126802.01000000001</v>
      </c>
      <c r="O559">
        <v>0.01</v>
      </c>
      <c r="P559">
        <v>-126802.02</v>
      </c>
      <c r="Q559" t="s">
        <v>103</v>
      </c>
      <c r="R559">
        <v>0</v>
      </c>
      <c r="S559">
        <v>0</v>
      </c>
      <c r="T559">
        <v>0</v>
      </c>
      <c r="U559">
        <v>0</v>
      </c>
      <c r="V559">
        <v>10406.880000000001</v>
      </c>
      <c r="W559">
        <v>0</v>
      </c>
      <c r="X559">
        <v>0</v>
      </c>
      <c r="Y559">
        <v>0</v>
      </c>
      <c r="Z559">
        <v>20966.97</v>
      </c>
      <c r="AA559">
        <v>0</v>
      </c>
      <c r="AB559">
        <v>0</v>
      </c>
      <c r="AC559">
        <v>95428.16</v>
      </c>
      <c r="AD559">
        <v>0</v>
      </c>
      <c r="AE559" t="s">
        <v>104</v>
      </c>
      <c r="AF559" t="s">
        <v>543</v>
      </c>
      <c r="AG559" t="s">
        <v>283</v>
      </c>
      <c r="AH559" t="s">
        <v>107</v>
      </c>
    </row>
    <row r="560" spans="1:34" ht="15">
      <c r="A560" t="s">
        <v>101</v>
      </c>
      <c r="B560" t="s">
        <v>542</v>
      </c>
      <c r="C560" t="s">
        <v>282</v>
      </c>
      <c r="D560" t="s">
        <v>151</v>
      </c>
      <c r="E560" t="s">
        <v>106</v>
      </c>
      <c r="F560">
        <v>2012</v>
      </c>
      <c r="G560" t="s">
        <v>113</v>
      </c>
      <c r="H560" t="s">
        <v>152</v>
      </c>
      <c r="I560" t="s">
        <v>115</v>
      </c>
      <c r="J560" t="s">
        <v>150</v>
      </c>
      <c r="L560">
        <v>0</v>
      </c>
      <c r="M560">
        <v>0</v>
      </c>
      <c r="N560">
        <v>8654.25</v>
      </c>
      <c r="O560">
        <v>0</v>
      </c>
      <c r="P560">
        <v>-8654.25</v>
      </c>
      <c r="Q560" t="s">
        <v>103</v>
      </c>
      <c r="R560">
        <v>1946.25</v>
      </c>
      <c r="S560">
        <v>0</v>
      </c>
      <c r="T560">
        <v>0</v>
      </c>
      <c r="U560">
        <v>2236</v>
      </c>
      <c r="V560">
        <v>4472</v>
      </c>
      <c r="W560">
        <v>0</v>
      </c>
      <c r="X560">
        <v>0</v>
      </c>
      <c r="Y560">
        <v>0</v>
      </c>
      <c r="Z560">
        <v>0</v>
      </c>
      <c r="AA560">
        <v>0</v>
      </c>
      <c r="AB560">
        <v>0</v>
      </c>
      <c r="AC560">
        <v>0</v>
      </c>
      <c r="AD560">
        <v>0</v>
      </c>
      <c r="AE560" t="s">
        <v>104</v>
      </c>
      <c r="AF560" t="s">
        <v>543</v>
      </c>
      <c r="AG560" t="s">
        <v>283</v>
      </c>
      <c r="AH560" t="s">
        <v>107</v>
      </c>
    </row>
    <row r="561" spans="1:34" ht="15">
      <c r="A561" t="s">
        <v>101</v>
      </c>
      <c r="B561" t="s">
        <v>102</v>
      </c>
      <c r="C561" t="s">
        <v>284</v>
      </c>
      <c r="D561" t="s">
        <v>127</v>
      </c>
      <c r="E561" t="s">
        <v>102</v>
      </c>
      <c r="F561">
        <v>2012</v>
      </c>
      <c r="G561" t="s">
        <v>113</v>
      </c>
      <c r="H561" t="s">
        <v>128</v>
      </c>
      <c r="I561" t="s">
        <v>115</v>
      </c>
      <c r="J561" t="s">
        <v>129</v>
      </c>
      <c r="K561" t="s">
        <v>130</v>
      </c>
      <c r="L561">
        <v>424070.08</v>
      </c>
      <c r="M561">
        <v>424070.08</v>
      </c>
      <c r="N561">
        <v>0</v>
      </c>
      <c r="O561">
        <v>0</v>
      </c>
      <c r="P561">
        <v>424070.08</v>
      </c>
      <c r="Q561" t="s">
        <v>131</v>
      </c>
      <c r="R561">
        <v>0</v>
      </c>
      <c r="S561">
        <v>0</v>
      </c>
      <c r="T561">
        <v>0</v>
      </c>
      <c r="U561">
        <v>0</v>
      </c>
      <c r="V561">
        <v>0</v>
      </c>
      <c r="W561">
        <v>0</v>
      </c>
      <c r="X561">
        <v>0</v>
      </c>
      <c r="Y561">
        <v>0</v>
      </c>
      <c r="Z561">
        <v>0</v>
      </c>
      <c r="AA561">
        <v>0</v>
      </c>
      <c r="AB561">
        <v>0</v>
      </c>
      <c r="AC561">
        <v>0</v>
      </c>
      <c r="AD561">
        <v>0</v>
      </c>
      <c r="AE561" t="s">
        <v>104</v>
      </c>
      <c r="AF561" t="s">
        <v>105</v>
      </c>
      <c r="AG561" t="s">
        <v>285</v>
      </c>
      <c r="AH561" t="s">
        <v>105</v>
      </c>
    </row>
    <row r="562" spans="1:34" ht="15">
      <c r="A562" t="s">
        <v>101</v>
      </c>
      <c r="B562" t="s">
        <v>102</v>
      </c>
      <c r="C562" t="s">
        <v>284</v>
      </c>
      <c r="D562" t="s">
        <v>253</v>
      </c>
      <c r="E562" t="s">
        <v>102</v>
      </c>
      <c r="F562">
        <v>2012</v>
      </c>
      <c r="G562" t="s">
        <v>113</v>
      </c>
      <c r="H562" t="s">
        <v>254</v>
      </c>
      <c r="I562" t="s">
        <v>115</v>
      </c>
      <c r="J562" t="s">
        <v>129</v>
      </c>
      <c r="K562" t="s">
        <v>130</v>
      </c>
      <c r="L562">
        <v>-96692</v>
      </c>
      <c r="M562">
        <v>-96692</v>
      </c>
      <c r="N562">
        <v>0</v>
      </c>
      <c r="O562">
        <v>0</v>
      </c>
      <c r="P562">
        <v>-96692</v>
      </c>
      <c r="Q562" t="s">
        <v>131</v>
      </c>
      <c r="R562">
        <v>0</v>
      </c>
      <c r="S562">
        <v>0</v>
      </c>
      <c r="T562">
        <v>0</v>
      </c>
      <c r="U562">
        <v>0</v>
      </c>
      <c r="V562">
        <v>0</v>
      </c>
      <c r="W562">
        <v>0</v>
      </c>
      <c r="X562">
        <v>0</v>
      </c>
      <c r="Y562">
        <v>0</v>
      </c>
      <c r="Z562">
        <v>0</v>
      </c>
      <c r="AA562">
        <v>0</v>
      </c>
      <c r="AB562">
        <v>0</v>
      </c>
      <c r="AC562">
        <v>0</v>
      </c>
      <c r="AD562">
        <v>0</v>
      </c>
      <c r="AE562" t="s">
        <v>104</v>
      </c>
      <c r="AF562" t="s">
        <v>105</v>
      </c>
      <c r="AG562" t="s">
        <v>285</v>
      </c>
      <c r="AH562" t="s">
        <v>105</v>
      </c>
    </row>
    <row r="563" spans="1:34" ht="15">
      <c r="A563" t="s">
        <v>101</v>
      </c>
      <c r="B563" t="s">
        <v>102</v>
      </c>
      <c r="C563" t="s">
        <v>284</v>
      </c>
      <c r="D563" t="s">
        <v>132</v>
      </c>
      <c r="E563" t="s">
        <v>102</v>
      </c>
      <c r="F563">
        <v>2012</v>
      </c>
      <c r="G563" t="s">
        <v>113</v>
      </c>
      <c r="H563" t="s">
        <v>133</v>
      </c>
      <c r="I563" t="s">
        <v>115</v>
      </c>
      <c r="J563" t="s">
        <v>129</v>
      </c>
      <c r="K563" t="s">
        <v>130</v>
      </c>
      <c r="L563">
        <v>0</v>
      </c>
      <c r="M563">
        <v>0</v>
      </c>
      <c r="N563">
        <v>0</v>
      </c>
      <c r="O563">
        <v>0</v>
      </c>
      <c r="P563">
        <v>0</v>
      </c>
      <c r="Q563" t="s">
        <v>103</v>
      </c>
      <c r="R563">
        <v>0</v>
      </c>
      <c r="S563">
        <v>12795.78</v>
      </c>
      <c r="T563">
        <v>-12795.78</v>
      </c>
      <c r="U563">
        <v>0</v>
      </c>
      <c r="V563">
        <v>6478.9400000000005</v>
      </c>
      <c r="W563">
        <v>125.66</v>
      </c>
      <c r="X563">
        <v>2641.84</v>
      </c>
      <c r="Y563">
        <v>-9246.44</v>
      </c>
      <c r="Z563">
        <v>0</v>
      </c>
      <c r="AA563">
        <v>3673.58</v>
      </c>
      <c r="AB563">
        <v>-3673.58</v>
      </c>
      <c r="AC563">
        <v>0</v>
      </c>
      <c r="AD563">
        <v>0</v>
      </c>
      <c r="AE563" t="s">
        <v>104</v>
      </c>
      <c r="AF563" t="s">
        <v>105</v>
      </c>
      <c r="AG563" t="s">
        <v>285</v>
      </c>
      <c r="AH563" t="s">
        <v>105</v>
      </c>
    </row>
    <row r="564" spans="1:34" ht="15">
      <c r="A564" t="s">
        <v>101</v>
      </c>
      <c r="B564" t="s">
        <v>102</v>
      </c>
      <c r="C564" t="s">
        <v>284</v>
      </c>
      <c r="D564" t="s">
        <v>134</v>
      </c>
      <c r="E564" t="s">
        <v>102</v>
      </c>
      <c r="F564">
        <v>2012</v>
      </c>
      <c r="G564" t="s">
        <v>113</v>
      </c>
      <c r="H564" t="s">
        <v>135</v>
      </c>
      <c r="I564" t="s">
        <v>115</v>
      </c>
      <c r="J564" t="s">
        <v>129</v>
      </c>
      <c r="K564" t="s">
        <v>136</v>
      </c>
      <c r="L564">
        <v>61920</v>
      </c>
      <c r="M564">
        <v>61920</v>
      </c>
      <c r="N564">
        <v>0</v>
      </c>
      <c r="O564">
        <v>0</v>
      </c>
      <c r="P564">
        <v>61920</v>
      </c>
      <c r="Q564" t="s">
        <v>131</v>
      </c>
      <c r="R564">
        <v>0</v>
      </c>
      <c r="S564">
        <v>0</v>
      </c>
      <c r="T564">
        <v>0</v>
      </c>
      <c r="U564">
        <v>0</v>
      </c>
      <c r="V564">
        <v>0</v>
      </c>
      <c r="W564">
        <v>0</v>
      </c>
      <c r="X564">
        <v>0</v>
      </c>
      <c r="Y564">
        <v>0</v>
      </c>
      <c r="Z564">
        <v>0</v>
      </c>
      <c r="AA564">
        <v>0</v>
      </c>
      <c r="AB564">
        <v>0</v>
      </c>
      <c r="AC564">
        <v>0</v>
      </c>
      <c r="AD564">
        <v>0</v>
      </c>
      <c r="AE564" t="s">
        <v>104</v>
      </c>
      <c r="AF564" t="s">
        <v>105</v>
      </c>
      <c r="AG564" t="s">
        <v>285</v>
      </c>
      <c r="AH564" t="s">
        <v>105</v>
      </c>
    </row>
    <row r="565" spans="1:34" ht="15">
      <c r="A565" t="s">
        <v>101</v>
      </c>
      <c r="B565" t="s">
        <v>102</v>
      </c>
      <c r="C565" t="s">
        <v>284</v>
      </c>
      <c r="D565" t="s">
        <v>137</v>
      </c>
      <c r="E565" t="s">
        <v>102</v>
      </c>
      <c r="F565">
        <v>2012</v>
      </c>
      <c r="G565" t="s">
        <v>113</v>
      </c>
      <c r="H565" t="s">
        <v>138</v>
      </c>
      <c r="I565" t="s">
        <v>115</v>
      </c>
      <c r="J565" t="s">
        <v>129</v>
      </c>
      <c r="K565" t="s">
        <v>136</v>
      </c>
      <c r="L565">
        <v>32201.04</v>
      </c>
      <c r="M565">
        <v>32201.04</v>
      </c>
      <c r="N565">
        <v>0</v>
      </c>
      <c r="O565">
        <v>0</v>
      </c>
      <c r="P565">
        <v>32201.04</v>
      </c>
      <c r="Q565" t="s">
        <v>131</v>
      </c>
      <c r="R565">
        <v>0</v>
      </c>
      <c r="S565">
        <v>0</v>
      </c>
      <c r="T565">
        <v>0</v>
      </c>
      <c r="U565">
        <v>0</v>
      </c>
      <c r="V565">
        <v>0</v>
      </c>
      <c r="W565">
        <v>0</v>
      </c>
      <c r="X565">
        <v>0</v>
      </c>
      <c r="Y565">
        <v>0</v>
      </c>
      <c r="Z565">
        <v>0</v>
      </c>
      <c r="AA565">
        <v>0</v>
      </c>
      <c r="AB565">
        <v>0</v>
      </c>
      <c r="AC565">
        <v>0</v>
      </c>
      <c r="AD565">
        <v>0</v>
      </c>
      <c r="AE565" t="s">
        <v>104</v>
      </c>
      <c r="AF565" t="s">
        <v>105</v>
      </c>
      <c r="AG565" t="s">
        <v>285</v>
      </c>
      <c r="AH565" t="s">
        <v>105</v>
      </c>
    </row>
    <row r="566" spans="1:34" ht="15">
      <c r="A566" t="s">
        <v>101</v>
      </c>
      <c r="B566" t="s">
        <v>102</v>
      </c>
      <c r="C566" t="s">
        <v>284</v>
      </c>
      <c r="D566" t="s">
        <v>139</v>
      </c>
      <c r="E566" t="s">
        <v>102</v>
      </c>
      <c r="F566">
        <v>2012</v>
      </c>
      <c r="G566" t="s">
        <v>113</v>
      </c>
      <c r="H566" t="s">
        <v>140</v>
      </c>
      <c r="I566" t="s">
        <v>115</v>
      </c>
      <c r="J566" t="s">
        <v>129</v>
      </c>
      <c r="K566" t="s">
        <v>136</v>
      </c>
      <c r="L566">
        <v>30745</v>
      </c>
      <c r="M566">
        <v>30745</v>
      </c>
      <c r="N566">
        <v>0</v>
      </c>
      <c r="O566">
        <v>0</v>
      </c>
      <c r="P566">
        <v>30745</v>
      </c>
      <c r="Q566" t="s">
        <v>131</v>
      </c>
      <c r="R566">
        <v>0</v>
      </c>
      <c r="S566">
        <v>0</v>
      </c>
      <c r="T566">
        <v>0</v>
      </c>
      <c r="U566">
        <v>0</v>
      </c>
      <c r="V566">
        <v>0</v>
      </c>
      <c r="W566">
        <v>0</v>
      </c>
      <c r="X566">
        <v>0</v>
      </c>
      <c r="Y566">
        <v>0</v>
      </c>
      <c r="Z566">
        <v>0</v>
      </c>
      <c r="AA566">
        <v>0</v>
      </c>
      <c r="AB566">
        <v>0</v>
      </c>
      <c r="AC566">
        <v>0</v>
      </c>
      <c r="AD566">
        <v>0</v>
      </c>
      <c r="AE566" t="s">
        <v>104</v>
      </c>
      <c r="AF566" t="s">
        <v>105</v>
      </c>
      <c r="AG566" t="s">
        <v>285</v>
      </c>
      <c r="AH566" t="s">
        <v>105</v>
      </c>
    </row>
    <row r="567" spans="1:34" ht="15">
      <c r="A567" t="s">
        <v>101</v>
      </c>
      <c r="B567" t="s">
        <v>102</v>
      </c>
      <c r="C567" t="s">
        <v>284</v>
      </c>
      <c r="D567" t="s">
        <v>141</v>
      </c>
      <c r="E567" t="s">
        <v>102</v>
      </c>
      <c r="F567">
        <v>2012</v>
      </c>
      <c r="G567" t="s">
        <v>113</v>
      </c>
      <c r="H567" t="s">
        <v>142</v>
      </c>
      <c r="I567" t="s">
        <v>115</v>
      </c>
      <c r="J567" t="s">
        <v>129</v>
      </c>
      <c r="K567" t="s">
        <v>136</v>
      </c>
      <c r="L567">
        <v>1848</v>
      </c>
      <c r="M567">
        <v>1848</v>
      </c>
      <c r="N567">
        <v>0</v>
      </c>
      <c r="O567">
        <v>0</v>
      </c>
      <c r="P567">
        <v>1848</v>
      </c>
      <c r="Q567" t="s">
        <v>131</v>
      </c>
      <c r="R567">
        <v>0</v>
      </c>
      <c r="S567">
        <v>0</v>
      </c>
      <c r="T567">
        <v>0</v>
      </c>
      <c r="U567">
        <v>0</v>
      </c>
      <c r="V567">
        <v>0</v>
      </c>
      <c r="W567">
        <v>0</v>
      </c>
      <c r="X567">
        <v>0</v>
      </c>
      <c r="Y567">
        <v>0</v>
      </c>
      <c r="Z567">
        <v>0</v>
      </c>
      <c r="AA567">
        <v>0</v>
      </c>
      <c r="AB567">
        <v>0</v>
      </c>
      <c r="AC567">
        <v>0</v>
      </c>
      <c r="AD567">
        <v>0</v>
      </c>
      <c r="AE567" t="s">
        <v>104</v>
      </c>
      <c r="AF567" t="s">
        <v>105</v>
      </c>
      <c r="AG567" t="s">
        <v>285</v>
      </c>
      <c r="AH567" t="s">
        <v>105</v>
      </c>
    </row>
    <row r="568" spans="1:34" ht="15">
      <c r="A568" t="s">
        <v>101</v>
      </c>
      <c r="B568" t="s">
        <v>102</v>
      </c>
      <c r="C568" t="s">
        <v>284</v>
      </c>
      <c r="D568" t="s">
        <v>143</v>
      </c>
      <c r="E568" t="s">
        <v>102</v>
      </c>
      <c r="F568">
        <v>2012</v>
      </c>
      <c r="G568" t="s">
        <v>113</v>
      </c>
      <c r="H568" t="s">
        <v>144</v>
      </c>
      <c r="I568" t="s">
        <v>115</v>
      </c>
      <c r="J568" t="s">
        <v>129</v>
      </c>
      <c r="K568" t="s">
        <v>136</v>
      </c>
      <c r="L568">
        <v>0</v>
      </c>
      <c r="M568">
        <v>0</v>
      </c>
      <c r="N568">
        <v>0</v>
      </c>
      <c r="O568">
        <v>0</v>
      </c>
      <c r="P568">
        <v>0</v>
      </c>
      <c r="Q568" t="s">
        <v>103</v>
      </c>
      <c r="R568">
        <v>0</v>
      </c>
      <c r="S568">
        <v>2954.12</v>
      </c>
      <c r="T568">
        <v>-2954.12</v>
      </c>
      <c r="U568">
        <v>0</v>
      </c>
      <c r="V568">
        <v>955.4300000000001</v>
      </c>
      <c r="W568">
        <v>238.87</v>
      </c>
      <c r="X568">
        <v>492.45</v>
      </c>
      <c r="Y568">
        <v>-1686.75</v>
      </c>
      <c r="Z568">
        <v>0</v>
      </c>
      <c r="AA568">
        <v>722.9</v>
      </c>
      <c r="AB568">
        <v>-722.9</v>
      </c>
      <c r="AC568">
        <v>0</v>
      </c>
      <c r="AD568">
        <v>0</v>
      </c>
      <c r="AE568" t="s">
        <v>104</v>
      </c>
      <c r="AF568" t="s">
        <v>105</v>
      </c>
      <c r="AG568" t="s">
        <v>285</v>
      </c>
      <c r="AH568" t="s">
        <v>105</v>
      </c>
    </row>
    <row r="569" spans="1:34" ht="15">
      <c r="A569" t="s">
        <v>101</v>
      </c>
      <c r="B569" t="s">
        <v>102</v>
      </c>
      <c r="C569" t="s">
        <v>284</v>
      </c>
      <c r="D569" t="s">
        <v>177</v>
      </c>
      <c r="E569" t="s">
        <v>102</v>
      </c>
      <c r="F569">
        <v>2012</v>
      </c>
      <c r="G569" t="s">
        <v>113</v>
      </c>
      <c r="H569" t="s">
        <v>178</v>
      </c>
      <c r="I569" t="s">
        <v>115</v>
      </c>
      <c r="J569" t="s">
        <v>150</v>
      </c>
      <c r="L569">
        <v>0.04</v>
      </c>
      <c r="M569">
        <v>0.04</v>
      </c>
      <c r="N569">
        <v>0</v>
      </c>
      <c r="O569">
        <v>0</v>
      </c>
      <c r="P569">
        <v>0.04</v>
      </c>
      <c r="Q569" t="s">
        <v>131</v>
      </c>
      <c r="R569">
        <v>0</v>
      </c>
      <c r="S569">
        <v>0</v>
      </c>
      <c r="T569">
        <v>0</v>
      </c>
      <c r="U569">
        <v>0</v>
      </c>
      <c r="V569">
        <v>0</v>
      </c>
      <c r="W569">
        <v>0</v>
      </c>
      <c r="X569">
        <v>0</v>
      </c>
      <c r="Y569">
        <v>0</v>
      </c>
      <c r="Z569">
        <v>0</v>
      </c>
      <c r="AA569">
        <v>0</v>
      </c>
      <c r="AB569">
        <v>0</v>
      </c>
      <c r="AC569">
        <v>0</v>
      </c>
      <c r="AD569">
        <v>0</v>
      </c>
      <c r="AE569" t="s">
        <v>104</v>
      </c>
      <c r="AF569" t="s">
        <v>105</v>
      </c>
      <c r="AG569" t="s">
        <v>285</v>
      </c>
      <c r="AH569" t="s">
        <v>105</v>
      </c>
    </row>
    <row r="570" spans="1:34" ht="15">
      <c r="A570" t="s">
        <v>101</v>
      </c>
      <c r="B570" t="s">
        <v>102</v>
      </c>
      <c r="C570" t="s">
        <v>284</v>
      </c>
      <c r="D570" t="s">
        <v>148</v>
      </c>
      <c r="E570" t="s">
        <v>102</v>
      </c>
      <c r="F570">
        <v>2012</v>
      </c>
      <c r="G570" t="s">
        <v>113</v>
      </c>
      <c r="H570" t="s">
        <v>149</v>
      </c>
      <c r="I570" t="s">
        <v>115</v>
      </c>
      <c r="J570" t="s">
        <v>150</v>
      </c>
      <c r="L570">
        <v>639968</v>
      </c>
      <c r="M570">
        <v>639968</v>
      </c>
      <c r="N570">
        <v>0</v>
      </c>
      <c r="O570">
        <v>0</v>
      </c>
      <c r="P570">
        <v>639968</v>
      </c>
      <c r="Q570" t="s">
        <v>131</v>
      </c>
      <c r="R570">
        <v>0</v>
      </c>
      <c r="S570">
        <v>0</v>
      </c>
      <c r="T570">
        <v>0</v>
      </c>
      <c r="U570">
        <v>0</v>
      </c>
      <c r="V570">
        <v>0</v>
      </c>
      <c r="W570">
        <v>0</v>
      </c>
      <c r="X570">
        <v>0</v>
      </c>
      <c r="Y570">
        <v>0</v>
      </c>
      <c r="Z570">
        <v>0</v>
      </c>
      <c r="AA570">
        <v>0</v>
      </c>
      <c r="AB570">
        <v>0</v>
      </c>
      <c r="AC570">
        <v>0</v>
      </c>
      <c r="AD570">
        <v>0</v>
      </c>
      <c r="AE570" t="s">
        <v>104</v>
      </c>
      <c r="AF570" t="s">
        <v>105</v>
      </c>
      <c r="AG570" t="s">
        <v>285</v>
      </c>
      <c r="AH570" t="s">
        <v>105</v>
      </c>
    </row>
    <row r="571" spans="1:34" ht="15">
      <c r="A571" t="s">
        <v>101</v>
      </c>
      <c r="B571" t="s">
        <v>102</v>
      </c>
      <c r="C571" t="s">
        <v>284</v>
      </c>
      <c r="D571" t="s">
        <v>183</v>
      </c>
      <c r="E571" t="s">
        <v>102</v>
      </c>
      <c r="F571">
        <v>2012</v>
      </c>
      <c r="G571" t="s">
        <v>113</v>
      </c>
      <c r="H571" t="s">
        <v>184</v>
      </c>
      <c r="I571" t="s">
        <v>115</v>
      </c>
      <c r="J571" t="s">
        <v>150</v>
      </c>
      <c r="L571">
        <v>1525</v>
      </c>
      <c r="M571">
        <v>1525</v>
      </c>
      <c r="N571">
        <v>0</v>
      </c>
      <c r="O571">
        <v>0</v>
      </c>
      <c r="P571">
        <v>1525</v>
      </c>
      <c r="Q571" t="s">
        <v>131</v>
      </c>
      <c r="R571">
        <v>0</v>
      </c>
      <c r="S571">
        <v>0</v>
      </c>
      <c r="T571">
        <v>0</v>
      </c>
      <c r="U571">
        <v>0</v>
      </c>
      <c r="V571">
        <v>0</v>
      </c>
      <c r="W571">
        <v>0</v>
      </c>
      <c r="X571">
        <v>0</v>
      </c>
      <c r="Y571">
        <v>0</v>
      </c>
      <c r="Z571">
        <v>0</v>
      </c>
      <c r="AA571">
        <v>0</v>
      </c>
      <c r="AB571">
        <v>0</v>
      </c>
      <c r="AC571">
        <v>0</v>
      </c>
      <c r="AD571">
        <v>0</v>
      </c>
      <c r="AE571" t="s">
        <v>104</v>
      </c>
      <c r="AF571" t="s">
        <v>105</v>
      </c>
      <c r="AG571" t="s">
        <v>285</v>
      </c>
      <c r="AH571" t="s">
        <v>105</v>
      </c>
    </row>
    <row r="572" spans="1:34" ht="15">
      <c r="A572" t="s">
        <v>101</v>
      </c>
      <c r="B572" t="s">
        <v>102</v>
      </c>
      <c r="C572" t="s">
        <v>284</v>
      </c>
      <c r="D572" t="s">
        <v>151</v>
      </c>
      <c r="E572" t="s">
        <v>102</v>
      </c>
      <c r="F572">
        <v>2012</v>
      </c>
      <c r="G572" t="s">
        <v>113</v>
      </c>
      <c r="H572" t="s">
        <v>152</v>
      </c>
      <c r="I572" t="s">
        <v>115</v>
      </c>
      <c r="J572" t="s">
        <v>150</v>
      </c>
      <c r="L572">
        <v>6000</v>
      </c>
      <c r="M572">
        <v>6000</v>
      </c>
      <c r="N572">
        <v>0</v>
      </c>
      <c r="O572">
        <v>0</v>
      </c>
      <c r="P572">
        <v>6000</v>
      </c>
      <c r="Q572" t="s">
        <v>131</v>
      </c>
      <c r="R572">
        <v>0</v>
      </c>
      <c r="S572">
        <v>0</v>
      </c>
      <c r="T572">
        <v>0</v>
      </c>
      <c r="U572">
        <v>0</v>
      </c>
      <c r="V572">
        <v>0</v>
      </c>
      <c r="W572">
        <v>0</v>
      </c>
      <c r="X572">
        <v>0</v>
      </c>
      <c r="Y572">
        <v>0</v>
      </c>
      <c r="Z572">
        <v>0</v>
      </c>
      <c r="AA572">
        <v>0</v>
      </c>
      <c r="AB572">
        <v>0</v>
      </c>
      <c r="AC572">
        <v>0</v>
      </c>
      <c r="AD572">
        <v>0</v>
      </c>
      <c r="AE572" t="s">
        <v>104</v>
      </c>
      <c r="AF572" t="s">
        <v>105</v>
      </c>
      <c r="AG572" t="s">
        <v>285</v>
      </c>
      <c r="AH572" t="s">
        <v>105</v>
      </c>
    </row>
    <row r="573" spans="1:34" ht="15">
      <c r="A573" t="s">
        <v>101</v>
      </c>
      <c r="B573" t="s">
        <v>102</v>
      </c>
      <c r="C573" t="s">
        <v>284</v>
      </c>
      <c r="D573" t="s">
        <v>155</v>
      </c>
      <c r="E573" t="s">
        <v>102</v>
      </c>
      <c r="F573">
        <v>2012</v>
      </c>
      <c r="G573" t="s">
        <v>113</v>
      </c>
      <c r="H573" t="s">
        <v>156</v>
      </c>
      <c r="I573" t="s">
        <v>115</v>
      </c>
      <c r="J573" t="s">
        <v>157</v>
      </c>
      <c r="L573">
        <v>0</v>
      </c>
      <c r="M573">
        <v>0</v>
      </c>
      <c r="N573">
        <v>0</v>
      </c>
      <c r="O573">
        <v>0</v>
      </c>
      <c r="P573">
        <v>0</v>
      </c>
      <c r="Q573" t="s">
        <v>103</v>
      </c>
      <c r="R573">
        <v>0</v>
      </c>
      <c r="S573">
        <v>0</v>
      </c>
      <c r="T573">
        <v>0</v>
      </c>
      <c r="U573">
        <v>0</v>
      </c>
      <c r="V573">
        <v>0</v>
      </c>
      <c r="W573">
        <v>0</v>
      </c>
      <c r="X573">
        <v>0</v>
      </c>
      <c r="Y573">
        <v>0</v>
      </c>
      <c r="Z573">
        <v>0</v>
      </c>
      <c r="AA573">
        <v>0</v>
      </c>
      <c r="AB573">
        <v>0</v>
      </c>
      <c r="AC573">
        <v>0</v>
      </c>
      <c r="AD573">
        <v>0</v>
      </c>
      <c r="AE573" t="s">
        <v>104</v>
      </c>
      <c r="AF573" t="s">
        <v>105</v>
      </c>
      <c r="AG573" t="s">
        <v>285</v>
      </c>
      <c r="AH573" t="s">
        <v>105</v>
      </c>
    </row>
    <row r="574" spans="1:34" ht="15">
      <c r="A574" t="s">
        <v>101</v>
      </c>
      <c r="B574" t="s">
        <v>102</v>
      </c>
      <c r="C574" t="s">
        <v>284</v>
      </c>
      <c r="D574" t="s">
        <v>158</v>
      </c>
      <c r="E574" t="s">
        <v>102</v>
      </c>
      <c r="F574">
        <v>2012</v>
      </c>
      <c r="G574" t="s">
        <v>113</v>
      </c>
      <c r="H574" t="s">
        <v>159</v>
      </c>
      <c r="I574" t="s">
        <v>115</v>
      </c>
      <c r="J574" t="s">
        <v>157</v>
      </c>
      <c r="L574">
        <v>0.04</v>
      </c>
      <c r="M574">
        <v>0.04</v>
      </c>
      <c r="N574">
        <v>0</v>
      </c>
      <c r="O574">
        <v>0</v>
      </c>
      <c r="P574">
        <v>0.04</v>
      </c>
      <c r="Q574" t="s">
        <v>131</v>
      </c>
      <c r="R574">
        <v>0</v>
      </c>
      <c r="S574">
        <v>0</v>
      </c>
      <c r="T574">
        <v>0</v>
      </c>
      <c r="U574">
        <v>0</v>
      </c>
      <c r="V574">
        <v>0</v>
      </c>
      <c r="W574">
        <v>0</v>
      </c>
      <c r="X574">
        <v>0</v>
      </c>
      <c r="Y574">
        <v>0</v>
      </c>
      <c r="Z574">
        <v>0</v>
      </c>
      <c r="AA574">
        <v>0</v>
      </c>
      <c r="AB574">
        <v>0</v>
      </c>
      <c r="AC574">
        <v>0</v>
      </c>
      <c r="AD574">
        <v>0</v>
      </c>
      <c r="AE574" t="s">
        <v>104</v>
      </c>
      <c r="AF574" t="s">
        <v>105</v>
      </c>
      <c r="AG574" t="s">
        <v>285</v>
      </c>
      <c r="AH574" t="s">
        <v>105</v>
      </c>
    </row>
    <row r="575" spans="1:34" ht="15">
      <c r="A575" t="s">
        <v>101</v>
      </c>
      <c r="B575" t="s">
        <v>520</v>
      </c>
      <c r="C575" t="s">
        <v>284</v>
      </c>
      <c r="D575" t="s">
        <v>127</v>
      </c>
      <c r="E575" t="s">
        <v>106</v>
      </c>
      <c r="F575">
        <v>2012</v>
      </c>
      <c r="G575" t="s">
        <v>113</v>
      </c>
      <c r="H575" t="s">
        <v>128</v>
      </c>
      <c r="I575" t="s">
        <v>115</v>
      </c>
      <c r="J575" t="s">
        <v>129</v>
      </c>
      <c r="K575" t="s">
        <v>130</v>
      </c>
      <c r="L575">
        <v>0</v>
      </c>
      <c r="M575">
        <v>0</v>
      </c>
      <c r="N575">
        <v>318799.13</v>
      </c>
      <c r="O575">
        <v>0</v>
      </c>
      <c r="P575">
        <v>-318799.13</v>
      </c>
      <c r="Q575" t="s">
        <v>103</v>
      </c>
      <c r="R575">
        <v>27496.74</v>
      </c>
      <c r="S575">
        <v>20806.14</v>
      </c>
      <c r="T575">
        <v>57009.18</v>
      </c>
      <c r="U575">
        <v>32394.7</v>
      </c>
      <c r="V575">
        <v>32394.7</v>
      </c>
      <c r="W575">
        <v>29406.56</v>
      </c>
      <c r="X575">
        <v>26418.4</v>
      </c>
      <c r="Y575">
        <v>36241.79</v>
      </c>
      <c r="Z575">
        <v>-23647.78</v>
      </c>
      <c r="AA575">
        <v>24490.54</v>
      </c>
      <c r="AB575">
        <v>24490.55</v>
      </c>
      <c r="AC575">
        <v>31297.61</v>
      </c>
      <c r="AD575">
        <v>0</v>
      </c>
      <c r="AE575" t="s">
        <v>104</v>
      </c>
      <c r="AF575" t="s">
        <v>521</v>
      </c>
      <c r="AG575" t="s">
        <v>285</v>
      </c>
      <c r="AH575" t="s">
        <v>107</v>
      </c>
    </row>
    <row r="576" spans="1:34" ht="15">
      <c r="A576" t="s">
        <v>101</v>
      </c>
      <c r="B576" t="s">
        <v>520</v>
      </c>
      <c r="C576" t="s">
        <v>284</v>
      </c>
      <c r="D576" t="s">
        <v>134</v>
      </c>
      <c r="E576" t="s">
        <v>106</v>
      </c>
      <c r="F576">
        <v>2012</v>
      </c>
      <c r="G576" t="s">
        <v>113</v>
      </c>
      <c r="H576" t="s">
        <v>135</v>
      </c>
      <c r="I576" t="s">
        <v>115</v>
      </c>
      <c r="J576" t="s">
        <v>129</v>
      </c>
      <c r="K576" t="s">
        <v>136</v>
      </c>
      <c r="L576">
        <v>0</v>
      </c>
      <c r="M576">
        <v>0</v>
      </c>
      <c r="N576">
        <v>63210</v>
      </c>
      <c r="O576">
        <v>0</v>
      </c>
      <c r="P576">
        <v>-63210</v>
      </c>
      <c r="Q576" t="s">
        <v>103</v>
      </c>
      <c r="R576">
        <v>2559.67</v>
      </c>
      <c r="S576">
        <v>5160</v>
      </c>
      <c r="T576">
        <v>7760.33</v>
      </c>
      <c r="U576">
        <v>5160</v>
      </c>
      <c r="V576">
        <v>5160</v>
      </c>
      <c r="W576">
        <v>5160</v>
      </c>
      <c r="X576">
        <v>5160</v>
      </c>
      <c r="Y576">
        <v>5160</v>
      </c>
      <c r="Z576">
        <v>5160</v>
      </c>
      <c r="AA576">
        <v>5160</v>
      </c>
      <c r="AB576">
        <v>6450</v>
      </c>
      <c r="AC576">
        <v>5160</v>
      </c>
      <c r="AD576">
        <v>0</v>
      </c>
      <c r="AE576" t="s">
        <v>104</v>
      </c>
      <c r="AF576" t="s">
        <v>521</v>
      </c>
      <c r="AG576" t="s">
        <v>285</v>
      </c>
      <c r="AH576" t="s">
        <v>107</v>
      </c>
    </row>
    <row r="577" spans="1:34" ht="15">
      <c r="A577" t="s">
        <v>101</v>
      </c>
      <c r="B577" t="s">
        <v>520</v>
      </c>
      <c r="C577" t="s">
        <v>284</v>
      </c>
      <c r="D577" t="s">
        <v>137</v>
      </c>
      <c r="E577" t="s">
        <v>106</v>
      </c>
      <c r="F577">
        <v>2012</v>
      </c>
      <c r="G577" t="s">
        <v>113</v>
      </c>
      <c r="H577" t="s">
        <v>138</v>
      </c>
      <c r="I577" t="s">
        <v>115</v>
      </c>
      <c r="J577" t="s">
        <v>129</v>
      </c>
      <c r="K577" t="s">
        <v>136</v>
      </c>
      <c r="L577">
        <v>0</v>
      </c>
      <c r="M577">
        <v>0</v>
      </c>
      <c r="N577">
        <v>32138.22</v>
      </c>
      <c r="O577">
        <v>0</v>
      </c>
      <c r="P577">
        <v>-32138.22</v>
      </c>
      <c r="Q577" t="s">
        <v>103</v>
      </c>
      <c r="R577">
        <v>1234.42</v>
      </c>
      <c r="S577">
        <v>2468.81</v>
      </c>
      <c r="T577">
        <v>4367</v>
      </c>
      <c r="U577">
        <v>2483.61</v>
      </c>
      <c r="V577">
        <v>2483.62</v>
      </c>
      <c r="W577">
        <v>2483.62</v>
      </c>
      <c r="X577">
        <v>2483.64</v>
      </c>
      <c r="Y577">
        <v>3683.81</v>
      </c>
      <c r="Z577">
        <v>2483.61</v>
      </c>
      <c r="AA577">
        <v>2483.64</v>
      </c>
      <c r="AB577">
        <v>2483.61</v>
      </c>
      <c r="AC577">
        <v>2998.83</v>
      </c>
      <c r="AD577">
        <v>0</v>
      </c>
      <c r="AE577" t="s">
        <v>104</v>
      </c>
      <c r="AF577" t="s">
        <v>521</v>
      </c>
      <c r="AG577" t="s">
        <v>285</v>
      </c>
      <c r="AH577" t="s">
        <v>107</v>
      </c>
    </row>
    <row r="578" spans="1:34" ht="15">
      <c r="A578" t="s">
        <v>101</v>
      </c>
      <c r="B578" t="s">
        <v>520</v>
      </c>
      <c r="C578" t="s">
        <v>284</v>
      </c>
      <c r="D578" t="s">
        <v>139</v>
      </c>
      <c r="E578" t="s">
        <v>106</v>
      </c>
      <c r="F578">
        <v>2012</v>
      </c>
      <c r="G578" t="s">
        <v>113</v>
      </c>
      <c r="H578" t="s">
        <v>140</v>
      </c>
      <c r="I578" t="s">
        <v>115</v>
      </c>
      <c r="J578" t="s">
        <v>129</v>
      </c>
      <c r="K578" t="s">
        <v>136</v>
      </c>
      <c r="L578">
        <v>0</v>
      </c>
      <c r="M578">
        <v>0</v>
      </c>
      <c r="N578">
        <v>30382.7</v>
      </c>
      <c r="O578">
        <v>0</v>
      </c>
      <c r="P578">
        <v>-30382.7</v>
      </c>
      <c r="Q578" t="s">
        <v>103</v>
      </c>
      <c r="R578">
        <v>1167.32</v>
      </c>
      <c r="S578">
        <v>2334.64</v>
      </c>
      <c r="T578">
        <v>4133.17</v>
      </c>
      <c r="U578">
        <v>2348.62</v>
      </c>
      <c r="V578">
        <v>2293.54</v>
      </c>
      <c r="W578">
        <v>2293.54</v>
      </c>
      <c r="X578">
        <v>2325.14</v>
      </c>
      <c r="Y578">
        <v>3467.84</v>
      </c>
      <c r="Z578">
        <v>2335.63</v>
      </c>
      <c r="AA578">
        <v>2335.64</v>
      </c>
      <c r="AB578">
        <v>2335.65</v>
      </c>
      <c r="AC578">
        <v>3011.9700000000003</v>
      </c>
      <c r="AD578">
        <v>0</v>
      </c>
      <c r="AE578" t="s">
        <v>104</v>
      </c>
      <c r="AF578" t="s">
        <v>521</v>
      </c>
      <c r="AG578" t="s">
        <v>285</v>
      </c>
      <c r="AH578" t="s">
        <v>107</v>
      </c>
    </row>
    <row r="579" spans="1:34" ht="15">
      <c r="A579" t="s">
        <v>101</v>
      </c>
      <c r="B579" t="s">
        <v>520</v>
      </c>
      <c r="C579" t="s">
        <v>284</v>
      </c>
      <c r="D579" t="s">
        <v>141</v>
      </c>
      <c r="E579" t="s">
        <v>106</v>
      </c>
      <c r="F579">
        <v>2012</v>
      </c>
      <c r="G579" t="s">
        <v>113</v>
      </c>
      <c r="H579" t="s">
        <v>142</v>
      </c>
      <c r="I579" t="s">
        <v>115</v>
      </c>
      <c r="J579" t="s">
        <v>129</v>
      </c>
      <c r="K579" t="s">
        <v>136</v>
      </c>
      <c r="L579">
        <v>0</v>
      </c>
      <c r="M579">
        <v>0</v>
      </c>
      <c r="N579">
        <v>1848</v>
      </c>
      <c r="O579">
        <v>0</v>
      </c>
      <c r="P579">
        <v>-1848</v>
      </c>
      <c r="Q579" t="s">
        <v>103</v>
      </c>
      <c r="R579">
        <v>0</v>
      </c>
      <c r="S579">
        <v>0</v>
      </c>
      <c r="T579">
        <v>0</v>
      </c>
      <c r="U579">
        <v>0</v>
      </c>
      <c r="V579">
        <v>0</v>
      </c>
      <c r="W579">
        <v>924</v>
      </c>
      <c r="X579">
        <v>154</v>
      </c>
      <c r="Y579">
        <v>154</v>
      </c>
      <c r="Z579">
        <v>154</v>
      </c>
      <c r="AA579">
        <v>154</v>
      </c>
      <c r="AB579">
        <v>154</v>
      </c>
      <c r="AC579">
        <v>154</v>
      </c>
      <c r="AD579">
        <v>0</v>
      </c>
      <c r="AE579" t="s">
        <v>104</v>
      </c>
      <c r="AF579" t="s">
        <v>521</v>
      </c>
      <c r="AG579" t="s">
        <v>285</v>
      </c>
      <c r="AH579" t="s">
        <v>107</v>
      </c>
    </row>
    <row r="580" spans="1:34" ht="15">
      <c r="A580" t="s">
        <v>101</v>
      </c>
      <c r="B580" t="s">
        <v>520</v>
      </c>
      <c r="C580" t="s">
        <v>284</v>
      </c>
      <c r="D580" t="s">
        <v>148</v>
      </c>
      <c r="E580" t="s">
        <v>106</v>
      </c>
      <c r="F580">
        <v>2012</v>
      </c>
      <c r="G580" t="s">
        <v>113</v>
      </c>
      <c r="H580" t="s">
        <v>149</v>
      </c>
      <c r="I580" t="s">
        <v>115</v>
      </c>
      <c r="J580" t="s">
        <v>150</v>
      </c>
      <c r="L580">
        <v>0</v>
      </c>
      <c r="M580">
        <v>0</v>
      </c>
      <c r="N580">
        <v>494847.71</v>
      </c>
      <c r="O580">
        <v>0.01</v>
      </c>
      <c r="P580">
        <v>-494847.72000000003</v>
      </c>
      <c r="Q580" t="s">
        <v>103</v>
      </c>
      <c r="R580">
        <v>67554.22</v>
      </c>
      <c r="S580">
        <v>46622.42</v>
      </c>
      <c r="T580">
        <v>9506.87</v>
      </c>
      <c r="U580">
        <v>0</v>
      </c>
      <c r="V580">
        <v>76956.44</v>
      </c>
      <c r="W580">
        <v>5339.86</v>
      </c>
      <c r="X580">
        <v>62165.340000000004</v>
      </c>
      <c r="Y580">
        <v>5800</v>
      </c>
      <c r="Z580">
        <v>4134.77</v>
      </c>
      <c r="AA580">
        <v>1192.05</v>
      </c>
      <c r="AB580">
        <v>79381</v>
      </c>
      <c r="AC580">
        <v>136194.74</v>
      </c>
      <c r="AD580">
        <v>0</v>
      </c>
      <c r="AE580" t="s">
        <v>104</v>
      </c>
      <c r="AF580" t="s">
        <v>521</v>
      </c>
      <c r="AG580" t="s">
        <v>285</v>
      </c>
      <c r="AH580" t="s">
        <v>107</v>
      </c>
    </row>
    <row r="581" spans="1:34" ht="15">
      <c r="A581" t="s">
        <v>101</v>
      </c>
      <c r="B581" t="s">
        <v>520</v>
      </c>
      <c r="C581" t="s">
        <v>284</v>
      </c>
      <c r="D581" t="s">
        <v>478</v>
      </c>
      <c r="E581" t="s">
        <v>106</v>
      </c>
      <c r="F581">
        <v>2012</v>
      </c>
      <c r="G581" t="s">
        <v>113</v>
      </c>
      <c r="H581" t="s">
        <v>479</v>
      </c>
      <c r="I581" t="s">
        <v>115</v>
      </c>
      <c r="J581" t="s">
        <v>150</v>
      </c>
      <c r="L581">
        <v>0</v>
      </c>
      <c r="M581">
        <v>0</v>
      </c>
      <c r="N581">
        <v>2072.25</v>
      </c>
      <c r="O581">
        <v>0</v>
      </c>
      <c r="P581">
        <v>-2072.25</v>
      </c>
      <c r="Q581" t="s">
        <v>103</v>
      </c>
      <c r="R581">
        <v>0</v>
      </c>
      <c r="S581">
        <v>0</v>
      </c>
      <c r="T581">
        <v>0</v>
      </c>
      <c r="U581">
        <v>0</v>
      </c>
      <c r="V581">
        <v>0</v>
      </c>
      <c r="W581">
        <v>0</v>
      </c>
      <c r="X581">
        <v>0</v>
      </c>
      <c r="Y581">
        <v>0</v>
      </c>
      <c r="Z581">
        <v>0</v>
      </c>
      <c r="AA581">
        <v>0</v>
      </c>
      <c r="AB581">
        <v>0</v>
      </c>
      <c r="AC581">
        <v>2072.25</v>
      </c>
      <c r="AD581">
        <v>0</v>
      </c>
      <c r="AE581" t="s">
        <v>104</v>
      </c>
      <c r="AF581" t="s">
        <v>521</v>
      </c>
      <c r="AG581" t="s">
        <v>285</v>
      </c>
      <c r="AH581" t="s">
        <v>107</v>
      </c>
    </row>
    <row r="582" spans="1:34" ht="15">
      <c r="A582" t="s">
        <v>101</v>
      </c>
      <c r="B582" t="s">
        <v>102</v>
      </c>
      <c r="C582" t="s">
        <v>286</v>
      </c>
      <c r="D582" t="s">
        <v>127</v>
      </c>
      <c r="E582" t="s">
        <v>102</v>
      </c>
      <c r="F582">
        <v>2012</v>
      </c>
      <c r="G582" t="s">
        <v>113</v>
      </c>
      <c r="H582" t="s">
        <v>128</v>
      </c>
      <c r="I582" t="s">
        <v>115</v>
      </c>
      <c r="J582" t="s">
        <v>129</v>
      </c>
      <c r="K582" t="s">
        <v>130</v>
      </c>
      <c r="L582">
        <v>740332.96</v>
      </c>
      <c r="M582">
        <v>740332.96</v>
      </c>
      <c r="N582">
        <v>0</v>
      </c>
      <c r="O582">
        <v>0</v>
      </c>
      <c r="P582">
        <v>740332.96</v>
      </c>
      <c r="Q582" t="s">
        <v>131</v>
      </c>
      <c r="R582">
        <v>0</v>
      </c>
      <c r="S582">
        <v>0</v>
      </c>
      <c r="T582">
        <v>0</v>
      </c>
      <c r="U582">
        <v>0</v>
      </c>
      <c r="V582">
        <v>0</v>
      </c>
      <c r="W582">
        <v>0</v>
      </c>
      <c r="X582">
        <v>0</v>
      </c>
      <c r="Y582">
        <v>0</v>
      </c>
      <c r="Z582">
        <v>0</v>
      </c>
      <c r="AA582">
        <v>0</v>
      </c>
      <c r="AB582">
        <v>0</v>
      </c>
      <c r="AC582">
        <v>0</v>
      </c>
      <c r="AD582">
        <v>0</v>
      </c>
      <c r="AE582" t="s">
        <v>104</v>
      </c>
      <c r="AF582" t="s">
        <v>105</v>
      </c>
      <c r="AG582" t="s">
        <v>288</v>
      </c>
      <c r="AH582" t="s">
        <v>105</v>
      </c>
    </row>
    <row r="583" spans="1:34" ht="15">
      <c r="A583" t="s">
        <v>101</v>
      </c>
      <c r="B583" t="s">
        <v>102</v>
      </c>
      <c r="C583" t="s">
        <v>286</v>
      </c>
      <c r="D583" t="s">
        <v>253</v>
      </c>
      <c r="E583" t="s">
        <v>102</v>
      </c>
      <c r="F583">
        <v>2012</v>
      </c>
      <c r="G583" t="s">
        <v>113</v>
      </c>
      <c r="H583" t="s">
        <v>254</v>
      </c>
      <c r="I583" t="s">
        <v>115</v>
      </c>
      <c r="J583" t="s">
        <v>129</v>
      </c>
      <c r="K583" t="s">
        <v>130</v>
      </c>
      <c r="L583">
        <v>-447186</v>
      </c>
      <c r="M583">
        <v>-447186</v>
      </c>
      <c r="N583">
        <v>0</v>
      </c>
      <c r="O583">
        <v>0</v>
      </c>
      <c r="P583">
        <v>-447186</v>
      </c>
      <c r="Q583" t="s">
        <v>131</v>
      </c>
      <c r="R583">
        <v>0</v>
      </c>
      <c r="S583">
        <v>0</v>
      </c>
      <c r="T583">
        <v>0</v>
      </c>
      <c r="U583">
        <v>0</v>
      </c>
      <c r="V583">
        <v>0</v>
      </c>
      <c r="W583">
        <v>0</v>
      </c>
      <c r="X583">
        <v>0</v>
      </c>
      <c r="Y583">
        <v>0</v>
      </c>
      <c r="Z583">
        <v>0</v>
      </c>
      <c r="AA583">
        <v>0</v>
      </c>
      <c r="AB583">
        <v>0</v>
      </c>
      <c r="AC583">
        <v>0</v>
      </c>
      <c r="AD583">
        <v>0</v>
      </c>
      <c r="AE583" t="s">
        <v>104</v>
      </c>
      <c r="AF583" t="s">
        <v>105</v>
      </c>
      <c r="AG583" t="s">
        <v>288</v>
      </c>
      <c r="AH583" t="s">
        <v>105</v>
      </c>
    </row>
    <row r="584" spans="1:34" ht="15">
      <c r="A584" t="s">
        <v>101</v>
      </c>
      <c r="B584" t="s">
        <v>102</v>
      </c>
      <c r="C584" t="s">
        <v>286</v>
      </c>
      <c r="D584" t="s">
        <v>132</v>
      </c>
      <c r="E584" t="s">
        <v>102</v>
      </c>
      <c r="F584">
        <v>2012</v>
      </c>
      <c r="G584" t="s">
        <v>113</v>
      </c>
      <c r="H584" t="s">
        <v>133</v>
      </c>
      <c r="I584" t="s">
        <v>115</v>
      </c>
      <c r="J584" t="s">
        <v>129</v>
      </c>
      <c r="K584" t="s">
        <v>130</v>
      </c>
      <c r="L584">
        <v>0</v>
      </c>
      <c r="M584">
        <v>0</v>
      </c>
      <c r="N584">
        <v>0</v>
      </c>
      <c r="O584">
        <v>0</v>
      </c>
      <c r="P584">
        <v>0</v>
      </c>
      <c r="Q584" t="s">
        <v>103</v>
      </c>
      <c r="R584">
        <v>0</v>
      </c>
      <c r="S584">
        <v>23858.58</v>
      </c>
      <c r="T584">
        <v>-23858.58</v>
      </c>
      <c r="U584">
        <v>0</v>
      </c>
      <c r="V584">
        <v>12320.74</v>
      </c>
      <c r="W584">
        <v>-408.55</v>
      </c>
      <c r="X584">
        <v>4507.67</v>
      </c>
      <c r="Y584">
        <v>-16419.86</v>
      </c>
      <c r="Z584">
        <v>0</v>
      </c>
      <c r="AA584">
        <v>8913.74</v>
      </c>
      <c r="AB584">
        <v>-8913.74</v>
      </c>
      <c r="AC584">
        <v>0</v>
      </c>
      <c r="AD584">
        <v>0</v>
      </c>
      <c r="AE584" t="s">
        <v>104</v>
      </c>
      <c r="AF584" t="s">
        <v>105</v>
      </c>
      <c r="AG584" t="s">
        <v>288</v>
      </c>
      <c r="AH584" t="s">
        <v>105</v>
      </c>
    </row>
    <row r="585" spans="1:34" ht="15">
      <c r="A585" t="s">
        <v>101</v>
      </c>
      <c r="B585" t="s">
        <v>102</v>
      </c>
      <c r="C585" t="s">
        <v>286</v>
      </c>
      <c r="D585" t="s">
        <v>255</v>
      </c>
      <c r="E585" t="s">
        <v>102</v>
      </c>
      <c r="F585">
        <v>2012</v>
      </c>
      <c r="G585" t="s">
        <v>113</v>
      </c>
      <c r="H585" t="s">
        <v>256</v>
      </c>
      <c r="I585" t="s">
        <v>115</v>
      </c>
      <c r="J585" t="s">
        <v>129</v>
      </c>
      <c r="K585" t="s">
        <v>130</v>
      </c>
      <c r="L585">
        <v>42075</v>
      </c>
      <c r="M585">
        <v>42075</v>
      </c>
      <c r="N585">
        <v>0</v>
      </c>
      <c r="O585">
        <v>0</v>
      </c>
      <c r="P585">
        <v>42075</v>
      </c>
      <c r="Q585" t="s">
        <v>131</v>
      </c>
      <c r="R585">
        <v>0</v>
      </c>
      <c r="S585">
        <v>0</v>
      </c>
      <c r="T585">
        <v>0</v>
      </c>
      <c r="U585">
        <v>0</v>
      </c>
      <c r="V585">
        <v>0</v>
      </c>
      <c r="W585">
        <v>0</v>
      </c>
      <c r="X585">
        <v>0</v>
      </c>
      <c r="Y585">
        <v>0</v>
      </c>
      <c r="Z585">
        <v>0</v>
      </c>
      <c r="AA585">
        <v>0</v>
      </c>
      <c r="AB585">
        <v>0</v>
      </c>
      <c r="AC585">
        <v>0</v>
      </c>
      <c r="AD585">
        <v>0</v>
      </c>
      <c r="AE585" t="s">
        <v>104</v>
      </c>
      <c r="AF585" t="s">
        <v>105</v>
      </c>
      <c r="AG585" t="s">
        <v>288</v>
      </c>
      <c r="AH585" t="s">
        <v>105</v>
      </c>
    </row>
    <row r="586" spans="1:34" ht="15">
      <c r="A586" t="s">
        <v>101</v>
      </c>
      <c r="B586" t="s">
        <v>102</v>
      </c>
      <c r="C586" t="s">
        <v>286</v>
      </c>
      <c r="D586" t="s">
        <v>134</v>
      </c>
      <c r="E586" t="s">
        <v>102</v>
      </c>
      <c r="F586">
        <v>2012</v>
      </c>
      <c r="G586" t="s">
        <v>113</v>
      </c>
      <c r="H586" t="s">
        <v>135</v>
      </c>
      <c r="I586" t="s">
        <v>115</v>
      </c>
      <c r="J586" t="s">
        <v>129</v>
      </c>
      <c r="K586" t="s">
        <v>136</v>
      </c>
      <c r="L586">
        <v>170280</v>
      </c>
      <c r="M586">
        <v>170280</v>
      </c>
      <c r="N586">
        <v>0</v>
      </c>
      <c r="O586">
        <v>0</v>
      </c>
      <c r="P586">
        <v>170280</v>
      </c>
      <c r="Q586" t="s">
        <v>131</v>
      </c>
      <c r="R586">
        <v>0</v>
      </c>
      <c r="S586">
        <v>0</v>
      </c>
      <c r="T586">
        <v>0</v>
      </c>
      <c r="U586">
        <v>0</v>
      </c>
      <c r="V586">
        <v>0</v>
      </c>
      <c r="W586">
        <v>0</v>
      </c>
      <c r="X586">
        <v>0</v>
      </c>
      <c r="Y586">
        <v>0</v>
      </c>
      <c r="Z586">
        <v>0</v>
      </c>
      <c r="AA586">
        <v>0</v>
      </c>
      <c r="AB586">
        <v>0</v>
      </c>
      <c r="AC586">
        <v>0</v>
      </c>
      <c r="AD586">
        <v>0</v>
      </c>
      <c r="AE586" t="s">
        <v>104</v>
      </c>
      <c r="AF586" t="s">
        <v>105</v>
      </c>
      <c r="AG586" t="s">
        <v>288</v>
      </c>
      <c r="AH586" t="s">
        <v>105</v>
      </c>
    </row>
    <row r="587" spans="1:34" ht="15">
      <c r="A587" t="s">
        <v>101</v>
      </c>
      <c r="B587" t="s">
        <v>102</v>
      </c>
      <c r="C587" t="s">
        <v>286</v>
      </c>
      <c r="D587" t="s">
        <v>137</v>
      </c>
      <c r="E587" t="s">
        <v>102</v>
      </c>
      <c r="F587">
        <v>2012</v>
      </c>
      <c r="G587" t="s">
        <v>113</v>
      </c>
      <c r="H587" t="s">
        <v>138</v>
      </c>
      <c r="I587" t="s">
        <v>115</v>
      </c>
      <c r="J587" t="s">
        <v>129</v>
      </c>
      <c r="K587" t="s">
        <v>136</v>
      </c>
      <c r="L587">
        <v>59853.92</v>
      </c>
      <c r="M587">
        <v>59853.92</v>
      </c>
      <c r="N587">
        <v>0</v>
      </c>
      <c r="O587">
        <v>0</v>
      </c>
      <c r="P587">
        <v>59853.92</v>
      </c>
      <c r="Q587" t="s">
        <v>131</v>
      </c>
      <c r="R587">
        <v>0</v>
      </c>
      <c r="S587">
        <v>0</v>
      </c>
      <c r="T587">
        <v>0</v>
      </c>
      <c r="U587">
        <v>0</v>
      </c>
      <c r="V587">
        <v>0</v>
      </c>
      <c r="W587">
        <v>0</v>
      </c>
      <c r="X587">
        <v>0</v>
      </c>
      <c r="Y587">
        <v>0</v>
      </c>
      <c r="Z587">
        <v>0</v>
      </c>
      <c r="AA587">
        <v>0</v>
      </c>
      <c r="AB587">
        <v>0</v>
      </c>
      <c r="AC587">
        <v>0</v>
      </c>
      <c r="AD587">
        <v>0</v>
      </c>
      <c r="AE587" t="s">
        <v>104</v>
      </c>
      <c r="AF587" t="s">
        <v>105</v>
      </c>
      <c r="AG587" t="s">
        <v>288</v>
      </c>
      <c r="AH587" t="s">
        <v>105</v>
      </c>
    </row>
    <row r="588" spans="1:34" ht="15">
      <c r="A588" t="s">
        <v>101</v>
      </c>
      <c r="B588" t="s">
        <v>102</v>
      </c>
      <c r="C588" t="s">
        <v>286</v>
      </c>
      <c r="D588" t="s">
        <v>139</v>
      </c>
      <c r="E588" t="s">
        <v>102</v>
      </c>
      <c r="F588">
        <v>2012</v>
      </c>
      <c r="G588" t="s">
        <v>113</v>
      </c>
      <c r="H588" t="s">
        <v>140</v>
      </c>
      <c r="I588" t="s">
        <v>115</v>
      </c>
      <c r="J588" t="s">
        <v>129</v>
      </c>
      <c r="K588" t="s">
        <v>136</v>
      </c>
      <c r="L588">
        <v>56723</v>
      </c>
      <c r="M588">
        <v>56723</v>
      </c>
      <c r="N588">
        <v>0</v>
      </c>
      <c r="O588">
        <v>0</v>
      </c>
      <c r="P588">
        <v>56723</v>
      </c>
      <c r="Q588" t="s">
        <v>131</v>
      </c>
      <c r="R588">
        <v>0</v>
      </c>
      <c r="S588">
        <v>0</v>
      </c>
      <c r="T588">
        <v>0</v>
      </c>
      <c r="U588">
        <v>0</v>
      </c>
      <c r="V588">
        <v>0</v>
      </c>
      <c r="W588">
        <v>0</v>
      </c>
      <c r="X588">
        <v>0</v>
      </c>
      <c r="Y588">
        <v>0</v>
      </c>
      <c r="Z588">
        <v>0</v>
      </c>
      <c r="AA588">
        <v>0</v>
      </c>
      <c r="AB588">
        <v>0</v>
      </c>
      <c r="AC588">
        <v>0</v>
      </c>
      <c r="AD588">
        <v>0</v>
      </c>
      <c r="AE588" t="s">
        <v>104</v>
      </c>
      <c r="AF588" t="s">
        <v>105</v>
      </c>
      <c r="AG588" t="s">
        <v>288</v>
      </c>
      <c r="AH588" t="s">
        <v>105</v>
      </c>
    </row>
    <row r="589" spans="1:34" ht="15">
      <c r="A589" t="s">
        <v>101</v>
      </c>
      <c r="B589" t="s">
        <v>102</v>
      </c>
      <c r="C589" t="s">
        <v>286</v>
      </c>
      <c r="D589" t="s">
        <v>141</v>
      </c>
      <c r="E589" t="s">
        <v>102</v>
      </c>
      <c r="F589">
        <v>2012</v>
      </c>
      <c r="G589" t="s">
        <v>113</v>
      </c>
      <c r="H589" t="s">
        <v>142</v>
      </c>
      <c r="I589" t="s">
        <v>115</v>
      </c>
      <c r="J589" t="s">
        <v>129</v>
      </c>
      <c r="K589" t="s">
        <v>136</v>
      </c>
      <c r="L589">
        <v>5082</v>
      </c>
      <c r="M589">
        <v>5082</v>
      </c>
      <c r="N589">
        <v>0</v>
      </c>
      <c r="O589">
        <v>0</v>
      </c>
      <c r="P589">
        <v>5082</v>
      </c>
      <c r="Q589" t="s">
        <v>131</v>
      </c>
      <c r="R589">
        <v>0</v>
      </c>
      <c r="S589">
        <v>0</v>
      </c>
      <c r="T589">
        <v>0</v>
      </c>
      <c r="U589">
        <v>0</v>
      </c>
      <c r="V589">
        <v>0</v>
      </c>
      <c r="W589">
        <v>0</v>
      </c>
      <c r="X589">
        <v>0</v>
      </c>
      <c r="Y589">
        <v>0</v>
      </c>
      <c r="Z589">
        <v>0</v>
      </c>
      <c r="AA589">
        <v>0</v>
      </c>
      <c r="AB589">
        <v>0</v>
      </c>
      <c r="AC589">
        <v>0</v>
      </c>
      <c r="AD589">
        <v>0</v>
      </c>
      <c r="AE589" t="s">
        <v>104</v>
      </c>
      <c r="AF589" t="s">
        <v>105</v>
      </c>
      <c r="AG589" t="s">
        <v>288</v>
      </c>
      <c r="AH589" t="s">
        <v>105</v>
      </c>
    </row>
    <row r="590" spans="1:34" ht="15">
      <c r="A590" t="s">
        <v>101</v>
      </c>
      <c r="B590" t="s">
        <v>102</v>
      </c>
      <c r="C590" t="s">
        <v>286</v>
      </c>
      <c r="D590" t="s">
        <v>143</v>
      </c>
      <c r="E590" t="s">
        <v>102</v>
      </c>
      <c r="F590">
        <v>2012</v>
      </c>
      <c r="G590" t="s">
        <v>113</v>
      </c>
      <c r="H590" t="s">
        <v>144</v>
      </c>
      <c r="I590" t="s">
        <v>115</v>
      </c>
      <c r="J590" t="s">
        <v>129</v>
      </c>
      <c r="K590" t="s">
        <v>136</v>
      </c>
      <c r="L590">
        <v>0</v>
      </c>
      <c r="M590">
        <v>0</v>
      </c>
      <c r="N590">
        <v>0</v>
      </c>
      <c r="O590">
        <v>0</v>
      </c>
      <c r="P590">
        <v>0</v>
      </c>
      <c r="Q590" t="s">
        <v>103</v>
      </c>
      <c r="R590">
        <v>0</v>
      </c>
      <c r="S590">
        <v>6184.05</v>
      </c>
      <c r="T590">
        <v>-6184.05</v>
      </c>
      <c r="U590">
        <v>0</v>
      </c>
      <c r="V590">
        <v>1987.94</v>
      </c>
      <c r="W590">
        <v>866.64</v>
      </c>
      <c r="X590">
        <v>1501.3700000000001</v>
      </c>
      <c r="Y590">
        <v>-4355.95</v>
      </c>
      <c r="Z590">
        <v>0</v>
      </c>
      <c r="AA590">
        <v>2186.85</v>
      </c>
      <c r="AB590">
        <v>-2186.85</v>
      </c>
      <c r="AC590">
        <v>0</v>
      </c>
      <c r="AD590">
        <v>0</v>
      </c>
      <c r="AE590" t="s">
        <v>104</v>
      </c>
      <c r="AF590" t="s">
        <v>105</v>
      </c>
      <c r="AG590" t="s">
        <v>288</v>
      </c>
      <c r="AH590" t="s">
        <v>105</v>
      </c>
    </row>
    <row r="591" spans="1:34" ht="15">
      <c r="A591" t="s">
        <v>101</v>
      </c>
      <c r="B591" t="s">
        <v>102</v>
      </c>
      <c r="C591" t="s">
        <v>286</v>
      </c>
      <c r="D591" t="s">
        <v>173</v>
      </c>
      <c r="E591" t="s">
        <v>102</v>
      </c>
      <c r="F591">
        <v>2012</v>
      </c>
      <c r="G591" t="s">
        <v>113</v>
      </c>
      <c r="H591" t="s">
        <v>174</v>
      </c>
      <c r="I591" t="s">
        <v>115</v>
      </c>
      <c r="J591" t="s">
        <v>147</v>
      </c>
      <c r="L591">
        <v>2500</v>
      </c>
      <c r="M591">
        <v>2500</v>
      </c>
      <c r="N591">
        <v>0</v>
      </c>
      <c r="O591">
        <v>0</v>
      </c>
      <c r="P591">
        <v>2500</v>
      </c>
      <c r="Q591" t="s">
        <v>131</v>
      </c>
      <c r="R591">
        <v>0</v>
      </c>
      <c r="S591">
        <v>0</v>
      </c>
      <c r="T591">
        <v>0</v>
      </c>
      <c r="U591">
        <v>0</v>
      </c>
      <c r="V591">
        <v>0</v>
      </c>
      <c r="W591">
        <v>0</v>
      </c>
      <c r="X591">
        <v>0</v>
      </c>
      <c r="Y591">
        <v>0</v>
      </c>
      <c r="Z591">
        <v>0</v>
      </c>
      <c r="AA591">
        <v>0</v>
      </c>
      <c r="AB591">
        <v>0</v>
      </c>
      <c r="AC591">
        <v>0</v>
      </c>
      <c r="AD591">
        <v>0</v>
      </c>
      <c r="AE591" t="s">
        <v>104</v>
      </c>
      <c r="AF591" t="s">
        <v>105</v>
      </c>
      <c r="AG591" t="s">
        <v>288</v>
      </c>
      <c r="AH591" t="s">
        <v>105</v>
      </c>
    </row>
    <row r="592" spans="1:34" ht="15">
      <c r="A592" t="s">
        <v>101</v>
      </c>
      <c r="B592" t="s">
        <v>102</v>
      </c>
      <c r="C592" t="s">
        <v>286</v>
      </c>
      <c r="D592" t="s">
        <v>289</v>
      </c>
      <c r="E592" t="s">
        <v>102</v>
      </c>
      <c r="F592">
        <v>2012</v>
      </c>
      <c r="G592" t="s">
        <v>113</v>
      </c>
      <c r="H592" t="s">
        <v>290</v>
      </c>
      <c r="I592" t="s">
        <v>115</v>
      </c>
      <c r="J592" t="s">
        <v>147</v>
      </c>
      <c r="L592">
        <v>8000</v>
      </c>
      <c r="M592">
        <v>8000</v>
      </c>
      <c r="N592">
        <v>0</v>
      </c>
      <c r="O592">
        <v>0</v>
      </c>
      <c r="P592">
        <v>8000</v>
      </c>
      <c r="Q592" t="s">
        <v>131</v>
      </c>
      <c r="R592">
        <v>0</v>
      </c>
      <c r="S592">
        <v>0</v>
      </c>
      <c r="T592">
        <v>0</v>
      </c>
      <c r="U592">
        <v>0</v>
      </c>
      <c r="V592">
        <v>0</v>
      </c>
      <c r="W592">
        <v>0</v>
      </c>
      <c r="X592">
        <v>0</v>
      </c>
      <c r="Y592">
        <v>0</v>
      </c>
      <c r="Z592">
        <v>0</v>
      </c>
      <c r="AA592">
        <v>0</v>
      </c>
      <c r="AB592">
        <v>0</v>
      </c>
      <c r="AC592">
        <v>0</v>
      </c>
      <c r="AD592">
        <v>0</v>
      </c>
      <c r="AE592" t="s">
        <v>104</v>
      </c>
      <c r="AF592" t="s">
        <v>105</v>
      </c>
      <c r="AG592" t="s">
        <v>288</v>
      </c>
      <c r="AH592" t="s">
        <v>105</v>
      </c>
    </row>
    <row r="593" spans="1:34" ht="15">
      <c r="A593" t="s">
        <v>101</v>
      </c>
      <c r="B593" t="s">
        <v>102</v>
      </c>
      <c r="C593" t="s">
        <v>286</v>
      </c>
      <c r="D593" t="s">
        <v>208</v>
      </c>
      <c r="E593" t="s">
        <v>102</v>
      </c>
      <c r="F593">
        <v>2012</v>
      </c>
      <c r="G593" t="s">
        <v>113</v>
      </c>
      <c r="H593" t="s">
        <v>209</v>
      </c>
      <c r="I593" t="s">
        <v>115</v>
      </c>
      <c r="J593" t="s">
        <v>147</v>
      </c>
      <c r="L593">
        <v>1300</v>
      </c>
      <c r="M593">
        <v>1300</v>
      </c>
      <c r="N593">
        <v>0</v>
      </c>
      <c r="O593">
        <v>0</v>
      </c>
      <c r="P593">
        <v>1300</v>
      </c>
      <c r="Q593" t="s">
        <v>131</v>
      </c>
      <c r="R593">
        <v>0</v>
      </c>
      <c r="S593">
        <v>0</v>
      </c>
      <c r="T593">
        <v>0</v>
      </c>
      <c r="U593">
        <v>0</v>
      </c>
      <c r="V593">
        <v>0</v>
      </c>
      <c r="W593">
        <v>0</v>
      </c>
      <c r="X593">
        <v>0</v>
      </c>
      <c r="Y593">
        <v>0</v>
      </c>
      <c r="Z593">
        <v>0</v>
      </c>
      <c r="AA593">
        <v>0</v>
      </c>
      <c r="AB593">
        <v>0</v>
      </c>
      <c r="AC593">
        <v>0</v>
      </c>
      <c r="AD593">
        <v>0</v>
      </c>
      <c r="AE593" t="s">
        <v>104</v>
      </c>
      <c r="AF593" t="s">
        <v>105</v>
      </c>
      <c r="AG593" t="s">
        <v>288</v>
      </c>
      <c r="AH593" t="s">
        <v>105</v>
      </c>
    </row>
    <row r="594" spans="1:34" ht="15">
      <c r="A594" t="s">
        <v>101</v>
      </c>
      <c r="B594" t="s">
        <v>102</v>
      </c>
      <c r="C594" t="s">
        <v>286</v>
      </c>
      <c r="D594" t="s">
        <v>177</v>
      </c>
      <c r="E594" t="s">
        <v>102</v>
      </c>
      <c r="F594">
        <v>2012</v>
      </c>
      <c r="G594" t="s">
        <v>113</v>
      </c>
      <c r="H594" t="s">
        <v>178</v>
      </c>
      <c r="I594" t="s">
        <v>115</v>
      </c>
      <c r="J594" t="s">
        <v>150</v>
      </c>
      <c r="L594">
        <v>0</v>
      </c>
      <c r="M594">
        <v>0</v>
      </c>
      <c r="N594">
        <v>0</v>
      </c>
      <c r="O594">
        <v>0</v>
      </c>
      <c r="P594">
        <v>0</v>
      </c>
      <c r="Q594" t="s">
        <v>103</v>
      </c>
      <c r="R594">
        <v>0</v>
      </c>
      <c r="S594">
        <v>0</v>
      </c>
      <c r="T594">
        <v>0</v>
      </c>
      <c r="U594">
        <v>0</v>
      </c>
      <c r="V594">
        <v>0</v>
      </c>
      <c r="W594">
        <v>0</v>
      </c>
      <c r="X594">
        <v>0</v>
      </c>
      <c r="Y594">
        <v>0</v>
      </c>
      <c r="Z594">
        <v>0</v>
      </c>
      <c r="AA594">
        <v>0</v>
      </c>
      <c r="AB594">
        <v>0</v>
      </c>
      <c r="AC594">
        <v>0</v>
      </c>
      <c r="AD594">
        <v>0</v>
      </c>
      <c r="AE594" t="s">
        <v>104</v>
      </c>
      <c r="AF594" t="s">
        <v>105</v>
      </c>
      <c r="AG594" t="s">
        <v>288</v>
      </c>
      <c r="AH594" t="s">
        <v>105</v>
      </c>
    </row>
    <row r="595" spans="1:34" ht="15">
      <c r="A595" t="s">
        <v>101</v>
      </c>
      <c r="B595" t="s">
        <v>102</v>
      </c>
      <c r="C595" t="s">
        <v>286</v>
      </c>
      <c r="D595" t="s">
        <v>179</v>
      </c>
      <c r="E595" t="s">
        <v>102</v>
      </c>
      <c r="F595">
        <v>2012</v>
      </c>
      <c r="G595" t="s">
        <v>113</v>
      </c>
      <c r="H595" t="s">
        <v>180</v>
      </c>
      <c r="I595" t="s">
        <v>115</v>
      </c>
      <c r="J595" t="s">
        <v>150</v>
      </c>
      <c r="L595">
        <v>4100</v>
      </c>
      <c r="M595">
        <v>4100</v>
      </c>
      <c r="N595">
        <v>0</v>
      </c>
      <c r="O595">
        <v>0</v>
      </c>
      <c r="P595">
        <v>4100</v>
      </c>
      <c r="Q595" t="s">
        <v>131</v>
      </c>
      <c r="R595">
        <v>0</v>
      </c>
      <c r="S595">
        <v>0</v>
      </c>
      <c r="T595">
        <v>0</v>
      </c>
      <c r="U595">
        <v>0</v>
      </c>
      <c r="V595">
        <v>0</v>
      </c>
      <c r="W595">
        <v>0</v>
      </c>
      <c r="X595">
        <v>0</v>
      </c>
      <c r="Y595">
        <v>0</v>
      </c>
      <c r="Z595">
        <v>0</v>
      </c>
      <c r="AA595">
        <v>0</v>
      </c>
      <c r="AB595">
        <v>0</v>
      </c>
      <c r="AC595">
        <v>0</v>
      </c>
      <c r="AD595">
        <v>0</v>
      </c>
      <c r="AE595" t="s">
        <v>104</v>
      </c>
      <c r="AF595" t="s">
        <v>105</v>
      </c>
      <c r="AG595" t="s">
        <v>288</v>
      </c>
      <c r="AH595" t="s">
        <v>105</v>
      </c>
    </row>
    <row r="596" spans="1:34" ht="15">
      <c r="A596" t="s">
        <v>101</v>
      </c>
      <c r="B596" t="s">
        <v>102</v>
      </c>
      <c r="C596" t="s">
        <v>286</v>
      </c>
      <c r="D596" t="s">
        <v>291</v>
      </c>
      <c r="E596" t="s">
        <v>102</v>
      </c>
      <c r="F596">
        <v>2012</v>
      </c>
      <c r="G596" t="s">
        <v>113</v>
      </c>
      <c r="H596" t="s">
        <v>292</v>
      </c>
      <c r="I596" t="s">
        <v>115</v>
      </c>
      <c r="J596" t="s">
        <v>150</v>
      </c>
      <c r="L596">
        <v>132000</v>
      </c>
      <c r="M596">
        <v>132000</v>
      </c>
      <c r="N596">
        <v>0</v>
      </c>
      <c r="O596">
        <v>0</v>
      </c>
      <c r="P596">
        <v>132000</v>
      </c>
      <c r="Q596" t="s">
        <v>131</v>
      </c>
      <c r="R596">
        <v>0</v>
      </c>
      <c r="S596">
        <v>0</v>
      </c>
      <c r="T596">
        <v>0</v>
      </c>
      <c r="U596">
        <v>0</v>
      </c>
      <c r="V596">
        <v>0</v>
      </c>
      <c r="W596">
        <v>0</v>
      </c>
      <c r="X596">
        <v>0</v>
      </c>
      <c r="Y596">
        <v>0</v>
      </c>
      <c r="Z596">
        <v>0</v>
      </c>
      <c r="AA596">
        <v>0</v>
      </c>
      <c r="AB596">
        <v>0</v>
      </c>
      <c r="AC596">
        <v>0</v>
      </c>
      <c r="AD596">
        <v>0</v>
      </c>
      <c r="AE596" t="s">
        <v>104</v>
      </c>
      <c r="AF596" t="s">
        <v>105</v>
      </c>
      <c r="AG596" t="s">
        <v>288</v>
      </c>
      <c r="AH596" t="s">
        <v>105</v>
      </c>
    </row>
    <row r="597" spans="1:34" ht="15">
      <c r="A597" t="s">
        <v>101</v>
      </c>
      <c r="B597" t="s">
        <v>102</v>
      </c>
      <c r="C597" t="s">
        <v>286</v>
      </c>
      <c r="D597" t="s">
        <v>293</v>
      </c>
      <c r="E597" t="s">
        <v>102</v>
      </c>
      <c r="F597">
        <v>2012</v>
      </c>
      <c r="G597" t="s">
        <v>113</v>
      </c>
      <c r="H597" t="s">
        <v>294</v>
      </c>
      <c r="I597" t="s">
        <v>115</v>
      </c>
      <c r="J597" t="s">
        <v>150</v>
      </c>
      <c r="L597">
        <v>1130</v>
      </c>
      <c r="M597">
        <v>1130</v>
      </c>
      <c r="N597">
        <v>0</v>
      </c>
      <c r="O597">
        <v>0</v>
      </c>
      <c r="P597">
        <v>1130</v>
      </c>
      <c r="Q597" t="s">
        <v>131</v>
      </c>
      <c r="R597">
        <v>0</v>
      </c>
      <c r="S597">
        <v>0</v>
      </c>
      <c r="T597">
        <v>0</v>
      </c>
      <c r="U597">
        <v>0</v>
      </c>
      <c r="V597">
        <v>0</v>
      </c>
      <c r="W597">
        <v>0</v>
      </c>
      <c r="X597">
        <v>0</v>
      </c>
      <c r="Y597">
        <v>0</v>
      </c>
      <c r="Z597">
        <v>0</v>
      </c>
      <c r="AA597">
        <v>0</v>
      </c>
      <c r="AB597">
        <v>0</v>
      </c>
      <c r="AC597">
        <v>0</v>
      </c>
      <c r="AD597">
        <v>0</v>
      </c>
      <c r="AE597" t="s">
        <v>104</v>
      </c>
      <c r="AF597" t="s">
        <v>105</v>
      </c>
      <c r="AG597" t="s">
        <v>288</v>
      </c>
      <c r="AH597" t="s">
        <v>105</v>
      </c>
    </row>
    <row r="598" spans="1:34" ht="15">
      <c r="A598" t="s">
        <v>101</v>
      </c>
      <c r="B598" t="s">
        <v>102</v>
      </c>
      <c r="C598" t="s">
        <v>286</v>
      </c>
      <c r="D598" t="s">
        <v>148</v>
      </c>
      <c r="E598" t="s">
        <v>102</v>
      </c>
      <c r="F598">
        <v>2012</v>
      </c>
      <c r="G598" t="s">
        <v>113</v>
      </c>
      <c r="H598" t="s">
        <v>149</v>
      </c>
      <c r="I598" t="s">
        <v>115</v>
      </c>
      <c r="J598" t="s">
        <v>150</v>
      </c>
      <c r="L598">
        <v>30000.08</v>
      </c>
      <c r="M598">
        <v>30000.08</v>
      </c>
      <c r="N598">
        <v>0</v>
      </c>
      <c r="O598">
        <v>0</v>
      </c>
      <c r="P598">
        <v>30000.08</v>
      </c>
      <c r="Q598" t="s">
        <v>131</v>
      </c>
      <c r="R598">
        <v>0</v>
      </c>
      <c r="S598">
        <v>0</v>
      </c>
      <c r="T598">
        <v>0</v>
      </c>
      <c r="U598">
        <v>0</v>
      </c>
      <c r="V598">
        <v>0</v>
      </c>
      <c r="W598">
        <v>0</v>
      </c>
      <c r="X598">
        <v>0</v>
      </c>
      <c r="Y598">
        <v>0</v>
      </c>
      <c r="Z598">
        <v>0</v>
      </c>
      <c r="AA598">
        <v>0</v>
      </c>
      <c r="AB598">
        <v>0</v>
      </c>
      <c r="AC598">
        <v>0</v>
      </c>
      <c r="AD598">
        <v>0</v>
      </c>
      <c r="AE598" t="s">
        <v>104</v>
      </c>
      <c r="AF598" t="s">
        <v>105</v>
      </c>
      <c r="AG598" t="s">
        <v>288</v>
      </c>
      <c r="AH598" t="s">
        <v>105</v>
      </c>
    </row>
    <row r="599" spans="1:34" ht="15">
      <c r="A599" t="s">
        <v>101</v>
      </c>
      <c r="B599" t="s">
        <v>102</v>
      </c>
      <c r="C599" t="s">
        <v>286</v>
      </c>
      <c r="D599" t="s">
        <v>183</v>
      </c>
      <c r="E599" t="s">
        <v>102</v>
      </c>
      <c r="F599">
        <v>2012</v>
      </c>
      <c r="G599" t="s">
        <v>113</v>
      </c>
      <c r="H599" t="s">
        <v>184</v>
      </c>
      <c r="I599" t="s">
        <v>115</v>
      </c>
      <c r="J599" t="s">
        <v>150</v>
      </c>
      <c r="L599">
        <v>60000</v>
      </c>
      <c r="M599">
        <v>60000</v>
      </c>
      <c r="N599">
        <v>0</v>
      </c>
      <c r="O599">
        <v>0</v>
      </c>
      <c r="P599">
        <v>60000</v>
      </c>
      <c r="Q599" t="s">
        <v>131</v>
      </c>
      <c r="R599">
        <v>0</v>
      </c>
      <c r="S599">
        <v>0</v>
      </c>
      <c r="T599">
        <v>0</v>
      </c>
      <c r="U599">
        <v>0</v>
      </c>
      <c r="V599">
        <v>0</v>
      </c>
      <c r="W599">
        <v>0</v>
      </c>
      <c r="X599">
        <v>0</v>
      </c>
      <c r="Y599">
        <v>0</v>
      </c>
      <c r="Z599">
        <v>0</v>
      </c>
      <c r="AA599">
        <v>0</v>
      </c>
      <c r="AB599">
        <v>0</v>
      </c>
      <c r="AC599">
        <v>0</v>
      </c>
      <c r="AD599">
        <v>0</v>
      </c>
      <c r="AE599" t="s">
        <v>104</v>
      </c>
      <c r="AF599" t="s">
        <v>105</v>
      </c>
      <c r="AG599" t="s">
        <v>288</v>
      </c>
      <c r="AH599" t="s">
        <v>105</v>
      </c>
    </row>
    <row r="600" spans="1:34" ht="15">
      <c r="A600" t="s">
        <v>101</v>
      </c>
      <c r="B600" t="s">
        <v>102</v>
      </c>
      <c r="C600" t="s">
        <v>286</v>
      </c>
      <c r="D600" t="s">
        <v>151</v>
      </c>
      <c r="E600" t="s">
        <v>102</v>
      </c>
      <c r="F600">
        <v>2012</v>
      </c>
      <c r="G600" t="s">
        <v>113</v>
      </c>
      <c r="H600" t="s">
        <v>152</v>
      </c>
      <c r="I600" t="s">
        <v>115</v>
      </c>
      <c r="J600" t="s">
        <v>150</v>
      </c>
      <c r="L600">
        <v>16500</v>
      </c>
      <c r="M600">
        <v>16500</v>
      </c>
      <c r="N600">
        <v>0</v>
      </c>
      <c r="O600">
        <v>0</v>
      </c>
      <c r="P600">
        <v>16500</v>
      </c>
      <c r="Q600" t="s">
        <v>131</v>
      </c>
      <c r="R600">
        <v>0</v>
      </c>
      <c r="S600">
        <v>0</v>
      </c>
      <c r="T600">
        <v>0</v>
      </c>
      <c r="U600">
        <v>0</v>
      </c>
      <c r="V600">
        <v>0</v>
      </c>
      <c r="W600">
        <v>0</v>
      </c>
      <c r="X600">
        <v>0</v>
      </c>
      <c r="Y600">
        <v>0</v>
      </c>
      <c r="Z600">
        <v>0</v>
      </c>
      <c r="AA600">
        <v>0</v>
      </c>
      <c r="AB600">
        <v>0</v>
      </c>
      <c r="AC600">
        <v>0</v>
      </c>
      <c r="AD600">
        <v>0</v>
      </c>
      <c r="AE600" t="s">
        <v>104</v>
      </c>
      <c r="AF600" t="s">
        <v>105</v>
      </c>
      <c r="AG600" t="s">
        <v>288</v>
      </c>
      <c r="AH600" t="s">
        <v>105</v>
      </c>
    </row>
    <row r="601" spans="1:34" ht="15">
      <c r="A601" t="s">
        <v>101</v>
      </c>
      <c r="B601" t="s">
        <v>102</v>
      </c>
      <c r="C601" t="s">
        <v>286</v>
      </c>
      <c r="D601" t="s">
        <v>185</v>
      </c>
      <c r="E601" t="s">
        <v>102</v>
      </c>
      <c r="F601">
        <v>2012</v>
      </c>
      <c r="G601" t="s">
        <v>113</v>
      </c>
      <c r="H601" t="s">
        <v>186</v>
      </c>
      <c r="I601" t="s">
        <v>115</v>
      </c>
      <c r="J601" t="s">
        <v>187</v>
      </c>
      <c r="L601">
        <v>365</v>
      </c>
      <c r="M601">
        <v>365</v>
      </c>
      <c r="N601">
        <v>0</v>
      </c>
      <c r="O601">
        <v>0</v>
      </c>
      <c r="P601">
        <v>365</v>
      </c>
      <c r="Q601" t="s">
        <v>131</v>
      </c>
      <c r="R601">
        <v>0</v>
      </c>
      <c r="S601">
        <v>0</v>
      </c>
      <c r="T601">
        <v>0</v>
      </c>
      <c r="U601">
        <v>0</v>
      </c>
      <c r="V601">
        <v>0</v>
      </c>
      <c r="W601">
        <v>0</v>
      </c>
      <c r="X601">
        <v>0</v>
      </c>
      <c r="Y601">
        <v>0</v>
      </c>
      <c r="Z601">
        <v>0</v>
      </c>
      <c r="AA601">
        <v>0</v>
      </c>
      <c r="AB601">
        <v>0</v>
      </c>
      <c r="AC601">
        <v>0</v>
      </c>
      <c r="AD601">
        <v>0</v>
      </c>
      <c r="AE601" t="s">
        <v>104</v>
      </c>
      <c r="AF601" t="s">
        <v>105</v>
      </c>
      <c r="AG601" t="s">
        <v>288</v>
      </c>
      <c r="AH601" t="s">
        <v>105</v>
      </c>
    </row>
    <row r="602" spans="1:34" ht="15">
      <c r="A602" t="s">
        <v>101</v>
      </c>
      <c r="B602" t="s">
        <v>102</v>
      </c>
      <c r="C602" t="s">
        <v>286</v>
      </c>
      <c r="D602" t="s">
        <v>278</v>
      </c>
      <c r="E602" t="s">
        <v>102</v>
      </c>
      <c r="F602">
        <v>2012</v>
      </c>
      <c r="G602" t="s">
        <v>113</v>
      </c>
      <c r="H602" t="s">
        <v>279</v>
      </c>
      <c r="I602" t="s">
        <v>115</v>
      </c>
      <c r="J602" t="s">
        <v>187</v>
      </c>
      <c r="L602">
        <v>6481</v>
      </c>
      <c r="M602">
        <v>6481</v>
      </c>
      <c r="N602">
        <v>0</v>
      </c>
      <c r="O602">
        <v>0</v>
      </c>
      <c r="P602">
        <v>6481</v>
      </c>
      <c r="Q602" t="s">
        <v>131</v>
      </c>
      <c r="R602">
        <v>0</v>
      </c>
      <c r="S602">
        <v>0</v>
      </c>
      <c r="T602">
        <v>0</v>
      </c>
      <c r="U602">
        <v>0</v>
      </c>
      <c r="V602">
        <v>0</v>
      </c>
      <c r="W602">
        <v>0</v>
      </c>
      <c r="X602">
        <v>0</v>
      </c>
      <c r="Y602">
        <v>0</v>
      </c>
      <c r="Z602">
        <v>0</v>
      </c>
      <c r="AA602">
        <v>0</v>
      </c>
      <c r="AB602">
        <v>0</v>
      </c>
      <c r="AC602">
        <v>0</v>
      </c>
      <c r="AD602">
        <v>0</v>
      </c>
      <c r="AE602" t="s">
        <v>104</v>
      </c>
      <c r="AF602" t="s">
        <v>105</v>
      </c>
      <c r="AG602" t="s">
        <v>288</v>
      </c>
      <c r="AH602" t="s">
        <v>105</v>
      </c>
    </row>
    <row r="603" spans="1:34" ht="15">
      <c r="A603" t="s">
        <v>101</v>
      </c>
      <c r="B603" t="s">
        <v>102</v>
      </c>
      <c r="C603" t="s">
        <v>286</v>
      </c>
      <c r="D603" t="s">
        <v>280</v>
      </c>
      <c r="E603" t="s">
        <v>102</v>
      </c>
      <c r="F603">
        <v>2012</v>
      </c>
      <c r="G603" t="s">
        <v>113</v>
      </c>
      <c r="H603" t="s">
        <v>281</v>
      </c>
      <c r="I603" t="s">
        <v>115</v>
      </c>
      <c r="J603" t="s">
        <v>187</v>
      </c>
      <c r="L603">
        <v>828412</v>
      </c>
      <c r="M603">
        <v>828412</v>
      </c>
      <c r="N603">
        <v>0</v>
      </c>
      <c r="O603">
        <v>0</v>
      </c>
      <c r="P603">
        <v>828412</v>
      </c>
      <c r="Q603" t="s">
        <v>131</v>
      </c>
      <c r="R603">
        <v>0</v>
      </c>
      <c r="S603">
        <v>0</v>
      </c>
      <c r="T603">
        <v>0</v>
      </c>
      <c r="U603">
        <v>0</v>
      </c>
      <c r="V603">
        <v>0</v>
      </c>
      <c r="W603">
        <v>0</v>
      </c>
      <c r="X603">
        <v>0</v>
      </c>
      <c r="Y603">
        <v>0</v>
      </c>
      <c r="Z603">
        <v>0</v>
      </c>
      <c r="AA603">
        <v>0</v>
      </c>
      <c r="AB603">
        <v>0</v>
      </c>
      <c r="AC603">
        <v>0</v>
      </c>
      <c r="AD603">
        <v>0</v>
      </c>
      <c r="AE603" t="s">
        <v>104</v>
      </c>
      <c r="AF603" t="s">
        <v>105</v>
      </c>
      <c r="AG603" t="s">
        <v>288</v>
      </c>
      <c r="AH603" t="s">
        <v>105</v>
      </c>
    </row>
    <row r="604" spans="1:34" ht="15">
      <c r="A604" t="s">
        <v>101</v>
      </c>
      <c r="B604" t="s">
        <v>102</v>
      </c>
      <c r="C604" t="s">
        <v>286</v>
      </c>
      <c r="D604" t="s">
        <v>155</v>
      </c>
      <c r="E604" t="s">
        <v>102</v>
      </c>
      <c r="F604">
        <v>2012</v>
      </c>
      <c r="G604" t="s">
        <v>113</v>
      </c>
      <c r="H604" t="s">
        <v>156</v>
      </c>
      <c r="I604" t="s">
        <v>115</v>
      </c>
      <c r="J604" t="s">
        <v>157</v>
      </c>
      <c r="L604">
        <v>0.04</v>
      </c>
      <c r="M604">
        <v>0.04</v>
      </c>
      <c r="N604">
        <v>0</v>
      </c>
      <c r="O604">
        <v>0</v>
      </c>
      <c r="P604">
        <v>0.04</v>
      </c>
      <c r="Q604" t="s">
        <v>131</v>
      </c>
      <c r="R604">
        <v>0</v>
      </c>
      <c r="S604">
        <v>0</v>
      </c>
      <c r="T604">
        <v>0</v>
      </c>
      <c r="U604">
        <v>0</v>
      </c>
      <c r="V604">
        <v>0</v>
      </c>
      <c r="W604">
        <v>0</v>
      </c>
      <c r="X604">
        <v>0</v>
      </c>
      <c r="Y604">
        <v>0</v>
      </c>
      <c r="Z604">
        <v>0</v>
      </c>
      <c r="AA604">
        <v>0</v>
      </c>
      <c r="AB604">
        <v>0</v>
      </c>
      <c r="AC604">
        <v>0</v>
      </c>
      <c r="AD604">
        <v>0</v>
      </c>
      <c r="AE604" t="s">
        <v>104</v>
      </c>
      <c r="AF604" t="s">
        <v>105</v>
      </c>
      <c r="AG604" t="s">
        <v>288</v>
      </c>
      <c r="AH604" t="s">
        <v>105</v>
      </c>
    </row>
    <row r="605" spans="1:34" ht="15">
      <c r="A605" t="s">
        <v>101</v>
      </c>
      <c r="B605" t="s">
        <v>102</v>
      </c>
      <c r="C605" t="s">
        <v>286</v>
      </c>
      <c r="D605" t="s">
        <v>158</v>
      </c>
      <c r="E605" t="s">
        <v>102</v>
      </c>
      <c r="F605">
        <v>2012</v>
      </c>
      <c r="G605" t="s">
        <v>113</v>
      </c>
      <c r="H605" t="s">
        <v>159</v>
      </c>
      <c r="I605" t="s">
        <v>115</v>
      </c>
      <c r="J605" t="s">
        <v>157</v>
      </c>
      <c r="L605">
        <v>0.04</v>
      </c>
      <c r="M605">
        <v>0.04</v>
      </c>
      <c r="N605">
        <v>0</v>
      </c>
      <c r="O605">
        <v>0</v>
      </c>
      <c r="P605">
        <v>0.04</v>
      </c>
      <c r="Q605" t="s">
        <v>131</v>
      </c>
      <c r="R605">
        <v>0</v>
      </c>
      <c r="S605">
        <v>0</v>
      </c>
      <c r="T605">
        <v>0</v>
      </c>
      <c r="U605">
        <v>0</v>
      </c>
      <c r="V605">
        <v>0</v>
      </c>
      <c r="W605">
        <v>0</v>
      </c>
      <c r="X605">
        <v>0</v>
      </c>
      <c r="Y605">
        <v>0</v>
      </c>
      <c r="Z605">
        <v>0</v>
      </c>
      <c r="AA605">
        <v>0</v>
      </c>
      <c r="AB605">
        <v>0</v>
      </c>
      <c r="AC605">
        <v>0</v>
      </c>
      <c r="AD605">
        <v>0</v>
      </c>
      <c r="AE605" t="s">
        <v>104</v>
      </c>
      <c r="AF605" t="s">
        <v>105</v>
      </c>
      <c r="AG605" t="s">
        <v>288</v>
      </c>
      <c r="AH605" t="s">
        <v>105</v>
      </c>
    </row>
    <row r="606" spans="1:34" ht="15">
      <c r="A606" t="s">
        <v>101</v>
      </c>
      <c r="B606" t="s">
        <v>102</v>
      </c>
      <c r="C606" t="s">
        <v>286</v>
      </c>
      <c r="D606" t="s">
        <v>120</v>
      </c>
      <c r="E606" t="s">
        <v>102</v>
      </c>
      <c r="F606">
        <v>2012</v>
      </c>
      <c r="G606" t="s">
        <v>121</v>
      </c>
      <c r="H606" t="s">
        <v>122</v>
      </c>
      <c r="I606" t="s">
        <v>123</v>
      </c>
      <c r="J606" t="s">
        <v>124</v>
      </c>
      <c r="L606">
        <v>-357366</v>
      </c>
      <c r="M606">
        <v>-743424</v>
      </c>
      <c r="N606">
        <v>-743425</v>
      </c>
      <c r="O606">
        <v>0</v>
      </c>
      <c r="P606">
        <v>1</v>
      </c>
      <c r="Q606" t="s">
        <v>287</v>
      </c>
      <c r="R606">
        <v>0</v>
      </c>
      <c r="S606">
        <v>0</v>
      </c>
      <c r="T606">
        <v>0</v>
      </c>
      <c r="U606">
        <v>0</v>
      </c>
      <c r="V606">
        <v>0</v>
      </c>
      <c r="W606">
        <v>0</v>
      </c>
      <c r="X606">
        <v>0</v>
      </c>
      <c r="Y606">
        <v>0</v>
      </c>
      <c r="Z606">
        <v>0</v>
      </c>
      <c r="AA606">
        <v>0</v>
      </c>
      <c r="AB606">
        <v>-743425</v>
      </c>
      <c r="AC606">
        <v>0</v>
      </c>
      <c r="AD606">
        <v>0</v>
      </c>
      <c r="AE606" t="s">
        <v>104</v>
      </c>
      <c r="AF606" t="s">
        <v>105</v>
      </c>
      <c r="AG606" t="s">
        <v>288</v>
      </c>
      <c r="AH606" t="s">
        <v>105</v>
      </c>
    </row>
    <row r="607" spans="1:34" ht="15">
      <c r="A607" t="s">
        <v>101</v>
      </c>
      <c r="B607" t="s">
        <v>102</v>
      </c>
      <c r="C607" t="s">
        <v>286</v>
      </c>
      <c r="D607" t="s">
        <v>168</v>
      </c>
      <c r="E607" t="s">
        <v>102</v>
      </c>
      <c r="F607">
        <v>2012</v>
      </c>
      <c r="G607" t="s">
        <v>121</v>
      </c>
      <c r="H607" t="s">
        <v>169</v>
      </c>
      <c r="I607" t="s">
        <v>123</v>
      </c>
      <c r="J607" t="s">
        <v>124</v>
      </c>
      <c r="L607">
        <v>-156000</v>
      </c>
      <c r="M607">
        <v>0</v>
      </c>
      <c r="N607">
        <v>0</v>
      </c>
      <c r="O607">
        <v>0</v>
      </c>
      <c r="P607">
        <v>0</v>
      </c>
      <c r="Q607" t="s">
        <v>103</v>
      </c>
      <c r="R607">
        <v>0</v>
      </c>
      <c r="S607">
        <v>0</v>
      </c>
      <c r="T607">
        <v>0</v>
      </c>
      <c r="U607">
        <v>0</v>
      </c>
      <c r="V607">
        <v>0</v>
      </c>
      <c r="W607">
        <v>0</v>
      </c>
      <c r="X607">
        <v>0</v>
      </c>
      <c r="Y607">
        <v>0</v>
      </c>
      <c r="Z607">
        <v>0</v>
      </c>
      <c r="AA607">
        <v>0</v>
      </c>
      <c r="AB607">
        <v>0</v>
      </c>
      <c r="AC607">
        <v>0</v>
      </c>
      <c r="AD607">
        <v>0</v>
      </c>
      <c r="AE607" t="s">
        <v>104</v>
      </c>
      <c r="AF607" t="s">
        <v>105</v>
      </c>
      <c r="AG607" t="s">
        <v>288</v>
      </c>
      <c r="AH607" t="s">
        <v>105</v>
      </c>
    </row>
    <row r="608" spans="1:34" ht="15">
      <c r="A608" t="s">
        <v>101</v>
      </c>
      <c r="B608" t="s">
        <v>522</v>
      </c>
      <c r="C608" t="s">
        <v>286</v>
      </c>
      <c r="D608" t="s">
        <v>127</v>
      </c>
      <c r="E608" t="s">
        <v>106</v>
      </c>
      <c r="F608">
        <v>2012</v>
      </c>
      <c r="G608" t="s">
        <v>113</v>
      </c>
      <c r="H608" t="s">
        <v>128</v>
      </c>
      <c r="I608" t="s">
        <v>115</v>
      </c>
      <c r="J608" t="s">
        <v>129</v>
      </c>
      <c r="K608" t="s">
        <v>130</v>
      </c>
      <c r="L608">
        <v>0</v>
      </c>
      <c r="M608">
        <v>0</v>
      </c>
      <c r="N608">
        <v>495768.42</v>
      </c>
      <c r="O608">
        <v>0</v>
      </c>
      <c r="P608">
        <v>-495768.42</v>
      </c>
      <c r="Q608" t="s">
        <v>103</v>
      </c>
      <c r="R608">
        <v>56220.91</v>
      </c>
      <c r="S608">
        <v>38794.44</v>
      </c>
      <c r="T608">
        <v>112204.43000000001</v>
      </c>
      <c r="U608">
        <v>62889.520000000004</v>
      </c>
      <c r="V608">
        <v>61603.72</v>
      </c>
      <c r="W608">
        <v>52287.72</v>
      </c>
      <c r="X608">
        <v>41796.37</v>
      </c>
      <c r="Y608">
        <v>54252.32</v>
      </c>
      <c r="Z608">
        <v>-110711.65000000001</v>
      </c>
      <c r="AA608">
        <v>42616.72</v>
      </c>
      <c r="AB608">
        <v>35295.92</v>
      </c>
      <c r="AC608">
        <v>48518</v>
      </c>
      <c r="AD608">
        <v>0</v>
      </c>
      <c r="AE608" t="s">
        <v>104</v>
      </c>
      <c r="AF608" t="s">
        <v>523</v>
      </c>
      <c r="AG608" t="s">
        <v>288</v>
      </c>
      <c r="AH608" t="s">
        <v>107</v>
      </c>
    </row>
    <row r="609" spans="1:34" ht="15">
      <c r="A609" t="s">
        <v>101</v>
      </c>
      <c r="B609" t="s">
        <v>522</v>
      </c>
      <c r="C609" t="s">
        <v>286</v>
      </c>
      <c r="D609" t="s">
        <v>255</v>
      </c>
      <c r="E609" t="s">
        <v>106</v>
      </c>
      <c r="F609">
        <v>2012</v>
      </c>
      <c r="G609" t="s">
        <v>113</v>
      </c>
      <c r="H609" t="s">
        <v>256</v>
      </c>
      <c r="I609" t="s">
        <v>115</v>
      </c>
      <c r="J609" t="s">
        <v>129</v>
      </c>
      <c r="K609" t="s">
        <v>130</v>
      </c>
      <c r="L609">
        <v>0</v>
      </c>
      <c r="M609">
        <v>0</v>
      </c>
      <c r="N609">
        <v>44337.770000000004</v>
      </c>
      <c r="O609">
        <v>0</v>
      </c>
      <c r="P609">
        <v>-44337.770000000004</v>
      </c>
      <c r="Q609" t="s">
        <v>103</v>
      </c>
      <c r="R609">
        <v>4016.63</v>
      </c>
      <c r="S609">
        <v>5042.93</v>
      </c>
      <c r="T609">
        <v>9071.49</v>
      </c>
      <c r="U609">
        <v>5208.05</v>
      </c>
      <c r="V609">
        <v>3681.96</v>
      </c>
      <c r="W609">
        <v>3774.26</v>
      </c>
      <c r="X609">
        <v>3420.77</v>
      </c>
      <c r="Y609">
        <v>5962.88</v>
      </c>
      <c r="Z609">
        <v>-9188.02</v>
      </c>
      <c r="AA609">
        <v>4798.31</v>
      </c>
      <c r="AB609">
        <v>5997.32</v>
      </c>
      <c r="AC609">
        <v>2551.19</v>
      </c>
      <c r="AD609">
        <v>0</v>
      </c>
      <c r="AE609" t="s">
        <v>104</v>
      </c>
      <c r="AF609" t="s">
        <v>523</v>
      </c>
      <c r="AG609" t="s">
        <v>288</v>
      </c>
      <c r="AH609" t="s">
        <v>107</v>
      </c>
    </row>
    <row r="610" spans="1:34" ht="15">
      <c r="A610" t="s">
        <v>101</v>
      </c>
      <c r="B610" t="s">
        <v>522</v>
      </c>
      <c r="C610" t="s">
        <v>286</v>
      </c>
      <c r="D610" t="s">
        <v>508</v>
      </c>
      <c r="E610" t="s">
        <v>106</v>
      </c>
      <c r="F610">
        <v>2012</v>
      </c>
      <c r="G610" t="s">
        <v>113</v>
      </c>
      <c r="H610" t="s">
        <v>509</v>
      </c>
      <c r="I610" t="s">
        <v>115</v>
      </c>
      <c r="J610" t="s">
        <v>129</v>
      </c>
      <c r="K610" t="s">
        <v>130</v>
      </c>
      <c r="L610">
        <v>0</v>
      </c>
      <c r="M610">
        <v>0</v>
      </c>
      <c r="N610">
        <v>5926.58</v>
      </c>
      <c r="O610">
        <v>0</v>
      </c>
      <c r="P610">
        <v>-5926.58</v>
      </c>
      <c r="Q610" t="s">
        <v>103</v>
      </c>
      <c r="R610">
        <v>795.38</v>
      </c>
      <c r="S610">
        <v>535.75</v>
      </c>
      <c r="T610">
        <v>1516.75</v>
      </c>
      <c r="U610">
        <v>932</v>
      </c>
      <c r="V610">
        <v>923.5</v>
      </c>
      <c r="W610">
        <v>649.26</v>
      </c>
      <c r="X610">
        <v>455.35</v>
      </c>
      <c r="Y610">
        <v>689.66</v>
      </c>
      <c r="Z610">
        <v>-2131.58</v>
      </c>
      <c r="AA610">
        <v>485.53000000000003</v>
      </c>
      <c r="AB610">
        <v>464.47</v>
      </c>
      <c r="AC610">
        <v>610.51</v>
      </c>
      <c r="AD610">
        <v>0</v>
      </c>
      <c r="AE610" t="s">
        <v>104</v>
      </c>
      <c r="AF610" t="s">
        <v>523</v>
      </c>
      <c r="AG610" t="s">
        <v>288</v>
      </c>
      <c r="AH610" t="s">
        <v>107</v>
      </c>
    </row>
    <row r="611" spans="1:34" ht="15">
      <c r="A611" t="s">
        <v>101</v>
      </c>
      <c r="B611" t="s">
        <v>522</v>
      </c>
      <c r="C611" t="s">
        <v>286</v>
      </c>
      <c r="D611" t="s">
        <v>134</v>
      </c>
      <c r="E611" t="s">
        <v>106</v>
      </c>
      <c r="F611">
        <v>2012</v>
      </c>
      <c r="G611" t="s">
        <v>113</v>
      </c>
      <c r="H611" t="s">
        <v>135</v>
      </c>
      <c r="I611" t="s">
        <v>115</v>
      </c>
      <c r="J611" t="s">
        <v>129</v>
      </c>
      <c r="K611" t="s">
        <v>136</v>
      </c>
      <c r="L611">
        <v>0</v>
      </c>
      <c r="M611">
        <v>0</v>
      </c>
      <c r="N611">
        <v>175440</v>
      </c>
      <c r="O611">
        <v>0</v>
      </c>
      <c r="P611">
        <v>-175440</v>
      </c>
      <c r="Q611" t="s">
        <v>103</v>
      </c>
      <c r="R611">
        <v>8498.74</v>
      </c>
      <c r="S611">
        <v>15480</v>
      </c>
      <c r="T611">
        <v>22461.260000000002</v>
      </c>
      <c r="U611">
        <v>15480</v>
      </c>
      <c r="V611">
        <v>15480</v>
      </c>
      <c r="W611">
        <v>15480</v>
      </c>
      <c r="X611">
        <v>15480</v>
      </c>
      <c r="Y611">
        <v>14190</v>
      </c>
      <c r="Z611">
        <v>10320</v>
      </c>
      <c r="AA611">
        <v>14190</v>
      </c>
      <c r="AB611">
        <v>14190</v>
      </c>
      <c r="AC611">
        <v>14190</v>
      </c>
      <c r="AD611">
        <v>0</v>
      </c>
      <c r="AE611" t="s">
        <v>104</v>
      </c>
      <c r="AF611" t="s">
        <v>523</v>
      </c>
      <c r="AG611" t="s">
        <v>288</v>
      </c>
      <c r="AH611" t="s">
        <v>107</v>
      </c>
    </row>
    <row r="612" spans="1:34" ht="15">
      <c r="A612" t="s">
        <v>101</v>
      </c>
      <c r="B612" t="s">
        <v>522</v>
      </c>
      <c r="C612" t="s">
        <v>286</v>
      </c>
      <c r="D612" t="s">
        <v>137</v>
      </c>
      <c r="E612" t="s">
        <v>106</v>
      </c>
      <c r="F612">
        <v>2012</v>
      </c>
      <c r="G612" t="s">
        <v>113</v>
      </c>
      <c r="H612" t="s">
        <v>138</v>
      </c>
      <c r="I612" t="s">
        <v>115</v>
      </c>
      <c r="J612" t="s">
        <v>129</v>
      </c>
      <c r="K612" t="s">
        <v>136</v>
      </c>
      <c r="L612">
        <v>0</v>
      </c>
      <c r="M612">
        <v>0</v>
      </c>
      <c r="N612">
        <v>67949.88</v>
      </c>
      <c r="O612">
        <v>0</v>
      </c>
      <c r="P612">
        <v>-67949.88</v>
      </c>
      <c r="Q612" t="s">
        <v>103</v>
      </c>
      <c r="R612">
        <v>2641.7200000000003</v>
      </c>
      <c r="S612">
        <v>5431.57</v>
      </c>
      <c r="T612">
        <v>9403.29</v>
      </c>
      <c r="U612">
        <v>5317.03</v>
      </c>
      <c r="V612">
        <v>5181.88</v>
      </c>
      <c r="W612">
        <v>5267.02</v>
      </c>
      <c r="X612">
        <v>5465.7</v>
      </c>
      <c r="Y612">
        <v>7379.05</v>
      </c>
      <c r="Z612">
        <v>3686.61</v>
      </c>
      <c r="AA612">
        <v>5754.85</v>
      </c>
      <c r="AB612">
        <v>5373.88</v>
      </c>
      <c r="AC612">
        <v>7047.28</v>
      </c>
      <c r="AD612">
        <v>0</v>
      </c>
      <c r="AE612" t="s">
        <v>104</v>
      </c>
      <c r="AF612" t="s">
        <v>523</v>
      </c>
      <c r="AG612" t="s">
        <v>288</v>
      </c>
      <c r="AH612" t="s">
        <v>107</v>
      </c>
    </row>
    <row r="613" spans="1:34" ht="15">
      <c r="A613" t="s">
        <v>101</v>
      </c>
      <c r="B613" t="s">
        <v>522</v>
      </c>
      <c r="C613" t="s">
        <v>286</v>
      </c>
      <c r="D613" t="s">
        <v>139</v>
      </c>
      <c r="E613" t="s">
        <v>106</v>
      </c>
      <c r="F613">
        <v>2012</v>
      </c>
      <c r="G613" t="s">
        <v>113</v>
      </c>
      <c r="H613" t="s">
        <v>140</v>
      </c>
      <c r="I613" t="s">
        <v>115</v>
      </c>
      <c r="J613" t="s">
        <v>129</v>
      </c>
      <c r="K613" t="s">
        <v>136</v>
      </c>
      <c r="L613">
        <v>0</v>
      </c>
      <c r="M613">
        <v>0</v>
      </c>
      <c r="N613">
        <v>61338.8</v>
      </c>
      <c r="O613">
        <v>0</v>
      </c>
      <c r="P613">
        <v>-61338.8</v>
      </c>
      <c r="Q613" t="s">
        <v>103</v>
      </c>
      <c r="R613">
        <v>2241.69</v>
      </c>
      <c r="S613">
        <v>4623.79</v>
      </c>
      <c r="T613">
        <v>8005.3</v>
      </c>
      <c r="U613">
        <v>4515.24</v>
      </c>
      <c r="V613">
        <v>4757.79</v>
      </c>
      <c r="W613">
        <v>4836.6</v>
      </c>
      <c r="X613">
        <v>5090.53</v>
      </c>
      <c r="Y613">
        <v>6923.53</v>
      </c>
      <c r="Z613">
        <v>3456.9900000000002</v>
      </c>
      <c r="AA613">
        <v>5383.01</v>
      </c>
      <c r="AB613">
        <v>5026.11</v>
      </c>
      <c r="AC613">
        <v>6478.22</v>
      </c>
      <c r="AD613">
        <v>0</v>
      </c>
      <c r="AE613" t="s">
        <v>104</v>
      </c>
      <c r="AF613" t="s">
        <v>523</v>
      </c>
      <c r="AG613" t="s">
        <v>288</v>
      </c>
      <c r="AH613" t="s">
        <v>107</v>
      </c>
    </row>
    <row r="614" spans="1:34" ht="15">
      <c r="A614" t="s">
        <v>101</v>
      </c>
      <c r="B614" t="s">
        <v>522</v>
      </c>
      <c r="C614" t="s">
        <v>286</v>
      </c>
      <c r="D614" t="s">
        <v>141</v>
      </c>
      <c r="E614" t="s">
        <v>106</v>
      </c>
      <c r="F614">
        <v>2012</v>
      </c>
      <c r="G614" t="s">
        <v>113</v>
      </c>
      <c r="H614" t="s">
        <v>142</v>
      </c>
      <c r="I614" t="s">
        <v>115</v>
      </c>
      <c r="J614" t="s">
        <v>129</v>
      </c>
      <c r="K614" t="s">
        <v>136</v>
      </c>
      <c r="L614">
        <v>0</v>
      </c>
      <c r="M614">
        <v>0</v>
      </c>
      <c r="N614">
        <v>5082</v>
      </c>
      <c r="O614">
        <v>0</v>
      </c>
      <c r="P614">
        <v>-5082</v>
      </c>
      <c r="Q614" t="s">
        <v>103</v>
      </c>
      <c r="R614">
        <v>0</v>
      </c>
      <c r="S614">
        <v>0</v>
      </c>
      <c r="T614">
        <v>0</v>
      </c>
      <c r="U614">
        <v>0</v>
      </c>
      <c r="V614">
        <v>0</v>
      </c>
      <c r="W614">
        <v>2541</v>
      </c>
      <c r="X614">
        <v>423.5</v>
      </c>
      <c r="Y614">
        <v>423.5</v>
      </c>
      <c r="Z614">
        <v>423.5</v>
      </c>
      <c r="AA614">
        <v>423.5</v>
      </c>
      <c r="AB614">
        <v>423.5</v>
      </c>
      <c r="AC614">
        <v>423.5</v>
      </c>
      <c r="AD614">
        <v>0</v>
      </c>
      <c r="AE614" t="s">
        <v>104</v>
      </c>
      <c r="AF614" t="s">
        <v>523</v>
      </c>
      <c r="AG614" t="s">
        <v>288</v>
      </c>
      <c r="AH614" t="s">
        <v>107</v>
      </c>
    </row>
    <row r="615" spans="1:34" ht="15">
      <c r="A615" t="s">
        <v>101</v>
      </c>
      <c r="B615" t="s">
        <v>522</v>
      </c>
      <c r="C615" t="s">
        <v>286</v>
      </c>
      <c r="D615" t="s">
        <v>198</v>
      </c>
      <c r="E615" t="s">
        <v>106</v>
      </c>
      <c r="F615">
        <v>2012</v>
      </c>
      <c r="G615" t="s">
        <v>113</v>
      </c>
      <c r="H615" t="s">
        <v>199</v>
      </c>
      <c r="I615" t="s">
        <v>115</v>
      </c>
      <c r="J615" t="s">
        <v>147</v>
      </c>
      <c r="L615">
        <v>0</v>
      </c>
      <c r="M615">
        <v>0</v>
      </c>
      <c r="N615">
        <v>12743.02</v>
      </c>
      <c r="O615">
        <v>0</v>
      </c>
      <c r="P615">
        <v>-12743.02</v>
      </c>
      <c r="Q615" t="s">
        <v>103</v>
      </c>
      <c r="R615">
        <v>0</v>
      </c>
      <c r="S615">
        <v>0</v>
      </c>
      <c r="T615">
        <v>0</v>
      </c>
      <c r="U615">
        <v>0</v>
      </c>
      <c r="V615">
        <v>0</v>
      </c>
      <c r="W615">
        <v>0</v>
      </c>
      <c r="X615">
        <v>0</v>
      </c>
      <c r="Y615">
        <v>0</v>
      </c>
      <c r="Z615">
        <v>0</v>
      </c>
      <c r="AA615">
        <v>0</v>
      </c>
      <c r="AB615">
        <v>7605.28</v>
      </c>
      <c r="AC615">
        <v>5137.74</v>
      </c>
      <c r="AD615">
        <v>0</v>
      </c>
      <c r="AE615" t="s">
        <v>104</v>
      </c>
      <c r="AF615" t="s">
        <v>523</v>
      </c>
      <c r="AG615" t="s">
        <v>288</v>
      </c>
      <c r="AH615" t="s">
        <v>107</v>
      </c>
    </row>
    <row r="616" spans="1:34" ht="15">
      <c r="A616" t="s">
        <v>101</v>
      </c>
      <c r="B616" t="s">
        <v>522</v>
      </c>
      <c r="C616" t="s">
        <v>286</v>
      </c>
      <c r="D616" t="s">
        <v>200</v>
      </c>
      <c r="E616" t="s">
        <v>106</v>
      </c>
      <c r="F616">
        <v>2012</v>
      </c>
      <c r="G616" t="s">
        <v>113</v>
      </c>
      <c r="H616" t="s">
        <v>201</v>
      </c>
      <c r="I616" t="s">
        <v>115</v>
      </c>
      <c r="J616" t="s">
        <v>147</v>
      </c>
      <c r="L616">
        <v>0</v>
      </c>
      <c r="M616">
        <v>0</v>
      </c>
      <c r="N616">
        <v>1200.13</v>
      </c>
      <c r="O616">
        <v>0</v>
      </c>
      <c r="P616">
        <v>-1200.13</v>
      </c>
      <c r="Q616" t="s">
        <v>103</v>
      </c>
      <c r="R616">
        <v>0</v>
      </c>
      <c r="S616">
        <v>0</v>
      </c>
      <c r="T616">
        <v>0</v>
      </c>
      <c r="U616">
        <v>0</v>
      </c>
      <c r="V616">
        <v>0</v>
      </c>
      <c r="W616">
        <v>0</v>
      </c>
      <c r="X616">
        <v>0</v>
      </c>
      <c r="Y616">
        <v>0</v>
      </c>
      <c r="Z616">
        <v>0</v>
      </c>
      <c r="AA616">
        <v>1019.45</v>
      </c>
      <c r="AB616">
        <v>180.68</v>
      </c>
      <c r="AC616">
        <v>0</v>
      </c>
      <c r="AD616">
        <v>0</v>
      </c>
      <c r="AE616" t="s">
        <v>104</v>
      </c>
      <c r="AF616" t="s">
        <v>523</v>
      </c>
      <c r="AG616" t="s">
        <v>288</v>
      </c>
      <c r="AH616" t="s">
        <v>107</v>
      </c>
    </row>
    <row r="617" spans="1:34" ht="15">
      <c r="A617" t="s">
        <v>101</v>
      </c>
      <c r="B617" t="s">
        <v>522</v>
      </c>
      <c r="C617" t="s">
        <v>286</v>
      </c>
      <c r="D617" t="s">
        <v>372</v>
      </c>
      <c r="E617" t="s">
        <v>106</v>
      </c>
      <c r="F617">
        <v>2012</v>
      </c>
      <c r="G617" t="s">
        <v>113</v>
      </c>
      <c r="H617" t="s">
        <v>373</v>
      </c>
      <c r="I617" t="s">
        <v>115</v>
      </c>
      <c r="J617" t="s">
        <v>147</v>
      </c>
      <c r="L617">
        <v>0</v>
      </c>
      <c r="M617">
        <v>0</v>
      </c>
      <c r="N617">
        <v>549.84</v>
      </c>
      <c r="O617">
        <v>0</v>
      </c>
      <c r="P617">
        <v>-549.84</v>
      </c>
      <c r="Q617" t="s">
        <v>103</v>
      </c>
      <c r="R617">
        <v>0</v>
      </c>
      <c r="S617">
        <v>0</v>
      </c>
      <c r="T617">
        <v>0</v>
      </c>
      <c r="U617">
        <v>0</v>
      </c>
      <c r="V617">
        <v>0</v>
      </c>
      <c r="W617">
        <v>0</v>
      </c>
      <c r="X617">
        <v>0</v>
      </c>
      <c r="Y617">
        <v>0</v>
      </c>
      <c r="Z617">
        <v>549.84</v>
      </c>
      <c r="AA617">
        <v>0</v>
      </c>
      <c r="AB617">
        <v>0</v>
      </c>
      <c r="AC617">
        <v>0</v>
      </c>
      <c r="AD617">
        <v>0</v>
      </c>
      <c r="AE617" t="s">
        <v>104</v>
      </c>
      <c r="AF617" t="s">
        <v>523</v>
      </c>
      <c r="AG617" t="s">
        <v>288</v>
      </c>
      <c r="AH617" t="s">
        <v>107</v>
      </c>
    </row>
    <row r="618" spans="1:34" ht="15">
      <c r="A618" t="s">
        <v>101</v>
      </c>
      <c r="B618" t="s">
        <v>522</v>
      </c>
      <c r="C618" t="s">
        <v>286</v>
      </c>
      <c r="D618" t="s">
        <v>173</v>
      </c>
      <c r="E618" t="s">
        <v>106</v>
      </c>
      <c r="F618">
        <v>2012</v>
      </c>
      <c r="G618" t="s">
        <v>113</v>
      </c>
      <c r="H618" t="s">
        <v>174</v>
      </c>
      <c r="I618" t="s">
        <v>115</v>
      </c>
      <c r="J618" t="s">
        <v>147</v>
      </c>
      <c r="L618">
        <v>0</v>
      </c>
      <c r="M618">
        <v>0</v>
      </c>
      <c r="N618">
        <v>6587.05</v>
      </c>
      <c r="O618">
        <v>-0.01</v>
      </c>
      <c r="P618">
        <v>-6587.04</v>
      </c>
      <c r="Q618" t="s">
        <v>103</v>
      </c>
      <c r="R618">
        <v>0</v>
      </c>
      <c r="S618">
        <v>3974.78</v>
      </c>
      <c r="T618">
        <v>568.61</v>
      </c>
      <c r="U618">
        <v>0</v>
      </c>
      <c r="V618">
        <v>799.34</v>
      </c>
      <c r="W618">
        <v>0</v>
      </c>
      <c r="X618">
        <v>32.94</v>
      </c>
      <c r="Y618">
        <v>0</v>
      </c>
      <c r="Z618">
        <v>0</v>
      </c>
      <c r="AA618">
        <v>0</v>
      </c>
      <c r="AB618">
        <v>1211.38</v>
      </c>
      <c r="AC618">
        <v>0</v>
      </c>
      <c r="AD618">
        <v>0</v>
      </c>
      <c r="AE618" t="s">
        <v>104</v>
      </c>
      <c r="AF618" t="s">
        <v>523</v>
      </c>
      <c r="AG618" t="s">
        <v>288</v>
      </c>
      <c r="AH618" t="s">
        <v>107</v>
      </c>
    </row>
    <row r="619" spans="1:34" ht="15">
      <c r="A619" t="s">
        <v>101</v>
      </c>
      <c r="B619" t="s">
        <v>522</v>
      </c>
      <c r="C619" t="s">
        <v>286</v>
      </c>
      <c r="D619" t="s">
        <v>524</v>
      </c>
      <c r="E619" t="s">
        <v>106</v>
      </c>
      <c r="F619">
        <v>2012</v>
      </c>
      <c r="G619" t="s">
        <v>113</v>
      </c>
      <c r="H619" t="s">
        <v>525</v>
      </c>
      <c r="I619" t="s">
        <v>115</v>
      </c>
      <c r="J619" t="s">
        <v>147</v>
      </c>
      <c r="L619">
        <v>0</v>
      </c>
      <c r="M619">
        <v>0</v>
      </c>
      <c r="N619">
        <v>2105.76</v>
      </c>
      <c r="O619">
        <v>0.01</v>
      </c>
      <c r="P619">
        <v>-2105.77</v>
      </c>
      <c r="Q619" t="s">
        <v>103</v>
      </c>
      <c r="R619">
        <v>0</v>
      </c>
      <c r="S619">
        <v>0</v>
      </c>
      <c r="T619">
        <v>0</v>
      </c>
      <c r="U619">
        <v>0</v>
      </c>
      <c r="V619">
        <v>0</v>
      </c>
      <c r="W619">
        <v>2105.76</v>
      </c>
      <c r="X619">
        <v>0</v>
      </c>
      <c r="Y619">
        <v>0</v>
      </c>
      <c r="Z619">
        <v>0</v>
      </c>
      <c r="AA619">
        <v>0</v>
      </c>
      <c r="AB619">
        <v>0</v>
      </c>
      <c r="AC619">
        <v>0</v>
      </c>
      <c r="AD619">
        <v>0</v>
      </c>
      <c r="AE619" t="s">
        <v>104</v>
      </c>
      <c r="AF619" t="s">
        <v>523</v>
      </c>
      <c r="AG619" t="s">
        <v>288</v>
      </c>
      <c r="AH619" t="s">
        <v>107</v>
      </c>
    </row>
    <row r="620" spans="1:34" ht="15">
      <c r="A620" t="s">
        <v>101</v>
      </c>
      <c r="B620" t="s">
        <v>522</v>
      </c>
      <c r="C620" t="s">
        <v>286</v>
      </c>
      <c r="D620" t="s">
        <v>208</v>
      </c>
      <c r="E620" t="s">
        <v>106</v>
      </c>
      <c r="F620">
        <v>2012</v>
      </c>
      <c r="G620" t="s">
        <v>113</v>
      </c>
      <c r="H620" t="s">
        <v>209</v>
      </c>
      <c r="I620" t="s">
        <v>115</v>
      </c>
      <c r="J620" t="s">
        <v>147</v>
      </c>
      <c r="L620">
        <v>0</v>
      </c>
      <c r="M620">
        <v>0</v>
      </c>
      <c r="N620">
        <v>0</v>
      </c>
      <c r="O620">
        <v>0</v>
      </c>
      <c r="P620">
        <v>0</v>
      </c>
      <c r="Q620" t="s">
        <v>103</v>
      </c>
      <c r="R620">
        <v>86.61</v>
      </c>
      <c r="S620">
        <v>0</v>
      </c>
      <c r="T620">
        <v>0</v>
      </c>
      <c r="U620">
        <v>0</v>
      </c>
      <c r="V620">
        <v>0</v>
      </c>
      <c r="W620">
        <v>0</v>
      </c>
      <c r="X620">
        <v>0</v>
      </c>
      <c r="Y620">
        <v>0</v>
      </c>
      <c r="Z620">
        <v>0</v>
      </c>
      <c r="AA620">
        <v>0</v>
      </c>
      <c r="AB620">
        <v>0</v>
      </c>
      <c r="AC620">
        <v>-86.61</v>
      </c>
      <c r="AD620">
        <v>0</v>
      </c>
      <c r="AE620" t="s">
        <v>104</v>
      </c>
      <c r="AF620" t="s">
        <v>523</v>
      </c>
      <c r="AG620" t="s">
        <v>288</v>
      </c>
      <c r="AH620" t="s">
        <v>107</v>
      </c>
    </row>
    <row r="621" spans="1:34" ht="15">
      <c r="A621" t="s">
        <v>101</v>
      </c>
      <c r="B621" t="s">
        <v>522</v>
      </c>
      <c r="C621" t="s">
        <v>286</v>
      </c>
      <c r="D621" t="s">
        <v>378</v>
      </c>
      <c r="E621" t="s">
        <v>102</v>
      </c>
      <c r="F621">
        <v>2012</v>
      </c>
      <c r="G621" t="s">
        <v>113</v>
      </c>
      <c r="H621" t="s">
        <v>379</v>
      </c>
      <c r="I621" t="s">
        <v>115</v>
      </c>
      <c r="J621" t="s">
        <v>150</v>
      </c>
      <c r="L621">
        <v>0</v>
      </c>
      <c r="M621">
        <v>0</v>
      </c>
      <c r="N621">
        <v>0</v>
      </c>
      <c r="O621">
        <v>0</v>
      </c>
      <c r="P621">
        <v>0</v>
      </c>
      <c r="Q621" t="s">
        <v>103</v>
      </c>
      <c r="R621">
        <v>0</v>
      </c>
      <c r="S621">
        <v>0</v>
      </c>
      <c r="T621">
        <v>0</v>
      </c>
      <c r="U621">
        <v>0</v>
      </c>
      <c r="V621">
        <v>0</v>
      </c>
      <c r="W621">
        <v>0</v>
      </c>
      <c r="X621">
        <v>0</v>
      </c>
      <c r="Y621">
        <v>-602.25</v>
      </c>
      <c r="Z621">
        <v>0</v>
      </c>
      <c r="AA621">
        <v>0</v>
      </c>
      <c r="AB621">
        <v>0</v>
      </c>
      <c r="AC621">
        <v>602.25</v>
      </c>
      <c r="AD621">
        <v>0</v>
      </c>
      <c r="AE621" t="s">
        <v>104</v>
      </c>
      <c r="AF621" t="s">
        <v>523</v>
      </c>
      <c r="AG621" t="s">
        <v>288</v>
      </c>
      <c r="AH621" t="s">
        <v>105</v>
      </c>
    </row>
    <row r="622" spans="1:34" ht="15">
      <c r="A622" t="s">
        <v>101</v>
      </c>
      <c r="B622" t="s">
        <v>522</v>
      </c>
      <c r="C622" t="s">
        <v>286</v>
      </c>
      <c r="D622" t="s">
        <v>378</v>
      </c>
      <c r="E622" t="s">
        <v>106</v>
      </c>
      <c r="F622">
        <v>2012</v>
      </c>
      <c r="G622" t="s">
        <v>113</v>
      </c>
      <c r="H622" t="s">
        <v>379</v>
      </c>
      <c r="I622" t="s">
        <v>115</v>
      </c>
      <c r="J622" t="s">
        <v>150</v>
      </c>
      <c r="L622">
        <v>0</v>
      </c>
      <c r="M622">
        <v>0</v>
      </c>
      <c r="N622">
        <v>-602.25</v>
      </c>
      <c r="O622">
        <v>0</v>
      </c>
      <c r="P622">
        <v>602.25</v>
      </c>
      <c r="Q622" t="s">
        <v>103</v>
      </c>
      <c r="R622">
        <v>0</v>
      </c>
      <c r="S622">
        <v>0</v>
      </c>
      <c r="T622">
        <v>0</v>
      </c>
      <c r="U622">
        <v>0</v>
      </c>
      <c r="V622">
        <v>0</v>
      </c>
      <c r="W622">
        <v>0</v>
      </c>
      <c r="X622">
        <v>0</v>
      </c>
      <c r="Y622">
        <v>0</v>
      </c>
      <c r="Z622">
        <v>0</v>
      </c>
      <c r="AA622">
        <v>0</v>
      </c>
      <c r="AB622">
        <v>0</v>
      </c>
      <c r="AC622">
        <v>-602.25</v>
      </c>
      <c r="AD622">
        <v>0</v>
      </c>
      <c r="AE622" t="s">
        <v>104</v>
      </c>
      <c r="AF622" t="s">
        <v>523</v>
      </c>
      <c r="AG622" t="s">
        <v>288</v>
      </c>
      <c r="AH622" t="s">
        <v>107</v>
      </c>
    </row>
    <row r="623" spans="1:34" ht="15">
      <c r="A623" t="s">
        <v>101</v>
      </c>
      <c r="B623" t="s">
        <v>522</v>
      </c>
      <c r="C623" t="s">
        <v>286</v>
      </c>
      <c r="D623" t="s">
        <v>465</v>
      </c>
      <c r="E623" t="s">
        <v>106</v>
      </c>
      <c r="F623">
        <v>2012</v>
      </c>
      <c r="G623" t="s">
        <v>113</v>
      </c>
      <c r="H623" t="s">
        <v>466</v>
      </c>
      <c r="I623" t="s">
        <v>115</v>
      </c>
      <c r="J623" t="s">
        <v>150</v>
      </c>
      <c r="L623">
        <v>0</v>
      </c>
      <c r="M623">
        <v>0</v>
      </c>
      <c r="N623">
        <v>-72929.29000000001</v>
      </c>
      <c r="O623">
        <v>0</v>
      </c>
      <c r="P623">
        <v>72929.29000000001</v>
      </c>
      <c r="Q623" t="s">
        <v>103</v>
      </c>
      <c r="R623">
        <v>0</v>
      </c>
      <c r="S623">
        <v>0</v>
      </c>
      <c r="T623">
        <v>0</v>
      </c>
      <c r="U623">
        <v>0</v>
      </c>
      <c r="V623">
        <v>0</v>
      </c>
      <c r="W623">
        <v>0</v>
      </c>
      <c r="X623">
        <v>0</v>
      </c>
      <c r="Y623">
        <v>0</v>
      </c>
      <c r="Z623">
        <v>0</v>
      </c>
      <c r="AA623">
        <v>0</v>
      </c>
      <c r="AB623">
        <v>0</v>
      </c>
      <c r="AC623">
        <v>-72929.29000000001</v>
      </c>
      <c r="AD623">
        <v>0</v>
      </c>
      <c r="AE623" t="s">
        <v>104</v>
      </c>
      <c r="AF623" t="s">
        <v>523</v>
      </c>
      <c r="AG623" t="s">
        <v>288</v>
      </c>
      <c r="AH623" t="s">
        <v>107</v>
      </c>
    </row>
    <row r="624" spans="1:34" ht="15">
      <c r="A624" t="s">
        <v>101</v>
      </c>
      <c r="B624" t="s">
        <v>522</v>
      </c>
      <c r="C624" t="s">
        <v>286</v>
      </c>
      <c r="D624" t="s">
        <v>245</v>
      </c>
      <c r="E624" t="s">
        <v>106</v>
      </c>
      <c r="F624">
        <v>2012</v>
      </c>
      <c r="G624" t="s">
        <v>113</v>
      </c>
      <c r="H624" t="s">
        <v>246</v>
      </c>
      <c r="I624" t="s">
        <v>115</v>
      </c>
      <c r="J624" t="s">
        <v>150</v>
      </c>
      <c r="L624">
        <v>0</v>
      </c>
      <c r="M624">
        <v>0</v>
      </c>
      <c r="N624">
        <v>-76774.05</v>
      </c>
      <c r="O624">
        <v>0</v>
      </c>
      <c r="P624">
        <v>76774.05</v>
      </c>
      <c r="Q624" t="s">
        <v>103</v>
      </c>
      <c r="R624">
        <v>0</v>
      </c>
      <c r="S624">
        <v>0</v>
      </c>
      <c r="T624">
        <v>0</v>
      </c>
      <c r="U624">
        <v>0</v>
      </c>
      <c r="V624">
        <v>0</v>
      </c>
      <c r="W624">
        <v>0</v>
      </c>
      <c r="X624">
        <v>0</v>
      </c>
      <c r="Y624">
        <v>0</v>
      </c>
      <c r="Z624">
        <v>0</v>
      </c>
      <c r="AA624">
        <v>0</v>
      </c>
      <c r="AB624">
        <v>0</v>
      </c>
      <c r="AC624">
        <v>-76774.05</v>
      </c>
      <c r="AD624">
        <v>0</v>
      </c>
      <c r="AE624" t="s">
        <v>104</v>
      </c>
      <c r="AF624" t="s">
        <v>523</v>
      </c>
      <c r="AG624" t="s">
        <v>288</v>
      </c>
      <c r="AH624" t="s">
        <v>107</v>
      </c>
    </row>
    <row r="625" spans="1:34" ht="15">
      <c r="A625" t="s">
        <v>101</v>
      </c>
      <c r="B625" t="s">
        <v>522</v>
      </c>
      <c r="C625" t="s">
        <v>286</v>
      </c>
      <c r="D625" t="s">
        <v>404</v>
      </c>
      <c r="E625" t="s">
        <v>106</v>
      </c>
      <c r="F625">
        <v>2012</v>
      </c>
      <c r="G625" t="s">
        <v>113</v>
      </c>
      <c r="H625" t="s">
        <v>405</v>
      </c>
      <c r="I625" t="s">
        <v>115</v>
      </c>
      <c r="J625" t="s">
        <v>150</v>
      </c>
      <c r="L625">
        <v>0</v>
      </c>
      <c r="M625">
        <v>0</v>
      </c>
      <c r="N625">
        <v>202.72</v>
      </c>
      <c r="O625">
        <v>0</v>
      </c>
      <c r="P625">
        <v>-202.72</v>
      </c>
      <c r="Q625" t="s">
        <v>103</v>
      </c>
      <c r="R625">
        <v>0</v>
      </c>
      <c r="S625">
        <v>202.72</v>
      </c>
      <c r="T625">
        <v>0</v>
      </c>
      <c r="U625">
        <v>0</v>
      </c>
      <c r="V625">
        <v>0</v>
      </c>
      <c r="W625">
        <v>0</v>
      </c>
      <c r="X625">
        <v>0</v>
      </c>
      <c r="Y625">
        <v>0</v>
      </c>
      <c r="Z625">
        <v>0</v>
      </c>
      <c r="AA625">
        <v>0</v>
      </c>
      <c r="AB625">
        <v>0</v>
      </c>
      <c r="AC625">
        <v>0</v>
      </c>
      <c r="AD625">
        <v>0</v>
      </c>
      <c r="AE625" t="s">
        <v>104</v>
      </c>
      <c r="AF625" t="s">
        <v>523</v>
      </c>
      <c r="AG625" t="s">
        <v>288</v>
      </c>
      <c r="AH625" t="s">
        <v>107</v>
      </c>
    </row>
    <row r="626" spans="1:34" ht="15">
      <c r="A626" t="s">
        <v>101</v>
      </c>
      <c r="B626" t="s">
        <v>522</v>
      </c>
      <c r="C626" t="s">
        <v>286</v>
      </c>
      <c r="D626" t="s">
        <v>526</v>
      </c>
      <c r="E626" t="s">
        <v>106</v>
      </c>
      <c r="F626">
        <v>2012</v>
      </c>
      <c r="G626" t="s">
        <v>113</v>
      </c>
      <c r="H626" t="s">
        <v>527</v>
      </c>
      <c r="I626" t="s">
        <v>115</v>
      </c>
      <c r="J626" t="s">
        <v>150</v>
      </c>
      <c r="L626">
        <v>0</v>
      </c>
      <c r="M626">
        <v>0</v>
      </c>
      <c r="N626">
        <v>75527.93000000001</v>
      </c>
      <c r="O626">
        <v>0</v>
      </c>
      <c r="P626">
        <v>-75527.93000000001</v>
      </c>
      <c r="Q626" t="s">
        <v>103</v>
      </c>
      <c r="R626">
        <v>0</v>
      </c>
      <c r="S626">
        <v>5805.96</v>
      </c>
      <c r="T626">
        <v>5513.3</v>
      </c>
      <c r="U626">
        <v>5264.38</v>
      </c>
      <c r="V626">
        <v>5447.46</v>
      </c>
      <c r="W626">
        <v>5671.650000000001</v>
      </c>
      <c r="X626">
        <v>5810.79</v>
      </c>
      <c r="Y626">
        <v>5564.36</v>
      </c>
      <c r="Z626">
        <v>0</v>
      </c>
      <c r="AA626">
        <v>12440.87</v>
      </c>
      <c r="AB626">
        <v>12646.210000000001</v>
      </c>
      <c r="AC626">
        <v>11362.95</v>
      </c>
      <c r="AD626">
        <v>0</v>
      </c>
      <c r="AE626" t="s">
        <v>104</v>
      </c>
      <c r="AF626" t="s">
        <v>523</v>
      </c>
      <c r="AG626" t="s">
        <v>288</v>
      </c>
      <c r="AH626" t="s">
        <v>107</v>
      </c>
    </row>
    <row r="627" spans="1:34" ht="15">
      <c r="A627" t="s">
        <v>101</v>
      </c>
      <c r="B627" t="s">
        <v>522</v>
      </c>
      <c r="C627" t="s">
        <v>286</v>
      </c>
      <c r="D627" t="s">
        <v>410</v>
      </c>
      <c r="E627" t="s">
        <v>106</v>
      </c>
      <c r="F627">
        <v>2012</v>
      </c>
      <c r="G627" t="s">
        <v>113</v>
      </c>
      <c r="H627" t="s">
        <v>411</v>
      </c>
      <c r="I627" t="s">
        <v>115</v>
      </c>
      <c r="J627" t="s">
        <v>150</v>
      </c>
      <c r="L627">
        <v>0</v>
      </c>
      <c r="M627">
        <v>0</v>
      </c>
      <c r="N627">
        <v>466.42</v>
      </c>
      <c r="O627">
        <v>0</v>
      </c>
      <c r="P627">
        <v>-466.42</v>
      </c>
      <c r="Q627" t="s">
        <v>103</v>
      </c>
      <c r="R627">
        <v>0</v>
      </c>
      <c r="S627">
        <v>321.01</v>
      </c>
      <c r="T627">
        <v>0</v>
      </c>
      <c r="U627">
        <v>0</v>
      </c>
      <c r="V627">
        <v>0</v>
      </c>
      <c r="W627">
        <v>0</v>
      </c>
      <c r="X627">
        <v>145.41</v>
      </c>
      <c r="Y627">
        <v>0</v>
      </c>
      <c r="Z627">
        <v>0</v>
      </c>
      <c r="AA627">
        <v>0</v>
      </c>
      <c r="AB627">
        <v>0</v>
      </c>
      <c r="AC627">
        <v>0</v>
      </c>
      <c r="AD627">
        <v>0</v>
      </c>
      <c r="AE627" t="s">
        <v>104</v>
      </c>
      <c r="AF627" t="s">
        <v>523</v>
      </c>
      <c r="AG627" t="s">
        <v>288</v>
      </c>
      <c r="AH627" t="s">
        <v>107</v>
      </c>
    </row>
    <row r="628" spans="1:34" ht="15">
      <c r="A628" t="s">
        <v>101</v>
      </c>
      <c r="B628" t="s">
        <v>522</v>
      </c>
      <c r="C628" t="s">
        <v>286</v>
      </c>
      <c r="D628" t="s">
        <v>179</v>
      </c>
      <c r="E628" t="s">
        <v>106</v>
      </c>
      <c r="F628">
        <v>2012</v>
      </c>
      <c r="G628" t="s">
        <v>113</v>
      </c>
      <c r="H628" t="s">
        <v>180</v>
      </c>
      <c r="I628" t="s">
        <v>115</v>
      </c>
      <c r="J628" t="s">
        <v>150</v>
      </c>
      <c r="L628">
        <v>0</v>
      </c>
      <c r="M628">
        <v>0</v>
      </c>
      <c r="N628">
        <v>8013.2</v>
      </c>
      <c r="O628">
        <v>2024.8700000000001</v>
      </c>
      <c r="P628">
        <v>-10038.07</v>
      </c>
      <c r="Q628" t="s">
        <v>103</v>
      </c>
      <c r="R628">
        <v>0</v>
      </c>
      <c r="S628">
        <v>0</v>
      </c>
      <c r="T628">
        <v>3140.56</v>
      </c>
      <c r="U628">
        <v>616.4</v>
      </c>
      <c r="V628">
        <v>557.84</v>
      </c>
      <c r="W628">
        <v>616.4</v>
      </c>
      <c r="X628">
        <v>0</v>
      </c>
      <c r="Y628">
        <v>616.4</v>
      </c>
      <c r="Z628">
        <v>1173.84</v>
      </c>
      <c r="AA628">
        <v>675.36</v>
      </c>
      <c r="AB628">
        <v>616.4</v>
      </c>
      <c r="AC628">
        <v>0</v>
      </c>
      <c r="AD628">
        <v>0</v>
      </c>
      <c r="AE628" t="s">
        <v>104</v>
      </c>
      <c r="AF628" t="s">
        <v>523</v>
      </c>
      <c r="AG628" t="s">
        <v>288</v>
      </c>
      <c r="AH628" t="s">
        <v>107</v>
      </c>
    </row>
    <row r="629" spans="1:34" ht="15">
      <c r="A629" t="s">
        <v>101</v>
      </c>
      <c r="B629" t="s">
        <v>522</v>
      </c>
      <c r="C629" t="s">
        <v>286</v>
      </c>
      <c r="D629" t="s">
        <v>362</v>
      </c>
      <c r="E629" t="s">
        <v>106</v>
      </c>
      <c r="F629">
        <v>2012</v>
      </c>
      <c r="G629" t="s">
        <v>113</v>
      </c>
      <c r="H629" t="s">
        <v>363</v>
      </c>
      <c r="I629" t="s">
        <v>115</v>
      </c>
      <c r="J629" t="s">
        <v>150</v>
      </c>
      <c r="L629">
        <v>0</v>
      </c>
      <c r="M629">
        <v>0</v>
      </c>
      <c r="N629">
        <v>-18404.45</v>
      </c>
      <c r="O629">
        <v>0</v>
      </c>
      <c r="P629">
        <v>18404.45</v>
      </c>
      <c r="Q629" t="s">
        <v>103</v>
      </c>
      <c r="R629">
        <v>0</v>
      </c>
      <c r="S629">
        <v>0</v>
      </c>
      <c r="T629">
        <v>0</v>
      </c>
      <c r="U629">
        <v>0</v>
      </c>
      <c r="V629">
        <v>0</v>
      </c>
      <c r="W629">
        <v>0</v>
      </c>
      <c r="X629">
        <v>0</v>
      </c>
      <c r="Y629">
        <v>0</v>
      </c>
      <c r="Z629">
        <v>0</v>
      </c>
      <c r="AA629">
        <v>0</v>
      </c>
      <c r="AB629">
        <v>0</v>
      </c>
      <c r="AC629">
        <v>-18404.45</v>
      </c>
      <c r="AD629">
        <v>0</v>
      </c>
      <c r="AE629" t="s">
        <v>104</v>
      </c>
      <c r="AF629" t="s">
        <v>523</v>
      </c>
      <c r="AG629" t="s">
        <v>288</v>
      </c>
      <c r="AH629" t="s">
        <v>107</v>
      </c>
    </row>
    <row r="630" spans="1:34" ht="15">
      <c r="A630" t="s">
        <v>101</v>
      </c>
      <c r="B630" t="s">
        <v>522</v>
      </c>
      <c r="C630" t="s">
        <v>286</v>
      </c>
      <c r="D630" t="s">
        <v>148</v>
      </c>
      <c r="E630" t="s">
        <v>106</v>
      </c>
      <c r="F630">
        <v>2012</v>
      </c>
      <c r="G630" t="s">
        <v>113</v>
      </c>
      <c r="H630" t="s">
        <v>149</v>
      </c>
      <c r="I630" t="s">
        <v>115</v>
      </c>
      <c r="J630" t="s">
        <v>150</v>
      </c>
      <c r="L630">
        <v>0</v>
      </c>
      <c r="M630">
        <v>0</v>
      </c>
      <c r="N630">
        <v>-87111.28</v>
      </c>
      <c r="O630">
        <v>0</v>
      </c>
      <c r="P630">
        <v>87111.28</v>
      </c>
      <c r="Q630" t="s">
        <v>103</v>
      </c>
      <c r="R630">
        <v>0</v>
      </c>
      <c r="S630">
        <v>0</v>
      </c>
      <c r="T630">
        <v>0</v>
      </c>
      <c r="U630">
        <v>0</v>
      </c>
      <c r="V630">
        <v>0</v>
      </c>
      <c r="W630">
        <v>0</v>
      </c>
      <c r="X630">
        <v>0</v>
      </c>
      <c r="Y630">
        <v>0</v>
      </c>
      <c r="Z630">
        <v>0</v>
      </c>
      <c r="AA630">
        <v>0</v>
      </c>
      <c r="AB630">
        <v>0</v>
      </c>
      <c r="AC630">
        <v>-87111.28</v>
      </c>
      <c r="AD630">
        <v>0</v>
      </c>
      <c r="AE630" t="s">
        <v>104</v>
      </c>
      <c r="AF630" t="s">
        <v>523</v>
      </c>
      <c r="AG630" t="s">
        <v>288</v>
      </c>
      <c r="AH630" t="s">
        <v>107</v>
      </c>
    </row>
    <row r="631" spans="1:34" ht="15">
      <c r="A631" t="s">
        <v>101</v>
      </c>
      <c r="B631" t="s">
        <v>522</v>
      </c>
      <c r="C631" t="s">
        <v>286</v>
      </c>
      <c r="D631" t="s">
        <v>432</v>
      </c>
      <c r="E631" t="s">
        <v>106</v>
      </c>
      <c r="F631">
        <v>2012</v>
      </c>
      <c r="G631" t="s">
        <v>113</v>
      </c>
      <c r="H631" t="s">
        <v>433</v>
      </c>
      <c r="I631" t="s">
        <v>115</v>
      </c>
      <c r="J631" t="s">
        <v>150</v>
      </c>
      <c r="L631">
        <v>0</v>
      </c>
      <c r="M631">
        <v>0</v>
      </c>
      <c r="N631">
        <v>-29443.29</v>
      </c>
      <c r="O631">
        <v>0</v>
      </c>
      <c r="P631">
        <v>29443.29</v>
      </c>
      <c r="Q631" t="s">
        <v>103</v>
      </c>
      <c r="R631">
        <v>0</v>
      </c>
      <c r="S631">
        <v>0</v>
      </c>
      <c r="T631">
        <v>0</v>
      </c>
      <c r="U631">
        <v>0</v>
      </c>
      <c r="V631">
        <v>0</v>
      </c>
      <c r="W631">
        <v>0</v>
      </c>
      <c r="X631">
        <v>0</v>
      </c>
      <c r="Y631">
        <v>0</v>
      </c>
      <c r="Z631">
        <v>0</v>
      </c>
      <c r="AA631">
        <v>0</v>
      </c>
      <c r="AB631">
        <v>110.14</v>
      </c>
      <c r="AC631">
        <v>-29553.43</v>
      </c>
      <c r="AD631">
        <v>0</v>
      </c>
      <c r="AE631" t="s">
        <v>104</v>
      </c>
      <c r="AF631" t="s">
        <v>523</v>
      </c>
      <c r="AG631" t="s">
        <v>288</v>
      </c>
      <c r="AH631" t="s">
        <v>107</v>
      </c>
    </row>
    <row r="632" spans="1:34" ht="15">
      <c r="A632" t="s">
        <v>101</v>
      </c>
      <c r="B632" t="s">
        <v>522</v>
      </c>
      <c r="C632" t="s">
        <v>286</v>
      </c>
      <c r="D632" t="s">
        <v>276</v>
      </c>
      <c r="E632" t="s">
        <v>106</v>
      </c>
      <c r="F632">
        <v>2012</v>
      </c>
      <c r="G632" t="s">
        <v>113</v>
      </c>
      <c r="H632" t="s">
        <v>277</v>
      </c>
      <c r="I632" t="s">
        <v>115</v>
      </c>
      <c r="J632" t="s">
        <v>150</v>
      </c>
      <c r="L632">
        <v>0</v>
      </c>
      <c r="M632">
        <v>0</v>
      </c>
      <c r="N632">
        <v>-32965.770000000004</v>
      </c>
      <c r="O632">
        <v>0</v>
      </c>
      <c r="P632">
        <v>32965.770000000004</v>
      </c>
      <c r="Q632" t="s">
        <v>103</v>
      </c>
      <c r="R632">
        <v>0</v>
      </c>
      <c r="S632">
        <v>0</v>
      </c>
      <c r="T632">
        <v>0</v>
      </c>
      <c r="U632">
        <v>0</v>
      </c>
      <c r="V632">
        <v>0</v>
      </c>
      <c r="W632">
        <v>0</v>
      </c>
      <c r="X632">
        <v>0</v>
      </c>
      <c r="Y632">
        <v>0</v>
      </c>
      <c r="Z632">
        <v>0</v>
      </c>
      <c r="AA632">
        <v>0</v>
      </c>
      <c r="AB632">
        <v>0</v>
      </c>
      <c r="AC632">
        <v>-32965.770000000004</v>
      </c>
      <c r="AD632">
        <v>0</v>
      </c>
      <c r="AE632" t="s">
        <v>104</v>
      </c>
      <c r="AF632" t="s">
        <v>523</v>
      </c>
      <c r="AG632" t="s">
        <v>288</v>
      </c>
      <c r="AH632" t="s">
        <v>107</v>
      </c>
    </row>
    <row r="633" spans="1:34" ht="15">
      <c r="A633" t="s">
        <v>101</v>
      </c>
      <c r="B633" t="s">
        <v>522</v>
      </c>
      <c r="C633" t="s">
        <v>286</v>
      </c>
      <c r="D633" t="s">
        <v>223</v>
      </c>
      <c r="E633" t="s">
        <v>106</v>
      </c>
      <c r="F633">
        <v>2012</v>
      </c>
      <c r="G633" t="s">
        <v>113</v>
      </c>
      <c r="H633" t="s">
        <v>224</v>
      </c>
      <c r="I633" t="s">
        <v>115</v>
      </c>
      <c r="J633" t="s">
        <v>150</v>
      </c>
      <c r="L633">
        <v>0</v>
      </c>
      <c r="M633">
        <v>0</v>
      </c>
      <c r="N633">
        <v>390</v>
      </c>
      <c r="O633">
        <v>0</v>
      </c>
      <c r="P633">
        <v>-390</v>
      </c>
      <c r="Q633" t="s">
        <v>103</v>
      </c>
      <c r="R633">
        <v>0</v>
      </c>
      <c r="S633">
        <v>0</v>
      </c>
      <c r="T633">
        <v>0</v>
      </c>
      <c r="U633">
        <v>0</v>
      </c>
      <c r="V633">
        <v>0</v>
      </c>
      <c r="W633">
        <v>0</v>
      </c>
      <c r="X633">
        <v>0</v>
      </c>
      <c r="Y633">
        <v>0</v>
      </c>
      <c r="Z633">
        <v>0</v>
      </c>
      <c r="AA633">
        <v>0</v>
      </c>
      <c r="AB633">
        <v>390</v>
      </c>
      <c r="AC633">
        <v>0</v>
      </c>
      <c r="AD633">
        <v>0</v>
      </c>
      <c r="AE633" t="s">
        <v>104</v>
      </c>
      <c r="AF633" t="s">
        <v>523</v>
      </c>
      <c r="AG633" t="s">
        <v>288</v>
      </c>
      <c r="AH633" t="s">
        <v>107</v>
      </c>
    </row>
    <row r="634" spans="1:34" ht="15">
      <c r="A634" t="s">
        <v>101</v>
      </c>
      <c r="B634" t="s">
        <v>522</v>
      </c>
      <c r="C634" t="s">
        <v>286</v>
      </c>
      <c r="D634" t="s">
        <v>183</v>
      </c>
      <c r="E634" t="s">
        <v>106</v>
      </c>
      <c r="F634">
        <v>2012</v>
      </c>
      <c r="G634" t="s">
        <v>113</v>
      </c>
      <c r="H634" t="s">
        <v>184</v>
      </c>
      <c r="I634" t="s">
        <v>115</v>
      </c>
      <c r="J634" t="s">
        <v>150</v>
      </c>
      <c r="L634">
        <v>0</v>
      </c>
      <c r="M634">
        <v>0</v>
      </c>
      <c r="N634">
        <v>15</v>
      </c>
      <c r="O634">
        <v>0</v>
      </c>
      <c r="P634">
        <v>-15</v>
      </c>
      <c r="Q634" t="s">
        <v>103</v>
      </c>
      <c r="R634">
        <v>0</v>
      </c>
      <c r="S634">
        <v>15</v>
      </c>
      <c r="T634">
        <v>0</v>
      </c>
      <c r="U634">
        <v>0</v>
      </c>
      <c r="V634">
        <v>0</v>
      </c>
      <c r="W634">
        <v>0</v>
      </c>
      <c r="X634">
        <v>0</v>
      </c>
      <c r="Y634">
        <v>0</v>
      </c>
      <c r="Z634">
        <v>0</v>
      </c>
      <c r="AA634">
        <v>0</v>
      </c>
      <c r="AB634">
        <v>0</v>
      </c>
      <c r="AC634">
        <v>0</v>
      </c>
      <c r="AD634">
        <v>0</v>
      </c>
      <c r="AE634" t="s">
        <v>104</v>
      </c>
      <c r="AF634" t="s">
        <v>523</v>
      </c>
      <c r="AG634" t="s">
        <v>288</v>
      </c>
      <c r="AH634" t="s">
        <v>107</v>
      </c>
    </row>
    <row r="635" spans="1:34" ht="15">
      <c r="A635" t="s">
        <v>101</v>
      </c>
      <c r="B635" t="s">
        <v>522</v>
      </c>
      <c r="C635" t="s">
        <v>286</v>
      </c>
      <c r="D635" t="s">
        <v>151</v>
      </c>
      <c r="E635" t="s">
        <v>106</v>
      </c>
      <c r="F635">
        <v>2012</v>
      </c>
      <c r="G635" t="s">
        <v>113</v>
      </c>
      <c r="H635" t="s">
        <v>152</v>
      </c>
      <c r="I635" t="s">
        <v>115</v>
      </c>
      <c r="J635" t="s">
        <v>150</v>
      </c>
      <c r="L635">
        <v>0</v>
      </c>
      <c r="M635">
        <v>0</v>
      </c>
      <c r="N635">
        <v>1942.5</v>
      </c>
      <c r="O635">
        <v>0</v>
      </c>
      <c r="P635">
        <v>-1942.5</v>
      </c>
      <c r="Q635" t="s">
        <v>103</v>
      </c>
      <c r="R635">
        <v>0</v>
      </c>
      <c r="S635">
        <v>0</v>
      </c>
      <c r="T635">
        <v>0</v>
      </c>
      <c r="U635">
        <v>0</v>
      </c>
      <c r="V635">
        <v>0</v>
      </c>
      <c r="W635">
        <v>0</v>
      </c>
      <c r="X635">
        <v>0</v>
      </c>
      <c r="Y635">
        <v>0</v>
      </c>
      <c r="Z635">
        <v>0</v>
      </c>
      <c r="AA635">
        <v>1942.5</v>
      </c>
      <c r="AB635">
        <v>0</v>
      </c>
      <c r="AC635">
        <v>0</v>
      </c>
      <c r="AD635">
        <v>0</v>
      </c>
      <c r="AE635" t="s">
        <v>104</v>
      </c>
      <c r="AF635" t="s">
        <v>523</v>
      </c>
      <c r="AG635" t="s">
        <v>288</v>
      </c>
      <c r="AH635" t="s">
        <v>107</v>
      </c>
    </row>
    <row r="636" spans="1:34" ht="15">
      <c r="A636" t="s">
        <v>101</v>
      </c>
      <c r="B636" t="s">
        <v>522</v>
      </c>
      <c r="C636" t="s">
        <v>286</v>
      </c>
      <c r="D636" t="s">
        <v>480</v>
      </c>
      <c r="E636" t="s">
        <v>106</v>
      </c>
      <c r="F636">
        <v>2012</v>
      </c>
      <c r="G636" t="s">
        <v>113</v>
      </c>
      <c r="H636" t="s">
        <v>481</v>
      </c>
      <c r="I636" t="s">
        <v>115</v>
      </c>
      <c r="J636" t="s">
        <v>187</v>
      </c>
      <c r="L636">
        <v>0</v>
      </c>
      <c r="M636">
        <v>0</v>
      </c>
      <c r="N636">
        <v>3500</v>
      </c>
      <c r="O636">
        <v>0</v>
      </c>
      <c r="P636">
        <v>-3500</v>
      </c>
      <c r="Q636" t="s">
        <v>103</v>
      </c>
      <c r="R636">
        <v>0</v>
      </c>
      <c r="S636">
        <v>0</v>
      </c>
      <c r="T636">
        <v>0</v>
      </c>
      <c r="U636">
        <v>0</v>
      </c>
      <c r="V636">
        <v>0</v>
      </c>
      <c r="W636">
        <v>0</v>
      </c>
      <c r="X636">
        <v>0</v>
      </c>
      <c r="Y636">
        <v>1</v>
      </c>
      <c r="Z636">
        <v>0</v>
      </c>
      <c r="AA636">
        <v>0</v>
      </c>
      <c r="AB636">
        <v>0</v>
      </c>
      <c r="AC636">
        <v>3499</v>
      </c>
      <c r="AD636">
        <v>0</v>
      </c>
      <c r="AE636" t="s">
        <v>104</v>
      </c>
      <c r="AF636" t="s">
        <v>523</v>
      </c>
      <c r="AG636" t="s">
        <v>288</v>
      </c>
      <c r="AH636" t="s">
        <v>107</v>
      </c>
    </row>
    <row r="637" spans="1:34" ht="15">
      <c r="A637" t="s">
        <v>101</v>
      </c>
      <c r="B637" t="s">
        <v>522</v>
      </c>
      <c r="C637" t="s">
        <v>286</v>
      </c>
      <c r="D637" t="s">
        <v>278</v>
      </c>
      <c r="E637" t="s">
        <v>106</v>
      </c>
      <c r="F637">
        <v>2012</v>
      </c>
      <c r="G637" t="s">
        <v>113</v>
      </c>
      <c r="H637" t="s">
        <v>279</v>
      </c>
      <c r="I637" t="s">
        <v>115</v>
      </c>
      <c r="J637" t="s">
        <v>187</v>
      </c>
      <c r="L637">
        <v>0</v>
      </c>
      <c r="M637">
        <v>0</v>
      </c>
      <c r="N637">
        <v>6481.03</v>
      </c>
      <c r="O637">
        <v>0</v>
      </c>
      <c r="P637">
        <v>-6481.03</v>
      </c>
      <c r="Q637" t="s">
        <v>103</v>
      </c>
      <c r="R637">
        <v>0</v>
      </c>
      <c r="S637">
        <v>0</v>
      </c>
      <c r="T637">
        <v>6481.03</v>
      </c>
      <c r="U637">
        <v>0</v>
      </c>
      <c r="V637">
        <v>0</v>
      </c>
      <c r="W637">
        <v>0</v>
      </c>
      <c r="X637">
        <v>0</v>
      </c>
      <c r="Y637">
        <v>0</v>
      </c>
      <c r="Z637">
        <v>0</v>
      </c>
      <c r="AA637">
        <v>0</v>
      </c>
      <c r="AB637">
        <v>0</v>
      </c>
      <c r="AC637">
        <v>0</v>
      </c>
      <c r="AD637">
        <v>0</v>
      </c>
      <c r="AE637" t="s">
        <v>104</v>
      </c>
      <c r="AF637" t="s">
        <v>523</v>
      </c>
      <c r="AG637" t="s">
        <v>288</v>
      </c>
      <c r="AH637" t="s">
        <v>107</v>
      </c>
    </row>
    <row r="638" spans="1:34" ht="15">
      <c r="A638" t="s">
        <v>101</v>
      </c>
      <c r="B638" t="s">
        <v>522</v>
      </c>
      <c r="C638" t="s">
        <v>286</v>
      </c>
      <c r="D638" t="s">
        <v>280</v>
      </c>
      <c r="E638" t="s">
        <v>106</v>
      </c>
      <c r="F638">
        <v>2012</v>
      </c>
      <c r="G638" t="s">
        <v>113</v>
      </c>
      <c r="H638" t="s">
        <v>281</v>
      </c>
      <c r="I638" t="s">
        <v>115</v>
      </c>
      <c r="J638" t="s">
        <v>187</v>
      </c>
      <c r="L638">
        <v>0</v>
      </c>
      <c r="M638">
        <v>0</v>
      </c>
      <c r="N638">
        <v>910787.17</v>
      </c>
      <c r="O638">
        <v>0</v>
      </c>
      <c r="P638">
        <v>-910787.17</v>
      </c>
      <c r="Q638" t="s">
        <v>103</v>
      </c>
      <c r="R638">
        <v>0</v>
      </c>
      <c r="S638">
        <v>0</v>
      </c>
      <c r="T638">
        <v>202093.32</v>
      </c>
      <c r="U638">
        <v>0</v>
      </c>
      <c r="V638">
        <v>0</v>
      </c>
      <c r="W638">
        <v>198942.26</v>
      </c>
      <c r="X638">
        <v>0</v>
      </c>
      <c r="Y638">
        <v>0</v>
      </c>
      <c r="Z638">
        <v>247056.99</v>
      </c>
      <c r="AA638">
        <v>0</v>
      </c>
      <c r="AB638">
        <v>0</v>
      </c>
      <c r="AC638">
        <v>262694.6</v>
      </c>
      <c r="AD638">
        <v>0</v>
      </c>
      <c r="AE638" t="s">
        <v>104</v>
      </c>
      <c r="AF638" t="s">
        <v>523</v>
      </c>
      <c r="AG638" t="s">
        <v>288</v>
      </c>
      <c r="AH638" t="s">
        <v>107</v>
      </c>
    </row>
    <row r="639" spans="1:34" ht="15">
      <c r="A639" t="s">
        <v>101</v>
      </c>
      <c r="B639" t="s">
        <v>522</v>
      </c>
      <c r="C639" t="s">
        <v>286</v>
      </c>
      <c r="D639" t="s">
        <v>268</v>
      </c>
      <c r="E639" t="s">
        <v>106</v>
      </c>
      <c r="F639">
        <v>2012</v>
      </c>
      <c r="G639" t="s">
        <v>113</v>
      </c>
      <c r="H639" t="s">
        <v>269</v>
      </c>
      <c r="I639" t="s">
        <v>115</v>
      </c>
      <c r="J639" t="s">
        <v>190</v>
      </c>
      <c r="L639">
        <v>0</v>
      </c>
      <c r="M639">
        <v>0</v>
      </c>
      <c r="N639">
        <v>14561.17</v>
      </c>
      <c r="O639">
        <v>-0.01</v>
      </c>
      <c r="P639">
        <v>-14561.16</v>
      </c>
      <c r="Q639" t="s">
        <v>103</v>
      </c>
      <c r="R639">
        <v>0</v>
      </c>
      <c r="S639">
        <v>0</v>
      </c>
      <c r="T639">
        <v>0</v>
      </c>
      <c r="U639">
        <v>0</v>
      </c>
      <c r="V639">
        <v>0</v>
      </c>
      <c r="W639">
        <v>0</v>
      </c>
      <c r="X639">
        <v>0</v>
      </c>
      <c r="Y639">
        <v>0</v>
      </c>
      <c r="Z639">
        <v>0</v>
      </c>
      <c r="AA639">
        <v>0</v>
      </c>
      <c r="AB639">
        <v>0</v>
      </c>
      <c r="AC639">
        <v>14561.17</v>
      </c>
      <c r="AD639">
        <v>0</v>
      </c>
      <c r="AE639" t="s">
        <v>104</v>
      </c>
      <c r="AF639" t="s">
        <v>523</v>
      </c>
      <c r="AG639" t="s">
        <v>288</v>
      </c>
      <c r="AH639" t="s">
        <v>107</v>
      </c>
    </row>
    <row r="640" spans="1:34" ht="15">
      <c r="A640" t="s">
        <v>101</v>
      </c>
      <c r="B640" t="s">
        <v>709</v>
      </c>
      <c r="C640" t="s">
        <v>710</v>
      </c>
      <c r="D640" t="s">
        <v>465</v>
      </c>
      <c r="E640" t="s">
        <v>106</v>
      </c>
      <c r="F640">
        <v>2012</v>
      </c>
      <c r="G640" t="s">
        <v>113</v>
      </c>
      <c r="H640" t="s">
        <v>466</v>
      </c>
      <c r="I640" t="s">
        <v>115</v>
      </c>
      <c r="J640" t="s">
        <v>150</v>
      </c>
      <c r="L640">
        <v>0</v>
      </c>
      <c r="M640">
        <v>0</v>
      </c>
      <c r="N640">
        <v>72929.29000000001</v>
      </c>
      <c r="O640">
        <v>0</v>
      </c>
      <c r="P640">
        <v>-72929.29000000001</v>
      </c>
      <c r="Q640" t="s">
        <v>103</v>
      </c>
      <c r="R640">
        <v>0</v>
      </c>
      <c r="S640">
        <v>4380</v>
      </c>
      <c r="T640">
        <v>9320</v>
      </c>
      <c r="U640">
        <v>47609.29</v>
      </c>
      <c r="V640">
        <v>6357.5</v>
      </c>
      <c r="W640">
        <v>4547.5</v>
      </c>
      <c r="X640">
        <v>4547.5</v>
      </c>
      <c r="Y640">
        <v>547.5</v>
      </c>
      <c r="Z640">
        <v>0</v>
      </c>
      <c r="AA640">
        <v>-4380</v>
      </c>
      <c r="AB640">
        <v>0</v>
      </c>
      <c r="AC640">
        <v>0</v>
      </c>
      <c r="AD640">
        <v>0</v>
      </c>
      <c r="AE640" t="s">
        <v>104</v>
      </c>
      <c r="AF640" t="s">
        <v>711</v>
      </c>
      <c r="AG640" t="s">
        <v>712</v>
      </c>
      <c r="AH640" t="s">
        <v>107</v>
      </c>
    </row>
    <row r="641" spans="1:34" ht="15">
      <c r="A641" t="s">
        <v>101</v>
      </c>
      <c r="B641" t="s">
        <v>709</v>
      </c>
      <c r="C641" t="s">
        <v>710</v>
      </c>
      <c r="D641" t="s">
        <v>245</v>
      </c>
      <c r="E641" t="s">
        <v>106</v>
      </c>
      <c r="F641">
        <v>2012</v>
      </c>
      <c r="G641" t="s">
        <v>113</v>
      </c>
      <c r="H641" t="s">
        <v>246</v>
      </c>
      <c r="I641" t="s">
        <v>115</v>
      </c>
      <c r="J641" t="s">
        <v>150</v>
      </c>
      <c r="L641">
        <v>0</v>
      </c>
      <c r="M641">
        <v>0</v>
      </c>
      <c r="N641">
        <v>77321.55</v>
      </c>
      <c r="O641">
        <v>0</v>
      </c>
      <c r="P641">
        <v>-77321.55</v>
      </c>
      <c r="Q641" t="s">
        <v>103</v>
      </c>
      <c r="R641">
        <v>0</v>
      </c>
      <c r="S641">
        <v>0</v>
      </c>
      <c r="T641">
        <v>0</v>
      </c>
      <c r="U641">
        <v>0</v>
      </c>
      <c r="V641">
        <v>0</v>
      </c>
      <c r="W641">
        <v>0</v>
      </c>
      <c r="X641">
        <v>0</v>
      </c>
      <c r="Y641">
        <v>35274.05</v>
      </c>
      <c r="Z641">
        <v>9000</v>
      </c>
      <c r="AA641">
        <v>5095</v>
      </c>
      <c r="AB641">
        <v>18452.5</v>
      </c>
      <c r="AC641">
        <v>9500</v>
      </c>
      <c r="AD641">
        <v>0</v>
      </c>
      <c r="AE641" t="s">
        <v>104</v>
      </c>
      <c r="AF641" t="s">
        <v>711</v>
      </c>
      <c r="AG641" t="s">
        <v>712</v>
      </c>
      <c r="AH641" t="s">
        <v>107</v>
      </c>
    </row>
    <row r="642" spans="1:34" ht="15">
      <c r="A642" t="s">
        <v>101</v>
      </c>
      <c r="B642" t="s">
        <v>709</v>
      </c>
      <c r="C642" t="s">
        <v>710</v>
      </c>
      <c r="D642" t="s">
        <v>362</v>
      </c>
      <c r="E642" t="s">
        <v>106</v>
      </c>
      <c r="F642">
        <v>2012</v>
      </c>
      <c r="G642" t="s">
        <v>113</v>
      </c>
      <c r="H642" t="s">
        <v>363</v>
      </c>
      <c r="I642" t="s">
        <v>115</v>
      </c>
      <c r="J642" t="s">
        <v>150</v>
      </c>
      <c r="L642">
        <v>0</v>
      </c>
      <c r="M642">
        <v>0</v>
      </c>
      <c r="N642">
        <v>18404.45</v>
      </c>
      <c r="O642">
        <v>0</v>
      </c>
      <c r="P642">
        <v>-18404.45</v>
      </c>
      <c r="Q642" t="s">
        <v>103</v>
      </c>
      <c r="R642">
        <v>0</v>
      </c>
      <c r="S642">
        <v>0</v>
      </c>
      <c r="T642">
        <v>0</v>
      </c>
      <c r="U642">
        <v>18404.45</v>
      </c>
      <c r="V642">
        <v>0</v>
      </c>
      <c r="W642">
        <v>0</v>
      </c>
      <c r="X642">
        <v>0</v>
      </c>
      <c r="Y642">
        <v>0</v>
      </c>
      <c r="Z642">
        <v>0</v>
      </c>
      <c r="AA642">
        <v>0</v>
      </c>
      <c r="AB642">
        <v>0</v>
      </c>
      <c r="AC642">
        <v>0</v>
      </c>
      <c r="AD642">
        <v>0</v>
      </c>
      <c r="AE642" t="s">
        <v>104</v>
      </c>
      <c r="AF642" t="s">
        <v>711</v>
      </c>
      <c r="AG642" t="s">
        <v>712</v>
      </c>
      <c r="AH642" t="s">
        <v>107</v>
      </c>
    </row>
    <row r="643" spans="1:34" ht="15">
      <c r="A643" t="s">
        <v>101</v>
      </c>
      <c r="B643" t="s">
        <v>709</v>
      </c>
      <c r="C643" t="s">
        <v>710</v>
      </c>
      <c r="D643" t="s">
        <v>148</v>
      </c>
      <c r="E643" t="s">
        <v>106</v>
      </c>
      <c r="F643">
        <v>2012</v>
      </c>
      <c r="G643" t="s">
        <v>113</v>
      </c>
      <c r="H643" t="s">
        <v>149</v>
      </c>
      <c r="I643" t="s">
        <v>115</v>
      </c>
      <c r="J643" t="s">
        <v>150</v>
      </c>
      <c r="L643">
        <v>0</v>
      </c>
      <c r="M643">
        <v>0</v>
      </c>
      <c r="N643">
        <v>99587.44</v>
      </c>
      <c r="O643">
        <v>0</v>
      </c>
      <c r="P643">
        <v>-99587.44</v>
      </c>
      <c r="Q643" t="s">
        <v>103</v>
      </c>
      <c r="R643">
        <v>0</v>
      </c>
      <c r="S643">
        <v>0</v>
      </c>
      <c r="T643">
        <v>0</v>
      </c>
      <c r="U643">
        <v>0</v>
      </c>
      <c r="V643">
        <v>0</v>
      </c>
      <c r="W643">
        <v>0</v>
      </c>
      <c r="X643">
        <v>0</v>
      </c>
      <c r="Y643">
        <v>63430.8</v>
      </c>
      <c r="Z643">
        <v>0</v>
      </c>
      <c r="AA643">
        <v>0</v>
      </c>
      <c r="AB643">
        <v>35761.64</v>
      </c>
      <c r="AC643">
        <v>395</v>
      </c>
      <c r="AD643">
        <v>0</v>
      </c>
      <c r="AE643" t="s">
        <v>104</v>
      </c>
      <c r="AF643" t="s">
        <v>711</v>
      </c>
      <c r="AG643" t="s">
        <v>712</v>
      </c>
      <c r="AH643" t="s">
        <v>107</v>
      </c>
    </row>
    <row r="644" spans="1:34" ht="15">
      <c r="A644" t="s">
        <v>101</v>
      </c>
      <c r="B644" t="s">
        <v>709</v>
      </c>
      <c r="C644" t="s">
        <v>710</v>
      </c>
      <c r="D644" t="s">
        <v>432</v>
      </c>
      <c r="E644" t="s">
        <v>106</v>
      </c>
      <c r="F644">
        <v>2012</v>
      </c>
      <c r="G644" t="s">
        <v>113</v>
      </c>
      <c r="H644" t="s">
        <v>433</v>
      </c>
      <c r="I644" t="s">
        <v>115</v>
      </c>
      <c r="J644" t="s">
        <v>150</v>
      </c>
      <c r="L644">
        <v>0</v>
      </c>
      <c r="M644">
        <v>0</v>
      </c>
      <c r="N644">
        <v>51203.840000000004</v>
      </c>
      <c r="O644">
        <v>0</v>
      </c>
      <c r="P644">
        <v>-51203.840000000004</v>
      </c>
      <c r="Q644" t="s">
        <v>103</v>
      </c>
      <c r="R644">
        <v>1325</v>
      </c>
      <c r="S644">
        <v>1325</v>
      </c>
      <c r="T644">
        <v>1325</v>
      </c>
      <c r="U644">
        <v>0</v>
      </c>
      <c r="V644">
        <v>10146.85</v>
      </c>
      <c r="W644">
        <v>-116.85000000000001</v>
      </c>
      <c r="X644">
        <v>5196.22</v>
      </c>
      <c r="Y644">
        <v>2555</v>
      </c>
      <c r="Z644">
        <v>2555</v>
      </c>
      <c r="AA644">
        <v>2792.3</v>
      </c>
      <c r="AB644">
        <v>1212.7</v>
      </c>
      <c r="AC644">
        <v>22887.62</v>
      </c>
      <c r="AD644">
        <v>0</v>
      </c>
      <c r="AE644" t="s">
        <v>104</v>
      </c>
      <c r="AF644" t="s">
        <v>711</v>
      </c>
      <c r="AG644" t="s">
        <v>712</v>
      </c>
      <c r="AH644" t="s">
        <v>107</v>
      </c>
    </row>
    <row r="645" spans="1:34" ht="15">
      <c r="A645" t="s">
        <v>101</v>
      </c>
      <c r="B645" t="s">
        <v>709</v>
      </c>
      <c r="C645" t="s">
        <v>710</v>
      </c>
      <c r="D645" t="s">
        <v>276</v>
      </c>
      <c r="E645" t="s">
        <v>106</v>
      </c>
      <c r="F645">
        <v>2012</v>
      </c>
      <c r="G645" t="s">
        <v>113</v>
      </c>
      <c r="H645" t="s">
        <v>277</v>
      </c>
      <c r="I645" t="s">
        <v>115</v>
      </c>
      <c r="J645" t="s">
        <v>150</v>
      </c>
      <c r="L645">
        <v>0</v>
      </c>
      <c r="M645">
        <v>0</v>
      </c>
      <c r="N645">
        <v>32965.770000000004</v>
      </c>
      <c r="O645">
        <v>29023.440000000002</v>
      </c>
      <c r="P645">
        <v>-61989.21</v>
      </c>
      <c r="Q645" t="s">
        <v>103</v>
      </c>
      <c r="R645">
        <v>5257.7</v>
      </c>
      <c r="S645">
        <v>0</v>
      </c>
      <c r="T645">
        <v>5257.7</v>
      </c>
      <c r="U645">
        <v>2628.85</v>
      </c>
      <c r="V645">
        <v>2628.85</v>
      </c>
      <c r="W645">
        <v>2628.85</v>
      </c>
      <c r="X645">
        <v>2628.85</v>
      </c>
      <c r="Y645">
        <v>2628.85</v>
      </c>
      <c r="Z645">
        <v>2701.19</v>
      </c>
      <c r="AA645">
        <v>3941.82</v>
      </c>
      <c r="AB645">
        <v>2663.11</v>
      </c>
      <c r="AC645">
        <v>0</v>
      </c>
      <c r="AD645">
        <v>0</v>
      </c>
      <c r="AE645" t="s">
        <v>104</v>
      </c>
      <c r="AF645" t="s">
        <v>711</v>
      </c>
      <c r="AG645" t="s">
        <v>712</v>
      </c>
      <c r="AH645" t="s">
        <v>107</v>
      </c>
    </row>
    <row r="646" spans="1:34" ht="15">
      <c r="A646" t="s">
        <v>101</v>
      </c>
      <c r="B646" t="s">
        <v>102</v>
      </c>
      <c r="C646" t="s">
        <v>295</v>
      </c>
      <c r="D646" t="s">
        <v>127</v>
      </c>
      <c r="E646" t="s">
        <v>102</v>
      </c>
      <c r="F646">
        <v>2012</v>
      </c>
      <c r="G646" t="s">
        <v>113</v>
      </c>
      <c r="H646" t="s">
        <v>128</v>
      </c>
      <c r="I646" t="s">
        <v>115</v>
      </c>
      <c r="J646" t="s">
        <v>129</v>
      </c>
      <c r="K646" t="s">
        <v>130</v>
      </c>
      <c r="L646">
        <v>95909</v>
      </c>
      <c r="M646">
        <v>95909</v>
      </c>
      <c r="N646">
        <v>0</v>
      </c>
      <c r="O646">
        <v>0</v>
      </c>
      <c r="P646">
        <v>95909</v>
      </c>
      <c r="Q646" t="s">
        <v>131</v>
      </c>
      <c r="R646">
        <v>0</v>
      </c>
      <c r="S646">
        <v>0</v>
      </c>
      <c r="T646">
        <v>0</v>
      </c>
      <c r="U646">
        <v>0</v>
      </c>
      <c r="V646">
        <v>0</v>
      </c>
      <c r="W646">
        <v>0</v>
      </c>
      <c r="X646">
        <v>0</v>
      </c>
      <c r="Y646">
        <v>0</v>
      </c>
      <c r="Z646">
        <v>0</v>
      </c>
      <c r="AA646">
        <v>0</v>
      </c>
      <c r="AB646">
        <v>0</v>
      </c>
      <c r="AC646">
        <v>0</v>
      </c>
      <c r="AD646">
        <v>0</v>
      </c>
      <c r="AE646" t="s">
        <v>104</v>
      </c>
      <c r="AF646" t="s">
        <v>105</v>
      </c>
      <c r="AG646" t="s">
        <v>296</v>
      </c>
      <c r="AH646" t="s">
        <v>105</v>
      </c>
    </row>
    <row r="647" spans="1:34" ht="15">
      <c r="A647" t="s">
        <v>101</v>
      </c>
      <c r="B647" t="s">
        <v>102</v>
      </c>
      <c r="C647" t="s">
        <v>295</v>
      </c>
      <c r="D647" t="s">
        <v>173</v>
      </c>
      <c r="E647" t="s">
        <v>102</v>
      </c>
      <c r="F647">
        <v>2012</v>
      </c>
      <c r="G647" t="s">
        <v>113</v>
      </c>
      <c r="H647" t="s">
        <v>174</v>
      </c>
      <c r="I647" t="s">
        <v>115</v>
      </c>
      <c r="J647" t="s">
        <v>147</v>
      </c>
      <c r="L647">
        <v>0.04</v>
      </c>
      <c r="M647">
        <v>0.04</v>
      </c>
      <c r="N647">
        <v>0</v>
      </c>
      <c r="O647">
        <v>0</v>
      </c>
      <c r="P647">
        <v>0.04</v>
      </c>
      <c r="Q647" t="s">
        <v>131</v>
      </c>
      <c r="R647">
        <v>0</v>
      </c>
      <c r="S647">
        <v>0</v>
      </c>
      <c r="T647">
        <v>0</v>
      </c>
      <c r="U647">
        <v>0</v>
      </c>
      <c r="V647">
        <v>0</v>
      </c>
      <c r="W647">
        <v>0</v>
      </c>
      <c r="X647">
        <v>0</v>
      </c>
      <c r="Y647">
        <v>0</v>
      </c>
      <c r="Z647">
        <v>0</v>
      </c>
      <c r="AA647">
        <v>0</v>
      </c>
      <c r="AB647">
        <v>0</v>
      </c>
      <c r="AC647">
        <v>0</v>
      </c>
      <c r="AD647">
        <v>0</v>
      </c>
      <c r="AE647" t="s">
        <v>104</v>
      </c>
      <c r="AF647" t="s">
        <v>105</v>
      </c>
      <c r="AG647" t="s">
        <v>296</v>
      </c>
      <c r="AH647" t="s">
        <v>105</v>
      </c>
    </row>
    <row r="648" spans="1:34" ht="15">
      <c r="A648" t="s">
        <v>101</v>
      </c>
      <c r="B648" t="s">
        <v>102</v>
      </c>
      <c r="C648" t="s">
        <v>295</v>
      </c>
      <c r="D648" t="s">
        <v>272</v>
      </c>
      <c r="E648" t="s">
        <v>102</v>
      </c>
      <c r="F648">
        <v>2012</v>
      </c>
      <c r="G648" t="s">
        <v>113</v>
      </c>
      <c r="H648" t="s">
        <v>273</v>
      </c>
      <c r="I648" t="s">
        <v>115</v>
      </c>
      <c r="J648" t="s">
        <v>150</v>
      </c>
      <c r="L648">
        <v>250000</v>
      </c>
      <c r="M648">
        <v>315300</v>
      </c>
      <c r="N648">
        <v>0</v>
      </c>
      <c r="O648">
        <v>0</v>
      </c>
      <c r="P648">
        <v>315300</v>
      </c>
      <c r="Q648" t="s">
        <v>131</v>
      </c>
      <c r="R648">
        <v>0</v>
      </c>
      <c r="S648">
        <v>0</v>
      </c>
      <c r="T648">
        <v>0</v>
      </c>
      <c r="U648">
        <v>0</v>
      </c>
      <c r="V648">
        <v>0</v>
      </c>
      <c r="W648">
        <v>0</v>
      </c>
      <c r="X648">
        <v>0</v>
      </c>
      <c r="Y648">
        <v>0</v>
      </c>
      <c r="Z648">
        <v>0</v>
      </c>
      <c r="AA648">
        <v>0</v>
      </c>
      <c r="AB648">
        <v>0</v>
      </c>
      <c r="AC648">
        <v>0</v>
      </c>
      <c r="AD648">
        <v>0</v>
      </c>
      <c r="AE648" t="s">
        <v>104</v>
      </c>
      <c r="AF648" t="s">
        <v>105</v>
      </c>
      <c r="AG648" t="s">
        <v>296</v>
      </c>
      <c r="AH648" t="s">
        <v>105</v>
      </c>
    </row>
    <row r="649" spans="1:34" ht="15">
      <c r="A649" t="s">
        <v>101</v>
      </c>
      <c r="B649" t="s">
        <v>102</v>
      </c>
      <c r="C649" t="s">
        <v>295</v>
      </c>
      <c r="D649" t="s">
        <v>272</v>
      </c>
      <c r="E649" t="s">
        <v>314</v>
      </c>
      <c r="F649">
        <v>2012</v>
      </c>
      <c r="G649" t="s">
        <v>113</v>
      </c>
      <c r="H649" t="s">
        <v>273</v>
      </c>
      <c r="I649" t="s">
        <v>115</v>
      </c>
      <c r="J649" t="s">
        <v>150</v>
      </c>
      <c r="L649">
        <v>0</v>
      </c>
      <c r="M649">
        <v>-65000</v>
      </c>
      <c r="N649">
        <v>0</v>
      </c>
      <c r="O649">
        <v>0</v>
      </c>
      <c r="P649">
        <v>-65000</v>
      </c>
      <c r="Q649" t="s">
        <v>131</v>
      </c>
      <c r="R649">
        <v>0</v>
      </c>
      <c r="S649">
        <v>0</v>
      </c>
      <c r="T649">
        <v>0</v>
      </c>
      <c r="U649">
        <v>0</v>
      </c>
      <c r="V649">
        <v>0</v>
      </c>
      <c r="W649">
        <v>0</v>
      </c>
      <c r="X649">
        <v>0</v>
      </c>
      <c r="Y649">
        <v>0</v>
      </c>
      <c r="Z649">
        <v>0</v>
      </c>
      <c r="AA649">
        <v>0</v>
      </c>
      <c r="AB649">
        <v>0</v>
      </c>
      <c r="AC649">
        <v>0</v>
      </c>
      <c r="AD649">
        <v>0</v>
      </c>
      <c r="AE649" t="s">
        <v>104</v>
      </c>
      <c r="AF649" t="s">
        <v>105</v>
      </c>
      <c r="AG649" t="s">
        <v>296</v>
      </c>
      <c r="AH649" t="s">
        <v>315</v>
      </c>
    </row>
    <row r="650" spans="1:34" ht="15">
      <c r="A650" t="s">
        <v>101</v>
      </c>
      <c r="B650" t="s">
        <v>102</v>
      </c>
      <c r="C650" t="s">
        <v>295</v>
      </c>
      <c r="D650" t="s">
        <v>316</v>
      </c>
      <c r="E650" t="s">
        <v>102</v>
      </c>
      <c r="F650">
        <v>2012</v>
      </c>
      <c r="G650" t="s">
        <v>113</v>
      </c>
      <c r="H650" t="s">
        <v>317</v>
      </c>
      <c r="I650" t="s">
        <v>115</v>
      </c>
      <c r="J650" t="s">
        <v>150</v>
      </c>
      <c r="L650">
        <v>12565</v>
      </c>
      <c r="M650">
        <v>12565</v>
      </c>
      <c r="N650">
        <v>0</v>
      </c>
      <c r="O650">
        <v>0</v>
      </c>
      <c r="P650">
        <v>12565</v>
      </c>
      <c r="Q650" t="s">
        <v>131</v>
      </c>
      <c r="R650">
        <v>0</v>
      </c>
      <c r="S650">
        <v>0</v>
      </c>
      <c r="T650">
        <v>0</v>
      </c>
      <c r="U650">
        <v>0</v>
      </c>
      <c r="V650">
        <v>0</v>
      </c>
      <c r="W650">
        <v>0</v>
      </c>
      <c r="X650">
        <v>0</v>
      </c>
      <c r="Y650">
        <v>0</v>
      </c>
      <c r="Z650">
        <v>0</v>
      </c>
      <c r="AA650">
        <v>0</v>
      </c>
      <c r="AB650">
        <v>0</v>
      </c>
      <c r="AC650">
        <v>0</v>
      </c>
      <c r="AD650">
        <v>0</v>
      </c>
      <c r="AE650" t="s">
        <v>104</v>
      </c>
      <c r="AF650" t="s">
        <v>105</v>
      </c>
      <c r="AG650" t="s">
        <v>296</v>
      </c>
      <c r="AH650" t="s">
        <v>105</v>
      </c>
    </row>
    <row r="651" spans="1:34" ht="15">
      <c r="A651" t="s">
        <v>101</v>
      </c>
      <c r="B651" t="s">
        <v>102</v>
      </c>
      <c r="C651" t="s">
        <v>295</v>
      </c>
      <c r="D651" t="s">
        <v>177</v>
      </c>
      <c r="E651" t="s">
        <v>102</v>
      </c>
      <c r="F651">
        <v>2012</v>
      </c>
      <c r="G651" t="s">
        <v>113</v>
      </c>
      <c r="H651" t="s">
        <v>178</v>
      </c>
      <c r="I651" t="s">
        <v>115</v>
      </c>
      <c r="J651" t="s">
        <v>150</v>
      </c>
      <c r="L651">
        <v>25648.920000000002</v>
      </c>
      <c r="M651">
        <v>25648.920000000002</v>
      </c>
      <c r="N651">
        <v>0</v>
      </c>
      <c r="O651">
        <v>0</v>
      </c>
      <c r="P651">
        <v>25648.920000000002</v>
      </c>
      <c r="Q651" t="s">
        <v>131</v>
      </c>
      <c r="R651">
        <v>0</v>
      </c>
      <c r="S651">
        <v>0</v>
      </c>
      <c r="T651">
        <v>0</v>
      </c>
      <c r="U651">
        <v>0</v>
      </c>
      <c r="V651">
        <v>0</v>
      </c>
      <c r="W651">
        <v>0</v>
      </c>
      <c r="X651">
        <v>0</v>
      </c>
      <c r="Y651">
        <v>0</v>
      </c>
      <c r="Z651">
        <v>0</v>
      </c>
      <c r="AA651">
        <v>0</v>
      </c>
      <c r="AB651">
        <v>0</v>
      </c>
      <c r="AC651">
        <v>0</v>
      </c>
      <c r="AD651">
        <v>0</v>
      </c>
      <c r="AE651" t="s">
        <v>104</v>
      </c>
      <c r="AF651" t="s">
        <v>105</v>
      </c>
      <c r="AG651" t="s">
        <v>296</v>
      </c>
      <c r="AH651" t="s">
        <v>105</v>
      </c>
    </row>
    <row r="652" spans="1:34" ht="15">
      <c r="A652" t="s">
        <v>101</v>
      </c>
      <c r="B652" t="s">
        <v>102</v>
      </c>
      <c r="C652" t="s">
        <v>295</v>
      </c>
      <c r="D652" t="s">
        <v>151</v>
      </c>
      <c r="E652" t="s">
        <v>102</v>
      </c>
      <c r="F652">
        <v>2012</v>
      </c>
      <c r="G652" t="s">
        <v>113</v>
      </c>
      <c r="H652" t="s">
        <v>152</v>
      </c>
      <c r="I652" t="s">
        <v>115</v>
      </c>
      <c r="J652" t="s">
        <v>150</v>
      </c>
      <c r="L652">
        <v>0</v>
      </c>
      <c r="M652">
        <v>0</v>
      </c>
      <c r="N652">
        <v>0</v>
      </c>
      <c r="O652">
        <v>0</v>
      </c>
      <c r="P652">
        <v>0</v>
      </c>
      <c r="Q652" t="s">
        <v>103</v>
      </c>
      <c r="R652">
        <v>0</v>
      </c>
      <c r="S652">
        <v>0</v>
      </c>
      <c r="T652">
        <v>0</v>
      </c>
      <c r="U652">
        <v>0</v>
      </c>
      <c r="V652">
        <v>0</v>
      </c>
      <c r="W652">
        <v>0</v>
      </c>
      <c r="X652">
        <v>0</v>
      </c>
      <c r="Y652">
        <v>0</v>
      </c>
      <c r="Z652">
        <v>0</v>
      </c>
      <c r="AA652">
        <v>0</v>
      </c>
      <c r="AB652">
        <v>0</v>
      </c>
      <c r="AC652">
        <v>0</v>
      </c>
      <c r="AD652">
        <v>0</v>
      </c>
      <c r="AE652" t="s">
        <v>104</v>
      </c>
      <c r="AF652" t="s">
        <v>105</v>
      </c>
      <c r="AG652" t="s">
        <v>296</v>
      </c>
      <c r="AH652" t="s">
        <v>105</v>
      </c>
    </row>
    <row r="653" spans="1:34" ht="15">
      <c r="A653" t="s">
        <v>101</v>
      </c>
      <c r="B653" t="s">
        <v>102</v>
      </c>
      <c r="C653" t="s">
        <v>295</v>
      </c>
      <c r="D653" t="s">
        <v>318</v>
      </c>
      <c r="E653" t="s">
        <v>102</v>
      </c>
      <c r="F653">
        <v>2012</v>
      </c>
      <c r="G653" t="s">
        <v>113</v>
      </c>
      <c r="H653" t="s">
        <v>319</v>
      </c>
      <c r="I653" t="s">
        <v>115</v>
      </c>
      <c r="J653" t="s">
        <v>187</v>
      </c>
      <c r="L653">
        <v>14156</v>
      </c>
      <c r="M653">
        <v>14156</v>
      </c>
      <c r="N653">
        <v>0</v>
      </c>
      <c r="O653">
        <v>0</v>
      </c>
      <c r="P653">
        <v>14156</v>
      </c>
      <c r="Q653" t="s">
        <v>131</v>
      </c>
      <c r="R653">
        <v>0</v>
      </c>
      <c r="S653">
        <v>0</v>
      </c>
      <c r="T653">
        <v>0</v>
      </c>
      <c r="U653">
        <v>0</v>
      </c>
      <c r="V653">
        <v>0</v>
      </c>
      <c r="W653">
        <v>0</v>
      </c>
      <c r="X653">
        <v>0</v>
      </c>
      <c r="Y653">
        <v>0</v>
      </c>
      <c r="Z653">
        <v>0</v>
      </c>
      <c r="AA653">
        <v>0</v>
      </c>
      <c r="AB653">
        <v>0</v>
      </c>
      <c r="AC653">
        <v>0</v>
      </c>
      <c r="AD653">
        <v>0</v>
      </c>
      <c r="AE653" t="s">
        <v>104</v>
      </c>
      <c r="AF653" t="s">
        <v>105</v>
      </c>
      <c r="AG653" t="s">
        <v>296</v>
      </c>
      <c r="AH653" t="s">
        <v>105</v>
      </c>
    </row>
    <row r="654" spans="1:34" ht="15">
      <c r="A654" t="s">
        <v>101</v>
      </c>
      <c r="B654" t="s">
        <v>102</v>
      </c>
      <c r="C654" t="s">
        <v>295</v>
      </c>
      <c r="D654" t="s">
        <v>320</v>
      </c>
      <c r="E654" t="s">
        <v>102</v>
      </c>
      <c r="F654">
        <v>2012</v>
      </c>
      <c r="G654" t="s">
        <v>113</v>
      </c>
      <c r="H654" t="s">
        <v>298</v>
      </c>
      <c r="I654" t="s">
        <v>115</v>
      </c>
      <c r="J654" t="s">
        <v>187</v>
      </c>
      <c r="L654">
        <v>-26</v>
      </c>
      <c r="M654">
        <v>-26</v>
      </c>
      <c r="N654">
        <v>0</v>
      </c>
      <c r="O654">
        <v>0</v>
      </c>
      <c r="P654">
        <v>-26</v>
      </c>
      <c r="Q654" t="s">
        <v>131</v>
      </c>
      <c r="R654">
        <v>0</v>
      </c>
      <c r="S654">
        <v>0</v>
      </c>
      <c r="T654">
        <v>0</v>
      </c>
      <c r="U654">
        <v>0</v>
      </c>
      <c r="V654">
        <v>0</v>
      </c>
      <c r="W654">
        <v>0</v>
      </c>
      <c r="X654">
        <v>0</v>
      </c>
      <c r="Y654">
        <v>0</v>
      </c>
      <c r="Z654">
        <v>0</v>
      </c>
      <c r="AA654">
        <v>0</v>
      </c>
      <c r="AB654">
        <v>0</v>
      </c>
      <c r="AC654">
        <v>0</v>
      </c>
      <c r="AD654">
        <v>0</v>
      </c>
      <c r="AE654" t="s">
        <v>104</v>
      </c>
      <c r="AF654" t="s">
        <v>105</v>
      </c>
      <c r="AG654" t="s">
        <v>296</v>
      </c>
      <c r="AH654" t="s">
        <v>105</v>
      </c>
    </row>
    <row r="655" spans="1:34" ht="15">
      <c r="A655" t="s">
        <v>101</v>
      </c>
      <c r="B655" t="s">
        <v>102</v>
      </c>
      <c r="C655" t="s">
        <v>295</v>
      </c>
      <c r="D655" t="s">
        <v>321</v>
      </c>
      <c r="E655" t="s">
        <v>102</v>
      </c>
      <c r="F655">
        <v>2012</v>
      </c>
      <c r="G655" t="s">
        <v>113</v>
      </c>
      <c r="H655" t="s">
        <v>322</v>
      </c>
      <c r="I655" t="s">
        <v>115</v>
      </c>
      <c r="J655" t="s">
        <v>187</v>
      </c>
      <c r="L655">
        <v>89692</v>
      </c>
      <c r="M655">
        <v>89692</v>
      </c>
      <c r="N655">
        <v>0</v>
      </c>
      <c r="O655">
        <v>0</v>
      </c>
      <c r="P655">
        <v>89692</v>
      </c>
      <c r="Q655" t="s">
        <v>131</v>
      </c>
      <c r="R655">
        <v>0</v>
      </c>
      <c r="S655">
        <v>0</v>
      </c>
      <c r="T655">
        <v>0</v>
      </c>
      <c r="U655">
        <v>0</v>
      </c>
      <c r="V655">
        <v>0</v>
      </c>
      <c r="W655">
        <v>0</v>
      </c>
      <c r="X655">
        <v>0</v>
      </c>
      <c r="Y655">
        <v>0</v>
      </c>
      <c r="Z655">
        <v>0</v>
      </c>
      <c r="AA655">
        <v>0</v>
      </c>
      <c r="AB655">
        <v>0</v>
      </c>
      <c r="AC655">
        <v>0</v>
      </c>
      <c r="AD655">
        <v>0</v>
      </c>
      <c r="AE655" t="s">
        <v>104</v>
      </c>
      <c r="AF655" t="s">
        <v>105</v>
      </c>
      <c r="AG655" t="s">
        <v>296</v>
      </c>
      <c r="AH655" t="s">
        <v>105</v>
      </c>
    </row>
    <row r="656" spans="1:34" ht="15">
      <c r="A656" t="s">
        <v>101</v>
      </c>
      <c r="B656" t="s">
        <v>102</v>
      </c>
      <c r="C656" t="s">
        <v>295</v>
      </c>
      <c r="D656" t="s">
        <v>323</v>
      </c>
      <c r="E656" t="s">
        <v>102</v>
      </c>
      <c r="F656">
        <v>2012</v>
      </c>
      <c r="G656" t="s">
        <v>113</v>
      </c>
      <c r="H656" t="s">
        <v>324</v>
      </c>
      <c r="I656" t="s">
        <v>115</v>
      </c>
      <c r="J656" t="s">
        <v>187</v>
      </c>
      <c r="L656">
        <v>6109</v>
      </c>
      <c r="M656">
        <v>6109</v>
      </c>
      <c r="N656">
        <v>0</v>
      </c>
      <c r="O656">
        <v>0</v>
      </c>
      <c r="P656">
        <v>6109</v>
      </c>
      <c r="Q656" t="s">
        <v>131</v>
      </c>
      <c r="R656">
        <v>0</v>
      </c>
      <c r="S656">
        <v>0</v>
      </c>
      <c r="T656">
        <v>0</v>
      </c>
      <c r="U656">
        <v>0</v>
      </c>
      <c r="V656">
        <v>0</v>
      </c>
      <c r="W656">
        <v>0</v>
      </c>
      <c r="X656">
        <v>0</v>
      </c>
      <c r="Y656">
        <v>0</v>
      </c>
      <c r="Z656">
        <v>0</v>
      </c>
      <c r="AA656">
        <v>0</v>
      </c>
      <c r="AB656">
        <v>0</v>
      </c>
      <c r="AC656">
        <v>0</v>
      </c>
      <c r="AD656">
        <v>0</v>
      </c>
      <c r="AE656" t="s">
        <v>104</v>
      </c>
      <c r="AF656" t="s">
        <v>105</v>
      </c>
      <c r="AG656" t="s">
        <v>296</v>
      </c>
      <c r="AH656" t="s">
        <v>105</v>
      </c>
    </row>
    <row r="657" spans="1:34" ht="15">
      <c r="A657" t="s">
        <v>101</v>
      </c>
      <c r="B657" t="s">
        <v>102</v>
      </c>
      <c r="C657" t="s">
        <v>295</v>
      </c>
      <c r="D657" t="s">
        <v>325</v>
      </c>
      <c r="E657" t="s">
        <v>102</v>
      </c>
      <c r="F657">
        <v>2012</v>
      </c>
      <c r="G657" t="s">
        <v>113</v>
      </c>
      <c r="H657" t="s">
        <v>326</v>
      </c>
      <c r="I657" t="s">
        <v>115</v>
      </c>
      <c r="J657" t="s">
        <v>187</v>
      </c>
      <c r="L657">
        <v>18291</v>
      </c>
      <c r="M657">
        <v>18291</v>
      </c>
      <c r="N657">
        <v>0</v>
      </c>
      <c r="O657">
        <v>0</v>
      </c>
      <c r="P657">
        <v>18291</v>
      </c>
      <c r="Q657" t="s">
        <v>131</v>
      </c>
      <c r="R657">
        <v>0</v>
      </c>
      <c r="S657">
        <v>0</v>
      </c>
      <c r="T657">
        <v>0</v>
      </c>
      <c r="U657">
        <v>0</v>
      </c>
      <c r="V657">
        <v>0</v>
      </c>
      <c r="W657">
        <v>0</v>
      </c>
      <c r="X657">
        <v>0</v>
      </c>
      <c r="Y657">
        <v>0</v>
      </c>
      <c r="Z657">
        <v>0</v>
      </c>
      <c r="AA657">
        <v>0</v>
      </c>
      <c r="AB657">
        <v>0</v>
      </c>
      <c r="AC657">
        <v>0</v>
      </c>
      <c r="AD657">
        <v>0</v>
      </c>
      <c r="AE657" t="s">
        <v>104</v>
      </c>
      <c r="AF657" t="s">
        <v>105</v>
      </c>
      <c r="AG657" t="s">
        <v>296</v>
      </c>
      <c r="AH657" t="s">
        <v>105</v>
      </c>
    </row>
    <row r="658" spans="1:34" ht="15">
      <c r="A658" t="s">
        <v>101</v>
      </c>
      <c r="B658" t="s">
        <v>102</v>
      </c>
      <c r="C658" t="s">
        <v>295</v>
      </c>
      <c r="D658" t="s">
        <v>327</v>
      </c>
      <c r="E658" t="s">
        <v>102</v>
      </c>
      <c r="F658">
        <v>2012</v>
      </c>
      <c r="G658" t="s">
        <v>113</v>
      </c>
      <c r="H658" t="s">
        <v>328</v>
      </c>
      <c r="I658" t="s">
        <v>115</v>
      </c>
      <c r="J658" t="s">
        <v>187</v>
      </c>
      <c r="L658">
        <v>465099</v>
      </c>
      <c r="M658">
        <v>465099</v>
      </c>
      <c r="N658">
        <v>0</v>
      </c>
      <c r="O658">
        <v>0</v>
      </c>
      <c r="P658">
        <v>465099</v>
      </c>
      <c r="Q658" t="s">
        <v>131</v>
      </c>
      <c r="R658">
        <v>0</v>
      </c>
      <c r="S658">
        <v>0</v>
      </c>
      <c r="T658">
        <v>0</v>
      </c>
      <c r="U658">
        <v>0</v>
      </c>
      <c r="V658">
        <v>0</v>
      </c>
      <c r="W658">
        <v>0</v>
      </c>
      <c r="X658">
        <v>0</v>
      </c>
      <c r="Y658">
        <v>0</v>
      </c>
      <c r="Z658">
        <v>0</v>
      </c>
      <c r="AA658">
        <v>0</v>
      </c>
      <c r="AB658">
        <v>0</v>
      </c>
      <c r="AC658">
        <v>0</v>
      </c>
      <c r="AD658">
        <v>0</v>
      </c>
      <c r="AE658" t="s">
        <v>104</v>
      </c>
      <c r="AF658" t="s">
        <v>105</v>
      </c>
      <c r="AG658" t="s">
        <v>296</v>
      </c>
      <c r="AH658" t="s">
        <v>105</v>
      </c>
    </row>
    <row r="659" spans="1:34" ht="15">
      <c r="A659" t="s">
        <v>101</v>
      </c>
      <c r="B659" t="s">
        <v>102</v>
      </c>
      <c r="C659" t="s">
        <v>295</v>
      </c>
      <c r="D659" t="s">
        <v>329</v>
      </c>
      <c r="E659" t="s">
        <v>102</v>
      </c>
      <c r="F659">
        <v>2012</v>
      </c>
      <c r="G659" t="s">
        <v>113</v>
      </c>
      <c r="H659" t="s">
        <v>330</v>
      </c>
      <c r="I659" t="s">
        <v>115</v>
      </c>
      <c r="J659" t="s">
        <v>187</v>
      </c>
      <c r="L659">
        <v>1468</v>
      </c>
      <c r="M659">
        <v>1468</v>
      </c>
      <c r="N659">
        <v>0</v>
      </c>
      <c r="O659">
        <v>0</v>
      </c>
      <c r="P659">
        <v>1468</v>
      </c>
      <c r="Q659" t="s">
        <v>131</v>
      </c>
      <c r="R659">
        <v>0</v>
      </c>
      <c r="S659">
        <v>0</v>
      </c>
      <c r="T659">
        <v>0</v>
      </c>
      <c r="U659">
        <v>0</v>
      </c>
      <c r="V659">
        <v>0</v>
      </c>
      <c r="W659">
        <v>0</v>
      </c>
      <c r="X659">
        <v>0</v>
      </c>
      <c r="Y659">
        <v>0</v>
      </c>
      <c r="Z659">
        <v>0</v>
      </c>
      <c r="AA659">
        <v>0</v>
      </c>
      <c r="AB659">
        <v>0</v>
      </c>
      <c r="AC659">
        <v>0</v>
      </c>
      <c r="AD659">
        <v>0</v>
      </c>
      <c r="AE659" t="s">
        <v>104</v>
      </c>
      <c r="AF659" t="s">
        <v>105</v>
      </c>
      <c r="AG659" t="s">
        <v>296</v>
      </c>
      <c r="AH659" t="s">
        <v>105</v>
      </c>
    </row>
    <row r="660" spans="1:34" ht="15">
      <c r="A660" t="s">
        <v>101</v>
      </c>
      <c r="B660" t="s">
        <v>102</v>
      </c>
      <c r="C660" t="s">
        <v>295</v>
      </c>
      <c r="D660" t="s">
        <v>331</v>
      </c>
      <c r="E660" t="s">
        <v>102</v>
      </c>
      <c r="F660">
        <v>2012</v>
      </c>
      <c r="G660" t="s">
        <v>113</v>
      </c>
      <c r="H660" t="s">
        <v>332</v>
      </c>
      <c r="I660" t="s">
        <v>115</v>
      </c>
      <c r="J660" t="s">
        <v>187</v>
      </c>
      <c r="L660">
        <v>186467</v>
      </c>
      <c r="M660">
        <v>186467</v>
      </c>
      <c r="N660">
        <v>0</v>
      </c>
      <c r="O660">
        <v>0</v>
      </c>
      <c r="P660">
        <v>186467</v>
      </c>
      <c r="Q660" t="s">
        <v>131</v>
      </c>
      <c r="R660">
        <v>0</v>
      </c>
      <c r="S660">
        <v>0</v>
      </c>
      <c r="T660">
        <v>0</v>
      </c>
      <c r="U660">
        <v>0</v>
      </c>
      <c r="V660">
        <v>0</v>
      </c>
      <c r="W660">
        <v>0</v>
      </c>
      <c r="X660">
        <v>0</v>
      </c>
      <c r="Y660">
        <v>0</v>
      </c>
      <c r="Z660">
        <v>0</v>
      </c>
      <c r="AA660">
        <v>0</v>
      </c>
      <c r="AB660">
        <v>0</v>
      </c>
      <c r="AC660">
        <v>0</v>
      </c>
      <c r="AD660">
        <v>0</v>
      </c>
      <c r="AE660" t="s">
        <v>104</v>
      </c>
      <c r="AF660" t="s">
        <v>105</v>
      </c>
      <c r="AG660" t="s">
        <v>296</v>
      </c>
      <c r="AH660" t="s">
        <v>105</v>
      </c>
    </row>
    <row r="661" spans="1:34" ht="15">
      <c r="A661" t="s">
        <v>101</v>
      </c>
      <c r="B661" t="s">
        <v>102</v>
      </c>
      <c r="C661" t="s">
        <v>295</v>
      </c>
      <c r="D661" t="s">
        <v>333</v>
      </c>
      <c r="E661" t="s">
        <v>102</v>
      </c>
      <c r="F661">
        <v>2012</v>
      </c>
      <c r="G661" t="s">
        <v>113</v>
      </c>
      <c r="H661" t="s">
        <v>334</v>
      </c>
      <c r="I661" t="s">
        <v>115</v>
      </c>
      <c r="J661" t="s">
        <v>187</v>
      </c>
      <c r="L661">
        <v>1967407</v>
      </c>
      <c r="M661">
        <v>1967407</v>
      </c>
      <c r="N661">
        <v>0</v>
      </c>
      <c r="O661">
        <v>0</v>
      </c>
      <c r="P661">
        <v>1967407</v>
      </c>
      <c r="Q661" t="s">
        <v>131</v>
      </c>
      <c r="R661">
        <v>0</v>
      </c>
      <c r="S661">
        <v>0</v>
      </c>
      <c r="T661">
        <v>0</v>
      </c>
      <c r="U661">
        <v>0</v>
      </c>
      <c r="V661">
        <v>0</v>
      </c>
      <c r="W661">
        <v>0</v>
      </c>
      <c r="X661">
        <v>0</v>
      </c>
      <c r="Y661">
        <v>0</v>
      </c>
      <c r="Z661">
        <v>0</v>
      </c>
      <c r="AA661">
        <v>0</v>
      </c>
      <c r="AB661">
        <v>0</v>
      </c>
      <c r="AC661">
        <v>0</v>
      </c>
      <c r="AD661">
        <v>0</v>
      </c>
      <c r="AE661" t="s">
        <v>104</v>
      </c>
      <c r="AF661" t="s">
        <v>105</v>
      </c>
      <c r="AG661" t="s">
        <v>296</v>
      </c>
      <c r="AH661" t="s">
        <v>105</v>
      </c>
    </row>
    <row r="662" spans="1:34" ht="15">
      <c r="A662" t="s">
        <v>101</v>
      </c>
      <c r="B662" t="s">
        <v>102</v>
      </c>
      <c r="C662" t="s">
        <v>295</v>
      </c>
      <c r="D662" t="s">
        <v>335</v>
      </c>
      <c r="E662" t="s">
        <v>102</v>
      </c>
      <c r="F662">
        <v>2012</v>
      </c>
      <c r="G662" t="s">
        <v>113</v>
      </c>
      <c r="H662" t="s">
        <v>336</v>
      </c>
      <c r="I662" t="s">
        <v>115</v>
      </c>
      <c r="J662" t="s">
        <v>187</v>
      </c>
      <c r="L662">
        <v>-41837</v>
      </c>
      <c r="M662">
        <v>-41837</v>
      </c>
      <c r="N662">
        <v>0</v>
      </c>
      <c r="O662">
        <v>0</v>
      </c>
      <c r="P662">
        <v>-41837</v>
      </c>
      <c r="Q662" t="s">
        <v>131</v>
      </c>
      <c r="R662">
        <v>0</v>
      </c>
      <c r="S662">
        <v>0</v>
      </c>
      <c r="T662">
        <v>0</v>
      </c>
      <c r="U662">
        <v>0</v>
      </c>
      <c r="V662">
        <v>0</v>
      </c>
      <c r="W662">
        <v>0</v>
      </c>
      <c r="X662">
        <v>0</v>
      </c>
      <c r="Y662">
        <v>0</v>
      </c>
      <c r="Z662">
        <v>0</v>
      </c>
      <c r="AA662">
        <v>0</v>
      </c>
      <c r="AB662">
        <v>0</v>
      </c>
      <c r="AC662">
        <v>0</v>
      </c>
      <c r="AD662">
        <v>0</v>
      </c>
      <c r="AE662" t="s">
        <v>104</v>
      </c>
      <c r="AF662" t="s">
        <v>105</v>
      </c>
      <c r="AG662" t="s">
        <v>296</v>
      </c>
      <c r="AH662" t="s">
        <v>105</v>
      </c>
    </row>
    <row r="663" spans="1:34" ht="15">
      <c r="A663" t="s">
        <v>101</v>
      </c>
      <c r="B663" t="s">
        <v>102</v>
      </c>
      <c r="C663" t="s">
        <v>295</v>
      </c>
      <c r="D663" t="s">
        <v>266</v>
      </c>
      <c r="E663" t="s">
        <v>102</v>
      </c>
      <c r="F663">
        <v>2012</v>
      </c>
      <c r="G663" t="s">
        <v>113</v>
      </c>
      <c r="H663" t="s">
        <v>267</v>
      </c>
      <c r="I663" t="s">
        <v>115</v>
      </c>
      <c r="J663" t="s">
        <v>187</v>
      </c>
      <c r="L663">
        <v>5000</v>
      </c>
      <c r="M663">
        <v>5000</v>
      </c>
      <c r="N663">
        <v>0</v>
      </c>
      <c r="O663">
        <v>0</v>
      </c>
      <c r="P663">
        <v>5000</v>
      </c>
      <c r="Q663" t="s">
        <v>131</v>
      </c>
      <c r="R663">
        <v>0</v>
      </c>
      <c r="S663">
        <v>0</v>
      </c>
      <c r="T663">
        <v>0</v>
      </c>
      <c r="U663">
        <v>0</v>
      </c>
      <c r="V663">
        <v>0</v>
      </c>
      <c r="W663">
        <v>0</v>
      </c>
      <c r="X663">
        <v>0</v>
      </c>
      <c r="Y663">
        <v>0</v>
      </c>
      <c r="Z663">
        <v>0</v>
      </c>
      <c r="AA663">
        <v>0</v>
      </c>
      <c r="AB663">
        <v>0</v>
      </c>
      <c r="AC663">
        <v>0</v>
      </c>
      <c r="AD663">
        <v>0</v>
      </c>
      <c r="AE663" t="s">
        <v>104</v>
      </c>
      <c r="AF663" t="s">
        <v>105</v>
      </c>
      <c r="AG663" t="s">
        <v>296</v>
      </c>
      <c r="AH663" t="s">
        <v>105</v>
      </c>
    </row>
    <row r="664" spans="1:34" ht="15">
      <c r="A664" t="s">
        <v>101</v>
      </c>
      <c r="B664" t="s">
        <v>102</v>
      </c>
      <c r="C664" t="s">
        <v>295</v>
      </c>
      <c r="D664" t="s">
        <v>337</v>
      </c>
      <c r="E664" t="s">
        <v>102</v>
      </c>
      <c r="F664">
        <v>2012</v>
      </c>
      <c r="G664" t="s">
        <v>113</v>
      </c>
      <c r="H664" t="s">
        <v>338</v>
      </c>
      <c r="I664" t="s">
        <v>115</v>
      </c>
      <c r="J664" t="s">
        <v>187</v>
      </c>
      <c r="L664">
        <v>64445</v>
      </c>
      <c r="M664">
        <v>64445</v>
      </c>
      <c r="N664">
        <v>0</v>
      </c>
      <c r="O664">
        <v>0</v>
      </c>
      <c r="P664">
        <v>64445</v>
      </c>
      <c r="Q664" t="s">
        <v>131</v>
      </c>
      <c r="R664">
        <v>0</v>
      </c>
      <c r="S664">
        <v>0</v>
      </c>
      <c r="T664">
        <v>0</v>
      </c>
      <c r="U664">
        <v>0</v>
      </c>
      <c r="V664">
        <v>0</v>
      </c>
      <c r="W664">
        <v>0</v>
      </c>
      <c r="X664">
        <v>0</v>
      </c>
      <c r="Y664">
        <v>0</v>
      </c>
      <c r="Z664">
        <v>0</v>
      </c>
      <c r="AA664">
        <v>0</v>
      </c>
      <c r="AB664">
        <v>0</v>
      </c>
      <c r="AC664">
        <v>0</v>
      </c>
      <c r="AD664">
        <v>0</v>
      </c>
      <c r="AE664" t="s">
        <v>104</v>
      </c>
      <c r="AF664" t="s">
        <v>105</v>
      </c>
      <c r="AG664" t="s">
        <v>296</v>
      </c>
      <c r="AH664" t="s">
        <v>105</v>
      </c>
    </row>
    <row r="665" spans="1:34" ht="15">
      <c r="A665" t="s">
        <v>101</v>
      </c>
      <c r="B665" t="s">
        <v>102</v>
      </c>
      <c r="C665" t="s">
        <v>295</v>
      </c>
      <c r="D665" t="s">
        <v>339</v>
      </c>
      <c r="E665" t="s">
        <v>102</v>
      </c>
      <c r="F665">
        <v>2012</v>
      </c>
      <c r="G665" t="s">
        <v>113</v>
      </c>
      <c r="H665" t="s">
        <v>340</v>
      </c>
      <c r="I665" t="s">
        <v>115</v>
      </c>
      <c r="J665" t="s">
        <v>187</v>
      </c>
      <c r="L665">
        <v>2702</v>
      </c>
      <c r="M665">
        <v>2702</v>
      </c>
      <c r="N665">
        <v>0</v>
      </c>
      <c r="O665">
        <v>0</v>
      </c>
      <c r="P665">
        <v>2702</v>
      </c>
      <c r="Q665" t="s">
        <v>131</v>
      </c>
      <c r="R665">
        <v>0</v>
      </c>
      <c r="S665">
        <v>0</v>
      </c>
      <c r="T665">
        <v>0</v>
      </c>
      <c r="U665">
        <v>0</v>
      </c>
      <c r="V665">
        <v>0</v>
      </c>
      <c r="W665">
        <v>0</v>
      </c>
      <c r="X665">
        <v>0</v>
      </c>
      <c r="Y665">
        <v>0</v>
      </c>
      <c r="Z665">
        <v>0</v>
      </c>
      <c r="AA665">
        <v>0</v>
      </c>
      <c r="AB665">
        <v>0</v>
      </c>
      <c r="AC665">
        <v>0</v>
      </c>
      <c r="AD665">
        <v>0</v>
      </c>
      <c r="AE665" t="s">
        <v>104</v>
      </c>
      <c r="AF665" t="s">
        <v>105</v>
      </c>
      <c r="AG665" t="s">
        <v>296</v>
      </c>
      <c r="AH665" t="s">
        <v>105</v>
      </c>
    </row>
    <row r="666" spans="1:34" ht="15">
      <c r="A666" t="s">
        <v>101</v>
      </c>
      <c r="B666" t="s">
        <v>102</v>
      </c>
      <c r="C666" t="s">
        <v>295</v>
      </c>
      <c r="D666" t="s">
        <v>341</v>
      </c>
      <c r="E666" t="s">
        <v>102</v>
      </c>
      <c r="F666">
        <v>2012</v>
      </c>
      <c r="G666" t="s">
        <v>113</v>
      </c>
      <c r="H666" t="s">
        <v>342</v>
      </c>
      <c r="I666" t="s">
        <v>115</v>
      </c>
      <c r="J666" t="s">
        <v>187</v>
      </c>
      <c r="L666">
        <v>1098</v>
      </c>
      <c r="M666">
        <v>1098</v>
      </c>
      <c r="N666">
        <v>0</v>
      </c>
      <c r="O666">
        <v>0</v>
      </c>
      <c r="P666">
        <v>1098</v>
      </c>
      <c r="Q666" t="s">
        <v>131</v>
      </c>
      <c r="R666">
        <v>0</v>
      </c>
      <c r="S666">
        <v>0</v>
      </c>
      <c r="T666">
        <v>0</v>
      </c>
      <c r="U666">
        <v>0</v>
      </c>
      <c r="V666">
        <v>0</v>
      </c>
      <c r="W666">
        <v>0</v>
      </c>
      <c r="X666">
        <v>0</v>
      </c>
      <c r="Y666">
        <v>0</v>
      </c>
      <c r="Z666">
        <v>0</v>
      </c>
      <c r="AA666">
        <v>0</v>
      </c>
      <c r="AB666">
        <v>0</v>
      </c>
      <c r="AC666">
        <v>0</v>
      </c>
      <c r="AD666">
        <v>0</v>
      </c>
      <c r="AE666" t="s">
        <v>104</v>
      </c>
      <c r="AF666" t="s">
        <v>105</v>
      </c>
      <c r="AG666" t="s">
        <v>296</v>
      </c>
      <c r="AH666" t="s">
        <v>105</v>
      </c>
    </row>
    <row r="667" spans="1:34" ht="15">
      <c r="A667" t="s">
        <v>101</v>
      </c>
      <c r="B667" t="s">
        <v>102</v>
      </c>
      <c r="C667" t="s">
        <v>295</v>
      </c>
      <c r="D667" t="s">
        <v>343</v>
      </c>
      <c r="E667" t="s">
        <v>102</v>
      </c>
      <c r="F667">
        <v>2012</v>
      </c>
      <c r="G667" t="s">
        <v>113</v>
      </c>
      <c r="H667" t="s">
        <v>344</v>
      </c>
      <c r="I667" t="s">
        <v>115</v>
      </c>
      <c r="J667" t="s">
        <v>187</v>
      </c>
      <c r="L667">
        <v>217</v>
      </c>
      <c r="M667">
        <v>217</v>
      </c>
      <c r="N667">
        <v>0</v>
      </c>
      <c r="O667">
        <v>0</v>
      </c>
      <c r="P667">
        <v>217</v>
      </c>
      <c r="Q667" t="s">
        <v>131</v>
      </c>
      <c r="R667">
        <v>0</v>
      </c>
      <c r="S667">
        <v>0</v>
      </c>
      <c r="T667">
        <v>0</v>
      </c>
      <c r="U667">
        <v>0</v>
      </c>
      <c r="V667">
        <v>0</v>
      </c>
      <c r="W667">
        <v>0</v>
      </c>
      <c r="X667">
        <v>0</v>
      </c>
      <c r="Y667">
        <v>0</v>
      </c>
      <c r="Z667">
        <v>0</v>
      </c>
      <c r="AA667">
        <v>0</v>
      </c>
      <c r="AB667">
        <v>0</v>
      </c>
      <c r="AC667">
        <v>0</v>
      </c>
      <c r="AD667">
        <v>0</v>
      </c>
      <c r="AE667" t="s">
        <v>104</v>
      </c>
      <c r="AF667" t="s">
        <v>105</v>
      </c>
      <c r="AG667" t="s">
        <v>296</v>
      </c>
      <c r="AH667" t="s">
        <v>105</v>
      </c>
    </row>
    <row r="668" spans="1:34" ht="15">
      <c r="A668" t="s">
        <v>101</v>
      </c>
      <c r="B668" t="s">
        <v>102</v>
      </c>
      <c r="C668" t="s">
        <v>295</v>
      </c>
      <c r="D668" t="s">
        <v>345</v>
      </c>
      <c r="E668" t="s">
        <v>102</v>
      </c>
      <c r="F668">
        <v>2012</v>
      </c>
      <c r="G668" t="s">
        <v>113</v>
      </c>
      <c r="H668" t="s">
        <v>346</v>
      </c>
      <c r="I668" t="s">
        <v>115</v>
      </c>
      <c r="J668" t="s">
        <v>187</v>
      </c>
      <c r="L668">
        <v>359</v>
      </c>
      <c r="M668">
        <v>359</v>
      </c>
      <c r="N668">
        <v>0</v>
      </c>
      <c r="O668">
        <v>0</v>
      </c>
      <c r="P668">
        <v>359</v>
      </c>
      <c r="Q668" t="s">
        <v>131</v>
      </c>
      <c r="R668">
        <v>0</v>
      </c>
      <c r="S668">
        <v>0</v>
      </c>
      <c r="T668">
        <v>0</v>
      </c>
      <c r="U668">
        <v>0</v>
      </c>
      <c r="V668">
        <v>0</v>
      </c>
      <c r="W668">
        <v>0</v>
      </c>
      <c r="X668">
        <v>0</v>
      </c>
      <c r="Y668">
        <v>0</v>
      </c>
      <c r="Z668">
        <v>0</v>
      </c>
      <c r="AA668">
        <v>0</v>
      </c>
      <c r="AB668">
        <v>0</v>
      </c>
      <c r="AC668">
        <v>0</v>
      </c>
      <c r="AD668">
        <v>0</v>
      </c>
      <c r="AE668" t="s">
        <v>104</v>
      </c>
      <c r="AF668" t="s">
        <v>105</v>
      </c>
      <c r="AG668" t="s">
        <v>296</v>
      </c>
      <c r="AH668" t="s">
        <v>105</v>
      </c>
    </row>
    <row r="669" spans="1:34" ht="15">
      <c r="A669" t="s">
        <v>101</v>
      </c>
      <c r="B669" t="s">
        <v>102</v>
      </c>
      <c r="C669" t="s">
        <v>295</v>
      </c>
      <c r="D669" t="s">
        <v>347</v>
      </c>
      <c r="E669" t="s">
        <v>102</v>
      </c>
      <c r="F669">
        <v>2012</v>
      </c>
      <c r="G669" t="s">
        <v>113</v>
      </c>
      <c r="H669" t="s">
        <v>348</v>
      </c>
      <c r="I669" t="s">
        <v>115</v>
      </c>
      <c r="J669" t="s">
        <v>349</v>
      </c>
      <c r="L669" s="35">
        <v>1493608</v>
      </c>
      <c r="M669" s="35">
        <v>1493608</v>
      </c>
      <c r="N669" s="35">
        <v>0</v>
      </c>
      <c r="O669">
        <v>0</v>
      </c>
      <c r="P669">
        <v>1493608</v>
      </c>
      <c r="Q669" t="s">
        <v>131</v>
      </c>
      <c r="R669">
        <v>0</v>
      </c>
      <c r="S669">
        <v>0</v>
      </c>
      <c r="T669">
        <v>0</v>
      </c>
      <c r="U669">
        <v>0</v>
      </c>
      <c r="V669">
        <v>0</v>
      </c>
      <c r="W669">
        <v>0</v>
      </c>
      <c r="X669">
        <v>0</v>
      </c>
      <c r="Y669">
        <v>0</v>
      </c>
      <c r="Z669">
        <v>0</v>
      </c>
      <c r="AA669">
        <v>0</v>
      </c>
      <c r="AB669">
        <v>0</v>
      </c>
      <c r="AC669">
        <v>0</v>
      </c>
      <c r="AD669">
        <v>0</v>
      </c>
      <c r="AE669" t="s">
        <v>104</v>
      </c>
      <c r="AF669" t="s">
        <v>105</v>
      </c>
      <c r="AG669" t="s">
        <v>296</v>
      </c>
      <c r="AH669" t="s">
        <v>105</v>
      </c>
    </row>
    <row r="670" spans="1:34" ht="15">
      <c r="A670" t="s">
        <v>101</v>
      </c>
      <c r="B670" t="s">
        <v>102</v>
      </c>
      <c r="C670" t="s">
        <v>295</v>
      </c>
      <c r="D670" t="s">
        <v>350</v>
      </c>
      <c r="E670" t="s">
        <v>102</v>
      </c>
      <c r="F670">
        <v>2012</v>
      </c>
      <c r="G670" t="s">
        <v>113</v>
      </c>
      <c r="H670" t="s">
        <v>351</v>
      </c>
      <c r="I670" t="s">
        <v>115</v>
      </c>
      <c r="J670" t="s">
        <v>349</v>
      </c>
      <c r="L670" s="35">
        <v>835270.92</v>
      </c>
      <c r="M670" s="35">
        <v>835270.92</v>
      </c>
      <c r="N670" s="35">
        <v>0</v>
      </c>
      <c r="O670">
        <v>0</v>
      </c>
      <c r="P670">
        <v>835270.92</v>
      </c>
      <c r="Q670" t="s">
        <v>131</v>
      </c>
      <c r="R670">
        <v>0</v>
      </c>
      <c r="S670">
        <v>0</v>
      </c>
      <c r="T670">
        <v>0</v>
      </c>
      <c r="U670">
        <v>0</v>
      </c>
      <c r="V670">
        <v>0</v>
      </c>
      <c r="W670">
        <v>0</v>
      </c>
      <c r="X670">
        <v>0</v>
      </c>
      <c r="Y670">
        <v>0</v>
      </c>
      <c r="Z670">
        <v>0</v>
      </c>
      <c r="AA670">
        <v>0</v>
      </c>
      <c r="AB670">
        <v>0</v>
      </c>
      <c r="AC670">
        <v>0</v>
      </c>
      <c r="AD670">
        <v>0</v>
      </c>
      <c r="AE670" t="s">
        <v>104</v>
      </c>
      <c r="AF670" t="s">
        <v>105</v>
      </c>
      <c r="AG670" t="s">
        <v>296</v>
      </c>
      <c r="AH670" t="s">
        <v>105</v>
      </c>
    </row>
    <row r="671" spans="1:34" ht="15">
      <c r="A671" t="s">
        <v>101</v>
      </c>
      <c r="B671" t="s">
        <v>102</v>
      </c>
      <c r="C671" t="s">
        <v>295</v>
      </c>
      <c r="D671" t="s">
        <v>352</v>
      </c>
      <c r="E671" t="s">
        <v>102</v>
      </c>
      <c r="F671">
        <v>2012</v>
      </c>
      <c r="G671" t="s">
        <v>113</v>
      </c>
      <c r="H671" t="s">
        <v>353</v>
      </c>
      <c r="I671" t="s">
        <v>115</v>
      </c>
      <c r="J671" t="s">
        <v>349</v>
      </c>
      <c r="L671" s="35">
        <v>89710</v>
      </c>
      <c r="M671" s="35">
        <v>89710</v>
      </c>
      <c r="N671" s="35">
        <v>0</v>
      </c>
      <c r="O671">
        <v>0</v>
      </c>
      <c r="P671">
        <v>89710</v>
      </c>
      <c r="Q671" t="s">
        <v>131</v>
      </c>
      <c r="R671">
        <v>0</v>
      </c>
      <c r="S671">
        <v>0</v>
      </c>
      <c r="T671">
        <v>0</v>
      </c>
      <c r="U671">
        <v>0</v>
      </c>
      <c r="V671">
        <v>0</v>
      </c>
      <c r="W671">
        <v>0</v>
      </c>
      <c r="X671">
        <v>0</v>
      </c>
      <c r="Y671">
        <v>0</v>
      </c>
      <c r="Z671">
        <v>0</v>
      </c>
      <c r="AA671">
        <v>0</v>
      </c>
      <c r="AB671">
        <v>0</v>
      </c>
      <c r="AC671">
        <v>0</v>
      </c>
      <c r="AD671">
        <v>0</v>
      </c>
      <c r="AE671" t="s">
        <v>104</v>
      </c>
      <c r="AF671" t="s">
        <v>105</v>
      </c>
      <c r="AG671" t="s">
        <v>296</v>
      </c>
      <c r="AH671" t="s">
        <v>105</v>
      </c>
    </row>
    <row r="672" spans="1:34" ht="15">
      <c r="A672" t="s">
        <v>101</v>
      </c>
      <c r="B672" t="s">
        <v>102</v>
      </c>
      <c r="C672" t="s">
        <v>295</v>
      </c>
      <c r="D672" t="s">
        <v>191</v>
      </c>
      <c r="E672" t="s">
        <v>102</v>
      </c>
      <c r="F672">
        <v>2012</v>
      </c>
      <c r="G672" t="s">
        <v>113</v>
      </c>
      <c r="H672" t="s">
        <v>192</v>
      </c>
      <c r="I672" t="s">
        <v>115</v>
      </c>
      <c r="J672" t="s">
        <v>193</v>
      </c>
      <c r="L672">
        <v>645807.92</v>
      </c>
      <c r="M672">
        <v>645807.92</v>
      </c>
      <c r="N672">
        <v>0</v>
      </c>
      <c r="O672">
        <v>0</v>
      </c>
      <c r="P672">
        <v>645807.92</v>
      </c>
      <c r="Q672" t="s">
        <v>131</v>
      </c>
      <c r="R672">
        <v>0</v>
      </c>
      <c r="S672">
        <v>0</v>
      </c>
      <c r="T672">
        <v>0</v>
      </c>
      <c r="U672">
        <v>0</v>
      </c>
      <c r="V672">
        <v>0</v>
      </c>
      <c r="W672">
        <v>0</v>
      </c>
      <c r="X672">
        <v>0</v>
      </c>
      <c r="Y672">
        <v>0</v>
      </c>
      <c r="Z672">
        <v>0</v>
      </c>
      <c r="AA672">
        <v>0</v>
      </c>
      <c r="AB672">
        <v>0</v>
      </c>
      <c r="AC672">
        <v>0</v>
      </c>
      <c r="AD672">
        <v>0</v>
      </c>
      <c r="AE672" t="s">
        <v>104</v>
      </c>
      <c r="AF672" t="s">
        <v>105</v>
      </c>
      <c r="AG672" t="s">
        <v>296</v>
      </c>
      <c r="AH672" t="s">
        <v>105</v>
      </c>
    </row>
    <row r="673" spans="1:34" ht="15">
      <c r="A673" t="s">
        <v>101</v>
      </c>
      <c r="B673" t="s">
        <v>102</v>
      </c>
      <c r="C673" t="s">
        <v>295</v>
      </c>
      <c r="D673" t="s">
        <v>354</v>
      </c>
      <c r="E673" t="s">
        <v>102</v>
      </c>
      <c r="F673">
        <v>2012</v>
      </c>
      <c r="G673" t="s">
        <v>113</v>
      </c>
      <c r="H673" t="s">
        <v>355</v>
      </c>
      <c r="I673" t="s">
        <v>115</v>
      </c>
      <c r="J673" t="s">
        <v>356</v>
      </c>
      <c r="L673">
        <v>-0.36</v>
      </c>
      <c r="M673">
        <v>0</v>
      </c>
      <c r="N673">
        <v>0</v>
      </c>
      <c r="O673">
        <v>0</v>
      </c>
      <c r="P673">
        <v>0</v>
      </c>
      <c r="Q673" t="s">
        <v>103</v>
      </c>
      <c r="R673">
        <v>0</v>
      </c>
      <c r="S673">
        <v>0</v>
      </c>
      <c r="T673">
        <v>0</v>
      </c>
      <c r="U673">
        <v>0</v>
      </c>
      <c r="V673">
        <v>0</v>
      </c>
      <c r="W673">
        <v>0</v>
      </c>
      <c r="X673">
        <v>0</v>
      </c>
      <c r="Y673">
        <v>0</v>
      </c>
      <c r="Z673">
        <v>0</v>
      </c>
      <c r="AA673">
        <v>0</v>
      </c>
      <c r="AB673">
        <v>0</v>
      </c>
      <c r="AC673">
        <v>0</v>
      </c>
      <c r="AD673">
        <v>0</v>
      </c>
      <c r="AE673" t="s">
        <v>104</v>
      </c>
      <c r="AF673" t="s">
        <v>105</v>
      </c>
      <c r="AG673" t="s">
        <v>296</v>
      </c>
      <c r="AH673" t="s">
        <v>105</v>
      </c>
    </row>
    <row r="674" spans="1:34" ht="15">
      <c r="A674" t="s">
        <v>101</v>
      </c>
      <c r="B674" t="s">
        <v>102</v>
      </c>
      <c r="C674" t="s">
        <v>295</v>
      </c>
      <c r="D674" t="s">
        <v>120</v>
      </c>
      <c r="E674" t="s">
        <v>102</v>
      </c>
      <c r="F674">
        <v>2012</v>
      </c>
      <c r="G674" t="s">
        <v>121</v>
      </c>
      <c r="H674" t="s">
        <v>122</v>
      </c>
      <c r="I674" t="s">
        <v>123</v>
      </c>
      <c r="J674" t="s">
        <v>124</v>
      </c>
      <c r="L674">
        <v>0</v>
      </c>
      <c r="M674">
        <v>0</v>
      </c>
      <c r="N674">
        <v>-1661732</v>
      </c>
      <c r="O674">
        <v>0</v>
      </c>
      <c r="P674">
        <v>1661732</v>
      </c>
      <c r="Q674" t="s">
        <v>103</v>
      </c>
      <c r="R674">
        <v>0</v>
      </c>
      <c r="S674">
        <v>-2493558</v>
      </c>
      <c r="T674">
        <v>-68025</v>
      </c>
      <c r="U674">
        <v>-2561583</v>
      </c>
      <c r="V674">
        <v>0</v>
      </c>
      <c r="W674">
        <v>0</v>
      </c>
      <c r="X674">
        <v>-2561583</v>
      </c>
      <c r="Y674">
        <v>0</v>
      </c>
      <c r="Z674">
        <v>0</v>
      </c>
      <c r="AA674">
        <v>-2561583</v>
      </c>
      <c r="AB674">
        <v>8584600</v>
      </c>
      <c r="AC674">
        <v>0</v>
      </c>
      <c r="AD674">
        <v>0</v>
      </c>
      <c r="AE674" t="s">
        <v>104</v>
      </c>
      <c r="AF674" t="s">
        <v>105</v>
      </c>
      <c r="AG674" t="s">
        <v>296</v>
      </c>
      <c r="AH674" t="s">
        <v>105</v>
      </c>
    </row>
    <row r="675" spans="1:34" ht="15">
      <c r="A675" t="s">
        <v>101</v>
      </c>
      <c r="B675" t="s">
        <v>102</v>
      </c>
      <c r="C675" t="s">
        <v>295</v>
      </c>
      <c r="D675" t="s">
        <v>170</v>
      </c>
      <c r="E675" t="s">
        <v>102</v>
      </c>
      <c r="F675">
        <v>2012</v>
      </c>
      <c r="G675" t="s">
        <v>121</v>
      </c>
      <c r="H675" t="s">
        <v>171</v>
      </c>
      <c r="I675" t="s">
        <v>123</v>
      </c>
      <c r="J675" t="s">
        <v>124</v>
      </c>
      <c r="L675">
        <v>-2292549</v>
      </c>
      <c r="M675">
        <v>-2022464</v>
      </c>
      <c r="N675">
        <v>-2022464</v>
      </c>
      <c r="O675">
        <v>0</v>
      </c>
      <c r="P675">
        <v>0</v>
      </c>
      <c r="Q675" t="s">
        <v>125</v>
      </c>
      <c r="R675">
        <v>0</v>
      </c>
      <c r="S675">
        <v>0</v>
      </c>
      <c r="T675">
        <v>-3873944</v>
      </c>
      <c r="U675">
        <v>-3873944</v>
      </c>
      <c r="V675">
        <v>0</v>
      </c>
      <c r="W675">
        <v>0</v>
      </c>
      <c r="X675">
        <v>-3873944</v>
      </c>
      <c r="Y675">
        <v>0</v>
      </c>
      <c r="Z675">
        <v>0</v>
      </c>
      <c r="AA675">
        <v>-3873944</v>
      </c>
      <c r="AB675">
        <v>13473312</v>
      </c>
      <c r="AC675">
        <v>0</v>
      </c>
      <c r="AD675">
        <v>0</v>
      </c>
      <c r="AE675" t="s">
        <v>104</v>
      </c>
      <c r="AF675" t="s">
        <v>105</v>
      </c>
      <c r="AG675" t="s">
        <v>296</v>
      </c>
      <c r="AH675" t="s">
        <v>105</v>
      </c>
    </row>
    <row r="676" spans="1:34" ht="15">
      <c r="A676" t="s">
        <v>101</v>
      </c>
      <c r="B676" t="s">
        <v>102</v>
      </c>
      <c r="C676" t="s">
        <v>295</v>
      </c>
      <c r="D676" t="s">
        <v>161</v>
      </c>
      <c r="E676" t="s">
        <v>102</v>
      </c>
      <c r="F676">
        <v>2012</v>
      </c>
      <c r="G676" t="s">
        <v>121</v>
      </c>
      <c r="H676" t="s">
        <v>162</v>
      </c>
      <c r="I676" t="s">
        <v>123</v>
      </c>
      <c r="J676" t="s">
        <v>124</v>
      </c>
      <c r="L676" s="40">
        <v>0</v>
      </c>
      <c r="M676" s="40">
        <v>0</v>
      </c>
      <c r="N676" s="40">
        <v>-16297090.44</v>
      </c>
      <c r="O676" s="40">
        <v>0</v>
      </c>
      <c r="P676" s="40">
        <v>16297090.44</v>
      </c>
      <c r="Q676" t="s">
        <v>103</v>
      </c>
      <c r="R676">
        <v>0</v>
      </c>
      <c r="S676">
        <v>0</v>
      </c>
      <c r="T676">
        <v>0</v>
      </c>
      <c r="U676">
        <v>-259108.47</v>
      </c>
      <c r="V676">
        <v>-3901098.7800000003</v>
      </c>
      <c r="W676">
        <v>-0.01</v>
      </c>
      <c r="X676">
        <v>-4375315.69</v>
      </c>
      <c r="Y676">
        <v>-1498629.05</v>
      </c>
      <c r="Z676">
        <v>-2214535.33</v>
      </c>
      <c r="AA676">
        <v>-664034.33</v>
      </c>
      <c r="AB676">
        <v>-1306043.44</v>
      </c>
      <c r="AC676">
        <v>-2078325.34</v>
      </c>
      <c r="AD676">
        <v>0</v>
      </c>
      <c r="AE676" t="s">
        <v>104</v>
      </c>
      <c r="AF676" t="s">
        <v>105</v>
      </c>
      <c r="AG676" t="s">
        <v>296</v>
      </c>
      <c r="AH676" t="s">
        <v>105</v>
      </c>
    </row>
    <row r="677" spans="1:34" ht="15">
      <c r="A677" t="s">
        <v>101</v>
      </c>
      <c r="B677" t="s">
        <v>102</v>
      </c>
      <c r="C677" t="s">
        <v>295</v>
      </c>
      <c r="D677" t="s">
        <v>297</v>
      </c>
      <c r="E677" t="s">
        <v>102</v>
      </c>
      <c r="F677">
        <v>2012</v>
      </c>
      <c r="G677" t="s">
        <v>121</v>
      </c>
      <c r="H677" t="s">
        <v>298</v>
      </c>
      <c r="I677" t="s">
        <v>123</v>
      </c>
      <c r="J677" t="s">
        <v>124</v>
      </c>
      <c r="L677">
        <v>0</v>
      </c>
      <c r="M677">
        <v>1094876</v>
      </c>
      <c r="N677">
        <v>1094876</v>
      </c>
      <c r="O677">
        <v>0</v>
      </c>
      <c r="P677">
        <v>0</v>
      </c>
      <c r="Q677" t="s">
        <v>125</v>
      </c>
      <c r="R677">
        <v>0</v>
      </c>
      <c r="S677">
        <v>0</v>
      </c>
      <c r="T677">
        <v>273719</v>
      </c>
      <c r="U677">
        <v>0</v>
      </c>
      <c r="V677">
        <v>273719</v>
      </c>
      <c r="W677">
        <v>0</v>
      </c>
      <c r="X677">
        <v>273719</v>
      </c>
      <c r="Y677">
        <v>0</v>
      </c>
      <c r="Z677">
        <v>0</v>
      </c>
      <c r="AA677">
        <v>273719</v>
      </c>
      <c r="AB677">
        <v>0</v>
      </c>
      <c r="AC677">
        <v>0</v>
      </c>
      <c r="AD677">
        <v>0</v>
      </c>
      <c r="AE677" t="s">
        <v>104</v>
      </c>
      <c r="AF677" t="s">
        <v>105</v>
      </c>
      <c r="AG677" t="s">
        <v>296</v>
      </c>
      <c r="AH677" t="s">
        <v>105</v>
      </c>
    </row>
    <row r="678" spans="1:34" ht="15">
      <c r="A678" t="s">
        <v>101</v>
      </c>
      <c r="B678" t="s">
        <v>102</v>
      </c>
      <c r="C678" t="s">
        <v>295</v>
      </c>
      <c r="D678" t="s">
        <v>299</v>
      </c>
      <c r="E678" t="s">
        <v>102</v>
      </c>
      <c r="F678">
        <v>2012</v>
      </c>
      <c r="G678" t="s">
        <v>121</v>
      </c>
      <c r="H678" t="s">
        <v>300</v>
      </c>
      <c r="I678" t="s">
        <v>123</v>
      </c>
      <c r="J678" t="s">
        <v>220</v>
      </c>
      <c r="L678">
        <v>0</v>
      </c>
      <c r="M678">
        <v>0</v>
      </c>
      <c r="N678">
        <v>-90519.7</v>
      </c>
      <c r="O678">
        <v>0</v>
      </c>
      <c r="P678">
        <v>90519.7</v>
      </c>
      <c r="Q678" t="s">
        <v>103</v>
      </c>
      <c r="R678">
        <v>0</v>
      </c>
      <c r="S678">
        <v>0</v>
      </c>
      <c r="T678">
        <v>0</v>
      </c>
      <c r="U678">
        <v>0</v>
      </c>
      <c r="V678">
        <v>0</v>
      </c>
      <c r="W678">
        <v>0</v>
      </c>
      <c r="X678">
        <v>-45259.85</v>
      </c>
      <c r="Y678">
        <v>0</v>
      </c>
      <c r="Z678">
        <v>0</v>
      </c>
      <c r="AA678">
        <v>0</v>
      </c>
      <c r="AB678">
        <v>0</v>
      </c>
      <c r="AC678">
        <v>-45259.85</v>
      </c>
      <c r="AD678">
        <v>0</v>
      </c>
      <c r="AE678" t="s">
        <v>104</v>
      </c>
      <c r="AF678" t="s">
        <v>105</v>
      </c>
      <c r="AG678" t="s">
        <v>296</v>
      </c>
      <c r="AH678" t="s">
        <v>105</v>
      </c>
    </row>
    <row r="679" spans="1:34" ht="15">
      <c r="A679" t="s">
        <v>101</v>
      </c>
      <c r="B679" t="s">
        <v>102</v>
      </c>
      <c r="C679" t="s">
        <v>295</v>
      </c>
      <c r="D679" t="s">
        <v>301</v>
      </c>
      <c r="E679" t="s">
        <v>102</v>
      </c>
      <c r="F679">
        <v>2012</v>
      </c>
      <c r="G679" t="s">
        <v>121</v>
      </c>
      <c r="H679" t="s">
        <v>302</v>
      </c>
      <c r="I679" t="s">
        <v>123</v>
      </c>
      <c r="J679" t="s">
        <v>124</v>
      </c>
      <c r="L679">
        <v>-3267</v>
      </c>
      <c r="M679">
        <v>-5145</v>
      </c>
      <c r="N679">
        <v>-5145</v>
      </c>
      <c r="O679">
        <v>0</v>
      </c>
      <c r="P679">
        <v>0</v>
      </c>
      <c r="Q679" t="s">
        <v>125</v>
      </c>
      <c r="R679">
        <v>0</v>
      </c>
      <c r="S679">
        <v>0</v>
      </c>
      <c r="T679">
        <v>0</v>
      </c>
      <c r="U679">
        <v>0</v>
      </c>
      <c r="V679">
        <v>0</v>
      </c>
      <c r="W679">
        <v>0</v>
      </c>
      <c r="X679">
        <v>0</v>
      </c>
      <c r="Y679">
        <v>0</v>
      </c>
      <c r="Z679">
        <v>0</v>
      </c>
      <c r="AA679">
        <v>0</v>
      </c>
      <c r="AB679">
        <v>-5145</v>
      </c>
      <c r="AC679">
        <v>0</v>
      </c>
      <c r="AD679">
        <v>0</v>
      </c>
      <c r="AE679" t="s">
        <v>104</v>
      </c>
      <c r="AF679" t="s">
        <v>105</v>
      </c>
      <c r="AG679" t="s">
        <v>296</v>
      </c>
      <c r="AH679" t="s">
        <v>105</v>
      </c>
    </row>
    <row r="680" spans="1:34" ht="15">
      <c r="A680" t="s">
        <v>101</v>
      </c>
      <c r="B680" t="s">
        <v>102</v>
      </c>
      <c r="C680" t="s">
        <v>295</v>
      </c>
      <c r="D680" t="s">
        <v>303</v>
      </c>
      <c r="E680" t="s">
        <v>102</v>
      </c>
      <c r="F680">
        <v>2012</v>
      </c>
      <c r="G680" t="s">
        <v>121</v>
      </c>
      <c r="H680" t="s">
        <v>304</v>
      </c>
      <c r="I680" t="s">
        <v>123</v>
      </c>
      <c r="J680" t="s">
        <v>124</v>
      </c>
      <c r="L680">
        <v>-233</v>
      </c>
      <c r="M680">
        <v>-89991</v>
      </c>
      <c r="N680">
        <v>-89991</v>
      </c>
      <c r="O680">
        <v>0</v>
      </c>
      <c r="P680">
        <v>0</v>
      </c>
      <c r="Q680" t="s">
        <v>125</v>
      </c>
      <c r="R680">
        <v>0</v>
      </c>
      <c r="S680">
        <v>0</v>
      </c>
      <c r="T680">
        <v>0</v>
      </c>
      <c r="U680">
        <v>0</v>
      </c>
      <c r="V680">
        <v>0</v>
      </c>
      <c r="W680">
        <v>0</v>
      </c>
      <c r="X680">
        <v>0</v>
      </c>
      <c r="Y680">
        <v>0</v>
      </c>
      <c r="Z680">
        <v>0</v>
      </c>
      <c r="AA680">
        <v>0</v>
      </c>
      <c r="AB680">
        <v>-89991</v>
      </c>
      <c r="AC680">
        <v>0</v>
      </c>
      <c r="AD680">
        <v>0</v>
      </c>
      <c r="AE680" t="s">
        <v>104</v>
      </c>
      <c r="AF680" t="s">
        <v>105</v>
      </c>
      <c r="AG680" t="s">
        <v>296</v>
      </c>
      <c r="AH680" t="s">
        <v>105</v>
      </c>
    </row>
    <row r="681" spans="1:34" ht="15">
      <c r="A681" t="s">
        <v>101</v>
      </c>
      <c r="B681" t="s">
        <v>102</v>
      </c>
      <c r="C681" t="s">
        <v>295</v>
      </c>
      <c r="D681" t="s">
        <v>305</v>
      </c>
      <c r="E681" t="s">
        <v>102</v>
      </c>
      <c r="F681">
        <v>2012</v>
      </c>
      <c r="G681" t="s">
        <v>121</v>
      </c>
      <c r="H681" t="s">
        <v>306</v>
      </c>
      <c r="I681" t="s">
        <v>123</v>
      </c>
      <c r="J681" t="s">
        <v>124</v>
      </c>
      <c r="L681">
        <v>-84574</v>
      </c>
      <c r="M681">
        <v>-72031</v>
      </c>
      <c r="N681">
        <v>-72031</v>
      </c>
      <c r="O681">
        <v>0</v>
      </c>
      <c r="P681">
        <v>0</v>
      </c>
      <c r="Q681" t="s">
        <v>125</v>
      </c>
      <c r="R681">
        <v>0</v>
      </c>
      <c r="S681">
        <v>0</v>
      </c>
      <c r="T681">
        <v>0</v>
      </c>
      <c r="U681">
        <v>0</v>
      </c>
      <c r="V681">
        <v>0</v>
      </c>
      <c r="W681">
        <v>0</v>
      </c>
      <c r="X681">
        <v>0</v>
      </c>
      <c r="Y681">
        <v>0</v>
      </c>
      <c r="Z681">
        <v>0</v>
      </c>
      <c r="AA681">
        <v>0</v>
      </c>
      <c r="AB681">
        <v>-72031</v>
      </c>
      <c r="AC681">
        <v>0</v>
      </c>
      <c r="AD681">
        <v>0</v>
      </c>
      <c r="AE681" t="s">
        <v>104</v>
      </c>
      <c r="AF681" t="s">
        <v>105</v>
      </c>
      <c r="AG681" t="s">
        <v>296</v>
      </c>
      <c r="AH681" t="s">
        <v>105</v>
      </c>
    </row>
    <row r="682" spans="1:34" ht="15">
      <c r="A682" t="s">
        <v>101</v>
      </c>
      <c r="B682" t="s">
        <v>102</v>
      </c>
      <c r="C682" t="s">
        <v>295</v>
      </c>
      <c r="D682" t="s">
        <v>307</v>
      </c>
      <c r="E682" t="s">
        <v>102</v>
      </c>
      <c r="F682">
        <v>2012</v>
      </c>
      <c r="G682" t="s">
        <v>121</v>
      </c>
      <c r="H682" t="s">
        <v>308</v>
      </c>
      <c r="I682" t="s">
        <v>123</v>
      </c>
      <c r="J682" t="s">
        <v>124</v>
      </c>
      <c r="L682">
        <v>-94735</v>
      </c>
      <c r="M682">
        <v>-144525</v>
      </c>
      <c r="N682">
        <v>-144525</v>
      </c>
      <c r="O682">
        <v>0</v>
      </c>
      <c r="P682">
        <v>0</v>
      </c>
      <c r="Q682" t="s">
        <v>125</v>
      </c>
      <c r="R682">
        <v>0</v>
      </c>
      <c r="S682">
        <v>0</v>
      </c>
      <c r="T682">
        <v>0</v>
      </c>
      <c r="U682">
        <v>0</v>
      </c>
      <c r="V682">
        <v>0</v>
      </c>
      <c r="W682">
        <v>0</v>
      </c>
      <c r="X682">
        <v>0</v>
      </c>
      <c r="Y682">
        <v>0</v>
      </c>
      <c r="Z682">
        <v>0</v>
      </c>
      <c r="AA682">
        <v>0</v>
      </c>
      <c r="AB682">
        <v>-144525</v>
      </c>
      <c r="AC682">
        <v>0</v>
      </c>
      <c r="AD682">
        <v>0</v>
      </c>
      <c r="AE682" t="s">
        <v>104</v>
      </c>
      <c r="AF682" t="s">
        <v>105</v>
      </c>
      <c r="AG682" t="s">
        <v>296</v>
      </c>
      <c r="AH682" t="s">
        <v>105</v>
      </c>
    </row>
    <row r="683" spans="1:34" ht="15">
      <c r="A683" t="s">
        <v>101</v>
      </c>
      <c r="B683" t="s">
        <v>102</v>
      </c>
      <c r="C683" t="s">
        <v>295</v>
      </c>
      <c r="D683" t="s">
        <v>309</v>
      </c>
      <c r="E683" t="s">
        <v>102</v>
      </c>
      <c r="F683">
        <v>2012</v>
      </c>
      <c r="G683" t="s">
        <v>121</v>
      </c>
      <c r="H683" t="s">
        <v>310</v>
      </c>
      <c r="I683" t="s">
        <v>123</v>
      </c>
      <c r="J683" t="s">
        <v>124</v>
      </c>
      <c r="L683">
        <v>-238449</v>
      </c>
      <c r="M683">
        <v>-427739</v>
      </c>
      <c r="N683">
        <v>-194112</v>
      </c>
      <c r="O683">
        <v>0</v>
      </c>
      <c r="P683">
        <v>-233627</v>
      </c>
      <c r="Q683" t="s">
        <v>311</v>
      </c>
      <c r="R683">
        <v>0</v>
      </c>
      <c r="S683">
        <v>0</v>
      </c>
      <c r="T683">
        <v>0</v>
      </c>
      <c r="U683">
        <v>0</v>
      </c>
      <c r="V683">
        <v>0</v>
      </c>
      <c r="W683">
        <v>0</v>
      </c>
      <c r="X683">
        <v>0</v>
      </c>
      <c r="Y683">
        <v>0</v>
      </c>
      <c r="Z683">
        <v>0</v>
      </c>
      <c r="AA683">
        <v>0</v>
      </c>
      <c r="AB683">
        <v>-194112</v>
      </c>
      <c r="AC683">
        <v>0</v>
      </c>
      <c r="AD683">
        <v>0</v>
      </c>
      <c r="AE683" t="s">
        <v>104</v>
      </c>
      <c r="AF683" t="s">
        <v>105</v>
      </c>
      <c r="AG683" t="s">
        <v>296</v>
      </c>
      <c r="AH683" t="s">
        <v>105</v>
      </c>
    </row>
    <row r="684" spans="1:34" ht="15">
      <c r="A684" t="s">
        <v>101</v>
      </c>
      <c r="B684" t="s">
        <v>102</v>
      </c>
      <c r="C684" t="s">
        <v>295</v>
      </c>
      <c r="D684" t="s">
        <v>312</v>
      </c>
      <c r="E684" t="s">
        <v>102</v>
      </c>
      <c r="F684">
        <v>2012</v>
      </c>
      <c r="G684" t="s">
        <v>121</v>
      </c>
      <c r="H684" t="s">
        <v>313</v>
      </c>
      <c r="I684" t="s">
        <v>123</v>
      </c>
      <c r="J684" t="s">
        <v>124</v>
      </c>
      <c r="L684">
        <v>-8795</v>
      </c>
      <c r="M684">
        <v>0</v>
      </c>
      <c r="N684">
        <v>0</v>
      </c>
      <c r="O684">
        <v>0</v>
      </c>
      <c r="P684">
        <v>0</v>
      </c>
      <c r="Q684" t="s">
        <v>103</v>
      </c>
      <c r="R684">
        <v>0</v>
      </c>
      <c r="S684">
        <v>0</v>
      </c>
      <c r="T684">
        <v>0</v>
      </c>
      <c r="U684">
        <v>0</v>
      </c>
      <c r="V684">
        <v>0</v>
      </c>
      <c r="W684">
        <v>0</v>
      </c>
      <c r="X684">
        <v>0</v>
      </c>
      <c r="Y684">
        <v>0</v>
      </c>
      <c r="Z684">
        <v>0</v>
      </c>
      <c r="AA684">
        <v>-739431</v>
      </c>
      <c r="AB684">
        <v>739431</v>
      </c>
      <c r="AC684">
        <v>0</v>
      </c>
      <c r="AD684">
        <v>0</v>
      </c>
      <c r="AE684" t="s">
        <v>104</v>
      </c>
      <c r="AF684" t="s">
        <v>105</v>
      </c>
      <c r="AG684" t="s">
        <v>296</v>
      </c>
      <c r="AH684" t="s">
        <v>105</v>
      </c>
    </row>
    <row r="685" spans="1:34" ht="15">
      <c r="A685" t="s">
        <v>101</v>
      </c>
      <c r="B685" t="s">
        <v>688</v>
      </c>
      <c r="C685" t="s">
        <v>295</v>
      </c>
      <c r="D685" t="s">
        <v>206</v>
      </c>
      <c r="E685" t="s">
        <v>106</v>
      </c>
      <c r="F685">
        <v>2012</v>
      </c>
      <c r="G685" t="s">
        <v>113</v>
      </c>
      <c r="H685" t="s">
        <v>207</v>
      </c>
      <c r="I685" t="s">
        <v>115</v>
      </c>
      <c r="J685" t="s">
        <v>129</v>
      </c>
      <c r="K685" t="s">
        <v>130</v>
      </c>
      <c r="L685">
        <v>0</v>
      </c>
      <c r="M685">
        <v>0</v>
      </c>
      <c r="N685">
        <v>18703.15</v>
      </c>
      <c r="O685">
        <v>0</v>
      </c>
      <c r="P685">
        <v>-18703.15</v>
      </c>
      <c r="Q685" t="s">
        <v>103</v>
      </c>
      <c r="R685">
        <v>0</v>
      </c>
      <c r="S685">
        <v>0</v>
      </c>
      <c r="T685">
        <v>0</v>
      </c>
      <c r="U685">
        <v>0</v>
      </c>
      <c r="V685">
        <v>0</v>
      </c>
      <c r="W685">
        <v>0</v>
      </c>
      <c r="X685">
        <v>0</v>
      </c>
      <c r="Y685">
        <v>0</v>
      </c>
      <c r="Z685">
        <v>0</v>
      </c>
      <c r="AA685">
        <v>0</v>
      </c>
      <c r="AB685">
        <v>7924.08</v>
      </c>
      <c r="AC685">
        <v>10779.07</v>
      </c>
      <c r="AD685">
        <v>0</v>
      </c>
      <c r="AE685" t="s">
        <v>104</v>
      </c>
      <c r="AF685" t="s">
        <v>689</v>
      </c>
      <c r="AG685" t="s">
        <v>296</v>
      </c>
      <c r="AH685" t="s">
        <v>107</v>
      </c>
    </row>
    <row r="686" spans="1:34" ht="15">
      <c r="A686" t="s">
        <v>101</v>
      </c>
      <c r="B686" t="s">
        <v>688</v>
      </c>
      <c r="C686" t="s">
        <v>295</v>
      </c>
      <c r="D686" t="s">
        <v>255</v>
      </c>
      <c r="E686" t="s">
        <v>106</v>
      </c>
      <c r="F686">
        <v>2012</v>
      </c>
      <c r="G686" t="s">
        <v>113</v>
      </c>
      <c r="H686" t="s">
        <v>256</v>
      </c>
      <c r="I686" t="s">
        <v>115</v>
      </c>
      <c r="J686" t="s">
        <v>129</v>
      </c>
      <c r="K686" t="s">
        <v>130</v>
      </c>
      <c r="L686">
        <v>0</v>
      </c>
      <c r="M686">
        <v>0</v>
      </c>
      <c r="N686">
        <v>2346.36</v>
      </c>
      <c r="O686">
        <v>0</v>
      </c>
      <c r="P686">
        <v>-2346.36</v>
      </c>
      <c r="Q686" t="s">
        <v>103</v>
      </c>
      <c r="R686">
        <v>0</v>
      </c>
      <c r="S686">
        <v>0</v>
      </c>
      <c r="T686">
        <v>0</v>
      </c>
      <c r="U686">
        <v>0</v>
      </c>
      <c r="V686">
        <v>0</v>
      </c>
      <c r="W686">
        <v>0</v>
      </c>
      <c r="X686">
        <v>0</v>
      </c>
      <c r="Y686">
        <v>0</v>
      </c>
      <c r="Z686">
        <v>0</v>
      </c>
      <c r="AA686">
        <v>0</v>
      </c>
      <c r="AB686">
        <v>1034.22</v>
      </c>
      <c r="AC686">
        <v>1312.14</v>
      </c>
      <c r="AD686">
        <v>0</v>
      </c>
      <c r="AE686" t="s">
        <v>104</v>
      </c>
      <c r="AF686" t="s">
        <v>689</v>
      </c>
      <c r="AG686" t="s">
        <v>296</v>
      </c>
      <c r="AH686" t="s">
        <v>107</v>
      </c>
    </row>
    <row r="687" spans="1:34" ht="15">
      <c r="A687" t="s">
        <v>101</v>
      </c>
      <c r="B687" t="s">
        <v>688</v>
      </c>
      <c r="C687" t="s">
        <v>295</v>
      </c>
      <c r="D687" t="s">
        <v>137</v>
      </c>
      <c r="E687" t="s">
        <v>106</v>
      </c>
      <c r="F687">
        <v>2012</v>
      </c>
      <c r="G687" t="s">
        <v>113</v>
      </c>
      <c r="H687" t="s">
        <v>138</v>
      </c>
      <c r="I687" t="s">
        <v>115</v>
      </c>
      <c r="J687" t="s">
        <v>129</v>
      </c>
      <c r="K687" t="s">
        <v>136</v>
      </c>
      <c r="L687">
        <v>0</v>
      </c>
      <c r="M687">
        <v>0</v>
      </c>
      <c r="N687">
        <v>1601.3700000000001</v>
      </c>
      <c r="O687">
        <v>0</v>
      </c>
      <c r="P687">
        <v>-1601.3700000000001</v>
      </c>
      <c r="Q687" t="s">
        <v>103</v>
      </c>
      <c r="R687">
        <v>0</v>
      </c>
      <c r="S687">
        <v>0</v>
      </c>
      <c r="T687">
        <v>0</v>
      </c>
      <c r="U687">
        <v>0</v>
      </c>
      <c r="V687">
        <v>0</v>
      </c>
      <c r="W687">
        <v>0</v>
      </c>
      <c r="X687">
        <v>0</v>
      </c>
      <c r="Y687">
        <v>0</v>
      </c>
      <c r="Z687">
        <v>0</v>
      </c>
      <c r="AA687">
        <v>0</v>
      </c>
      <c r="AB687">
        <v>670.82</v>
      </c>
      <c r="AC687">
        <v>930.5500000000001</v>
      </c>
      <c r="AD687">
        <v>0</v>
      </c>
      <c r="AE687" t="s">
        <v>104</v>
      </c>
      <c r="AF687" t="s">
        <v>689</v>
      </c>
      <c r="AG687" t="s">
        <v>296</v>
      </c>
      <c r="AH687" t="s">
        <v>107</v>
      </c>
    </row>
    <row r="688" spans="1:34" ht="15">
      <c r="A688" t="s">
        <v>101</v>
      </c>
      <c r="B688" t="s">
        <v>688</v>
      </c>
      <c r="C688" t="s">
        <v>295</v>
      </c>
      <c r="D688" t="s">
        <v>690</v>
      </c>
      <c r="E688" t="s">
        <v>106</v>
      </c>
      <c r="F688">
        <v>2012</v>
      </c>
      <c r="G688" t="s">
        <v>113</v>
      </c>
      <c r="H688" t="s">
        <v>691</v>
      </c>
      <c r="I688" t="s">
        <v>115</v>
      </c>
      <c r="J688" t="s">
        <v>129</v>
      </c>
      <c r="K688" t="s">
        <v>136</v>
      </c>
      <c r="L688">
        <v>0</v>
      </c>
      <c r="M688">
        <v>0</v>
      </c>
      <c r="N688">
        <v>16775.73</v>
      </c>
      <c r="O688">
        <v>0</v>
      </c>
      <c r="P688">
        <v>-16775.73</v>
      </c>
      <c r="Q688" t="s">
        <v>103</v>
      </c>
      <c r="R688">
        <v>0</v>
      </c>
      <c r="S688">
        <v>0</v>
      </c>
      <c r="T688">
        <v>0</v>
      </c>
      <c r="U688">
        <v>0</v>
      </c>
      <c r="V688">
        <v>0</v>
      </c>
      <c r="W688">
        <v>0</v>
      </c>
      <c r="X688">
        <v>0</v>
      </c>
      <c r="Y688">
        <v>0</v>
      </c>
      <c r="Z688">
        <v>0</v>
      </c>
      <c r="AA688">
        <v>0</v>
      </c>
      <c r="AB688">
        <v>0</v>
      </c>
      <c r="AC688">
        <v>16775.73</v>
      </c>
      <c r="AD688">
        <v>0</v>
      </c>
      <c r="AE688" t="s">
        <v>104</v>
      </c>
      <c r="AF688" t="s">
        <v>689</v>
      </c>
      <c r="AG688" t="s">
        <v>296</v>
      </c>
      <c r="AH688" t="s">
        <v>107</v>
      </c>
    </row>
    <row r="689" spans="1:34" ht="15">
      <c r="A689" t="s">
        <v>101</v>
      </c>
      <c r="B689" t="s">
        <v>688</v>
      </c>
      <c r="C689" t="s">
        <v>295</v>
      </c>
      <c r="D689" t="s">
        <v>198</v>
      </c>
      <c r="E689" t="s">
        <v>106</v>
      </c>
      <c r="F689">
        <v>2012</v>
      </c>
      <c r="G689" t="s">
        <v>113</v>
      </c>
      <c r="H689" t="s">
        <v>199</v>
      </c>
      <c r="I689" t="s">
        <v>115</v>
      </c>
      <c r="J689" t="s">
        <v>147</v>
      </c>
      <c r="L689">
        <v>0</v>
      </c>
      <c r="M689">
        <v>0</v>
      </c>
      <c r="N689">
        <v>458.42</v>
      </c>
      <c r="O689">
        <v>0</v>
      </c>
      <c r="P689">
        <v>-458.42</v>
      </c>
      <c r="Q689" t="s">
        <v>103</v>
      </c>
      <c r="R689">
        <v>0</v>
      </c>
      <c r="S689">
        <v>275.93</v>
      </c>
      <c r="T689">
        <v>0</v>
      </c>
      <c r="U689">
        <v>0</v>
      </c>
      <c r="V689">
        <v>0</v>
      </c>
      <c r="W689">
        <v>0</v>
      </c>
      <c r="X689">
        <v>0</v>
      </c>
      <c r="Y689">
        <v>0</v>
      </c>
      <c r="Z689">
        <v>0</v>
      </c>
      <c r="AA689">
        <v>182.49</v>
      </c>
      <c r="AB689">
        <v>0</v>
      </c>
      <c r="AC689">
        <v>0</v>
      </c>
      <c r="AD689">
        <v>0</v>
      </c>
      <c r="AE689" t="s">
        <v>104</v>
      </c>
      <c r="AF689" t="s">
        <v>689</v>
      </c>
      <c r="AG689" t="s">
        <v>296</v>
      </c>
      <c r="AH689" t="s">
        <v>107</v>
      </c>
    </row>
    <row r="690" spans="1:34" ht="15">
      <c r="A690" t="s">
        <v>101</v>
      </c>
      <c r="B690" t="s">
        <v>688</v>
      </c>
      <c r="C690" t="s">
        <v>295</v>
      </c>
      <c r="D690" t="s">
        <v>372</v>
      </c>
      <c r="E690" t="s">
        <v>106</v>
      </c>
      <c r="F690">
        <v>2012</v>
      </c>
      <c r="G690" t="s">
        <v>113</v>
      </c>
      <c r="H690" t="s">
        <v>373</v>
      </c>
      <c r="I690" t="s">
        <v>115</v>
      </c>
      <c r="J690" t="s">
        <v>147</v>
      </c>
      <c r="L690">
        <v>0</v>
      </c>
      <c r="M690">
        <v>0</v>
      </c>
      <c r="N690">
        <v>103203.36</v>
      </c>
      <c r="O690">
        <v>0</v>
      </c>
      <c r="P690">
        <v>-103203.36</v>
      </c>
      <c r="Q690" t="s">
        <v>103</v>
      </c>
      <c r="R690">
        <v>0</v>
      </c>
      <c r="S690">
        <v>0</v>
      </c>
      <c r="T690">
        <v>0</v>
      </c>
      <c r="U690">
        <v>0</v>
      </c>
      <c r="V690">
        <v>2840.04</v>
      </c>
      <c r="W690">
        <v>0</v>
      </c>
      <c r="X690">
        <v>0</v>
      </c>
      <c r="Y690">
        <v>0</v>
      </c>
      <c r="Z690">
        <v>100363.33</v>
      </c>
      <c r="AA690">
        <v>-0.01</v>
      </c>
      <c r="AB690">
        <v>0</v>
      </c>
      <c r="AC690">
        <v>0</v>
      </c>
      <c r="AD690">
        <v>0</v>
      </c>
      <c r="AE690" t="s">
        <v>104</v>
      </c>
      <c r="AF690" t="s">
        <v>689</v>
      </c>
      <c r="AG690" t="s">
        <v>296</v>
      </c>
      <c r="AH690" t="s">
        <v>107</v>
      </c>
    </row>
    <row r="691" spans="1:34" ht="15">
      <c r="A691" t="s">
        <v>101</v>
      </c>
      <c r="B691" t="s">
        <v>688</v>
      </c>
      <c r="C691" t="s">
        <v>295</v>
      </c>
      <c r="D691" t="s">
        <v>390</v>
      </c>
      <c r="E691" t="s">
        <v>106</v>
      </c>
      <c r="F691">
        <v>2012</v>
      </c>
      <c r="G691" t="s">
        <v>113</v>
      </c>
      <c r="H691" t="s">
        <v>391</v>
      </c>
      <c r="I691" t="s">
        <v>115</v>
      </c>
      <c r="J691" t="s">
        <v>147</v>
      </c>
      <c r="L691">
        <v>0</v>
      </c>
      <c r="M691">
        <v>0</v>
      </c>
      <c r="N691">
        <v>5970.49</v>
      </c>
      <c r="O691">
        <v>0</v>
      </c>
      <c r="P691">
        <v>-5970.49</v>
      </c>
      <c r="Q691" t="s">
        <v>103</v>
      </c>
      <c r="R691">
        <v>0</v>
      </c>
      <c r="S691">
        <v>0</v>
      </c>
      <c r="T691">
        <v>301.1</v>
      </c>
      <c r="U691">
        <v>895.1</v>
      </c>
      <c r="V691">
        <v>2123.81</v>
      </c>
      <c r="W691">
        <v>1476.79</v>
      </c>
      <c r="X691">
        <v>885.79</v>
      </c>
      <c r="Y691">
        <v>28.73</v>
      </c>
      <c r="Z691">
        <v>42.71</v>
      </c>
      <c r="AA691">
        <v>0</v>
      </c>
      <c r="AB691">
        <v>-1.1500000000000001</v>
      </c>
      <c r="AC691">
        <v>217.61</v>
      </c>
      <c r="AD691">
        <v>0</v>
      </c>
      <c r="AE691" t="s">
        <v>104</v>
      </c>
      <c r="AF691" t="s">
        <v>689</v>
      </c>
      <c r="AG691" t="s">
        <v>296</v>
      </c>
      <c r="AH691" t="s">
        <v>107</v>
      </c>
    </row>
    <row r="692" spans="1:34" ht="15">
      <c r="A692" t="s">
        <v>101</v>
      </c>
      <c r="B692" t="s">
        <v>688</v>
      </c>
      <c r="C692" t="s">
        <v>295</v>
      </c>
      <c r="D692" t="s">
        <v>392</v>
      </c>
      <c r="E692" t="s">
        <v>106</v>
      </c>
      <c r="F692">
        <v>2012</v>
      </c>
      <c r="G692" t="s">
        <v>113</v>
      </c>
      <c r="H692" t="s">
        <v>393</v>
      </c>
      <c r="I692" t="s">
        <v>115</v>
      </c>
      <c r="J692" t="s">
        <v>150</v>
      </c>
      <c r="L692">
        <v>0</v>
      </c>
      <c r="M692">
        <v>0</v>
      </c>
      <c r="N692">
        <v>1798.49</v>
      </c>
      <c r="O692">
        <v>0</v>
      </c>
      <c r="P692">
        <v>-1798.49</v>
      </c>
      <c r="Q692" t="s">
        <v>103</v>
      </c>
      <c r="R692">
        <v>0</v>
      </c>
      <c r="S692">
        <v>0</v>
      </c>
      <c r="T692">
        <v>0</v>
      </c>
      <c r="U692">
        <v>0</v>
      </c>
      <c r="V692">
        <v>0</v>
      </c>
      <c r="W692">
        <v>0</v>
      </c>
      <c r="X692">
        <v>0</v>
      </c>
      <c r="Y692">
        <v>0</v>
      </c>
      <c r="Z692">
        <v>1798.49</v>
      </c>
      <c r="AA692">
        <v>0</v>
      </c>
      <c r="AB692">
        <v>0</v>
      </c>
      <c r="AC692">
        <v>0</v>
      </c>
      <c r="AD692">
        <v>0</v>
      </c>
      <c r="AE692" t="s">
        <v>104</v>
      </c>
      <c r="AF692" t="s">
        <v>689</v>
      </c>
      <c r="AG692" t="s">
        <v>296</v>
      </c>
      <c r="AH692" t="s">
        <v>107</v>
      </c>
    </row>
    <row r="693" spans="1:34" ht="15">
      <c r="A693" t="s">
        <v>101</v>
      </c>
      <c r="B693" t="s">
        <v>688</v>
      </c>
      <c r="C693" t="s">
        <v>295</v>
      </c>
      <c r="D693" t="s">
        <v>272</v>
      </c>
      <c r="E693" t="s">
        <v>106</v>
      </c>
      <c r="F693">
        <v>2012</v>
      </c>
      <c r="G693" t="s">
        <v>113</v>
      </c>
      <c r="H693" t="s">
        <v>273</v>
      </c>
      <c r="I693" t="s">
        <v>115</v>
      </c>
      <c r="J693" t="s">
        <v>150</v>
      </c>
      <c r="L693">
        <v>0</v>
      </c>
      <c r="M693">
        <v>0</v>
      </c>
      <c r="N693">
        <v>24900</v>
      </c>
      <c r="O693">
        <v>0</v>
      </c>
      <c r="P693">
        <v>-24900</v>
      </c>
      <c r="Q693" t="s">
        <v>103</v>
      </c>
      <c r="R693">
        <v>0</v>
      </c>
      <c r="S693">
        <v>0</v>
      </c>
      <c r="T693">
        <v>32150</v>
      </c>
      <c r="U693">
        <v>0</v>
      </c>
      <c r="V693">
        <v>-7250</v>
      </c>
      <c r="W693">
        <v>0</v>
      </c>
      <c r="X693">
        <v>0</v>
      </c>
      <c r="Y693">
        <v>0</v>
      </c>
      <c r="Z693">
        <v>0</v>
      </c>
      <c r="AA693">
        <v>0</v>
      </c>
      <c r="AB693">
        <v>0</v>
      </c>
      <c r="AC693">
        <v>0</v>
      </c>
      <c r="AD693">
        <v>0</v>
      </c>
      <c r="AE693" t="s">
        <v>104</v>
      </c>
      <c r="AF693" t="s">
        <v>689</v>
      </c>
      <c r="AG693" t="s">
        <v>296</v>
      </c>
      <c r="AH693" t="s">
        <v>107</v>
      </c>
    </row>
    <row r="694" spans="1:34" ht="15">
      <c r="A694" t="s">
        <v>101</v>
      </c>
      <c r="B694" t="s">
        <v>688</v>
      </c>
      <c r="C694" t="s">
        <v>295</v>
      </c>
      <c r="D694" t="s">
        <v>692</v>
      </c>
      <c r="E694" t="s">
        <v>106</v>
      </c>
      <c r="F694">
        <v>2012</v>
      </c>
      <c r="G694" t="s">
        <v>113</v>
      </c>
      <c r="H694" t="s">
        <v>693</v>
      </c>
      <c r="I694" t="s">
        <v>115</v>
      </c>
      <c r="J694" t="s">
        <v>150</v>
      </c>
      <c r="L694">
        <v>0</v>
      </c>
      <c r="M694">
        <v>0</v>
      </c>
      <c r="N694">
        <v>11852.1</v>
      </c>
      <c r="O694">
        <v>-0.01</v>
      </c>
      <c r="P694">
        <v>-11852.09</v>
      </c>
      <c r="Q694" t="s">
        <v>103</v>
      </c>
      <c r="R694">
        <v>0</v>
      </c>
      <c r="S694">
        <v>0</v>
      </c>
      <c r="T694">
        <v>0</v>
      </c>
      <c r="U694">
        <v>0</v>
      </c>
      <c r="V694">
        <v>0</v>
      </c>
      <c r="W694">
        <v>0</v>
      </c>
      <c r="X694">
        <v>0</v>
      </c>
      <c r="Y694">
        <v>0</v>
      </c>
      <c r="Z694">
        <v>17778.15</v>
      </c>
      <c r="AA694">
        <v>-5926.05</v>
      </c>
      <c r="AB694">
        <v>0</v>
      </c>
      <c r="AC694">
        <v>0</v>
      </c>
      <c r="AD694">
        <v>0</v>
      </c>
      <c r="AE694" t="s">
        <v>104</v>
      </c>
      <c r="AF694" t="s">
        <v>689</v>
      </c>
      <c r="AG694" t="s">
        <v>296</v>
      </c>
      <c r="AH694" t="s">
        <v>107</v>
      </c>
    </row>
    <row r="695" spans="1:34" ht="15">
      <c r="A695" t="s">
        <v>101</v>
      </c>
      <c r="B695" t="s">
        <v>688</v>
      </c>
      <c r="C695" t="s">
        <v>295</v>
      </c>
      <c r="D695" t="s">
        <v>465</v>
      </c>
      <c r="E695" t="s">
        <v>106</v>
      </c>
      <c r="F695">
        <v>2012</v>
      </c>
      <c r="G695" t="s">
        <v>113</v>
      </c>
      <c r="H695" t="s">
        <v>466</v>
      </c>
      <c r="I695" t="s">
        <v>115</v>
      </c>
      <c r="J695" t="s">
        <v>150</v>
      </c>
      <c r="L695">
        <v>0</v>
      </c>
      <c r="M695">
        <v>0</v>
      </c>
      <c r="N695">
        <v>0.47000000000000003</v>
      </c>
      <c r="O695">
        <v>0</v>
      </c>
      <c r="P695">
        <v>-0.47000000000000003</v>
      </c>
      <c r="Q695" t="s">
        <v>103</v>
      </c>
      <c r="R695">
        <v>0</v>
      </c>
      <c r="S695">
        <v>0</v>
      </c>
      <c r="T695">
        <v>0</v>
      </c>
      <c r="U695">
        <v>-0.13</v>
      </c>
      <c r="V695">
        <v>0</v>
      </c>
      <c r="W695">
        <v>0</v>
      </c>
      <c r="X695">
        <v>0</v>
      </c>
      <c r="Y695">
        <v>0.66</v>
      </c>
      <c r="Z695">
        <v>-0.06</v>
      </c>
      <c r="AA695">
        <v>0</v>
      </c>
      <c r="AB695">
        <v>0</v>
      </c>
      <c r="AC695">
        <v>0</v>
      </c>
      <c r="AD695">
        <v>0</v>
      </c>
      <c r="AE695" t="s">
        <v>104</v>
      </c>
      <c r="AF695" t="s">
        <v>689</v>
      </c>
      <c r="AG695" t="s">
        <v>296</v>
      </c>
      <c r="AH695" t="s">
        <v>107</v>
      </c>
    </row>
    <row r="696" spans="1:34" ht="15">
      <c r="A696" t="s">
        <v>101</v>
      </c>
      <c r="B696" t="s">
        <v>688</v>
      </c>
      <c r="C696" t="s">
        <v>295</v>
      </c>
      <c r="D696" t="s">
        <v>316</v>
      </c>
      <c r="E696" t="s">
        <v>106</v>
      </c>
      <c r="F696">
        <v>2012</v>
      </c>
      <c r="G696" t="s">
        <v>113</v>
      </c>
      <c r="H696" t="s">
        <v>317</v>
      </c>
      <c r="I696" t="s">
        <v>115</v>
      </c>
      <c r="J696" t="s">
        <v>150</v>
      </c>
      <c r="L696">
        <v>0</v>
      </c>
      <c r="M696">
        <v>0</v>
      </c>
      <c r="N696">
        <v>12564.81</v>
      </c>
      <c r="O696">
        <v>0</v>
      </c>
      <c r="P696">
        <v>-12564.81</v>
      </c>
      <c r="Q696" t="s">
        <v>103</v>
      </c>
      <c r="R696">
        <v>0</v>
      </c>
      <c r="S696">
        <v>0</v>
      </c>
      <c r="T696">
        <v>638.32</v>
      </c>
      <c r="U696">
        <v>636.59</v>
      </c>
      <c r="V696">
        <v>1272.88</v>
      </c>
      <c r="W696">
        <v>1203.32</v>
      </c>
      <c r="X696">
        <v>3044.7400000000002</v>
      </c>
      <c r="Y696">
        <v>572.77</v>
      </c>
      <c r="Z696">
        <v>572.3000000000001</v>
      </c>
      <c r="AA696">
        <v>2053.32</v>
      </c>
      <c r="AB696">
        <v>1523.5</v>
      </c>
      <c r="AC696">
        <v>1047.07</v>
      </c>
      <c r="AD696">
        <v>0</v>
      </c>
      <c r="AE696" t="s">
        <v>104</v>
      </c>
      <c r="AF696" t="s">
        <v>689</v>
      </c>
      <c r="AG696" t="s">
        <v>296</v>
      </c>
      <c r="AH696" t="s">
        <v>107</v>
      </c>
    </row>
    <row r="697" spans="1:34" ht="15">
      <c r="A697" t="s">
        <v>101</v>
      </c>
      <c r="B697" t="s">
        <v>688</v>
      </c>
      <c r="C697" t="s">
        <v>295</v>
      </c>
      <c r="D697" t="s">
        <v>177</v>
      </c>
      <c r="E697" t="s">
        <v>106</v>
      </c>
      <c r="F697">
        <v>2012</v>
      </c>
      <c r="G697" t="s">
        <v>113</v>
      </c>
      <c r="H697" t="s">
        <v>178</v>
      </c>
      <c r="I697" t="s">
        <v>115</v>
      </c>
      <c r="J697" t="s">
        <v>150</v>
      </c>
      <c r="L697">
        <v>0</v>
      </c>
      <c r="M697">
        <v>0</v>
      </c>
      <c r="N697">
        <v>54118.630000000005</v>
      </c>
      <c r="O697">
        <v>0</v>
      </c>
      <c r="P697">
        <v>-54118.630000000005</v>
      </c>
      <c r="Q697" t="s">
        <v>103</v>
      </c>
      <c r="R697">
        <v>0</v>
      </c>
      <c r="S697">
        <v>0</v>
      </c>
      <c r="T697">
        <v>4234.4400000000005</v>
      </c>
      <c r="U697">
        <v>4947.17</v>
      </c>
      <c r="V697">
        <v>9009.01</v>
      </c>
      <c r="W697">
        <v>8560.07</v>
      </c>
      <c r="X697">
        <v>4791.41</v>
      </c>
      <c r="Y697">
        <v>4605.2300000000005</v>
      </c>
      <c r="Z697">
        <v>4321.76</v>
      </c>
      <c r="AA697">
        <v>4435.08</v>
      </c>
      <c r="AB697">
        <v>4651.12</v>
      </c>
      <c r="AC697">
        <v>4563.34</v>
      </c>
      <c r="AD697">
        <v>0</v>
      </c>
      <c r="AE697" t="s">
        <v>104</v>
      </c>
      <c r="AF697" t="s">
        <v>689</v>
      </c>
      <c r="AG697" t="s">
        <v>296</v>
      </c>
      <c r="AH697" t="s">
        <v>107</v>
      </c>
    </row>
    <row r="698" spans="1:34" ht="15">
      <c r="A698" t="s">
        <v>101</v>
      </c>
      <c r="B698" t="s">
        <v>688</v>
      </c>
      <c r="C698" t="s">
        <v>295</v>
      </c>
      <c r="D698" t="s">
        <v>148</v>
      </c>
      <c r="E698" t="s">
        <v>106</v>
      </c>
      <c r="F698">
        <v>2012</v>
      </c>
      <c r="G698" t="s">
        <v>113</v>
      </c>
      <c r="H698" t="s">
        <v>149</v>
      </c>
      <c r="I698" t="s">
        <v>115</v>
      </c>
      <c r="J698" t="s">
        <v>150</v>
      </c>
      <c r="L698">
        <v>0</v>
      </c>
      <c r="M698">
        <v>0</v>
      </c>
      <c r="N698">
        <v>0.16</v>
      </c>
      <c r="O698">
        <v>-0.01</v>
      </c>
      <c r="P698">
        <v>-0.15</v>
      </c>
      <c r="Q698" t="s">
        <v>103</v>
      </c>
      <c r="R698">
        <v>0</v>
      </c>
      <c r="S698">
        <v>0</v>
      </c>
      <c r="T698">
        <v>0</v>
      </c>
      <c r="U698">
        <v>0</v>
      </c>
      <c r="V698">
        <v>0</v>
      </c>
      <c r="W698">
        <v>191166.6</v>
      </c>
      <c r="X698">
        <v>0</v>
      </c>
      <c r="Y698">
        <v>-18132.920000000002</v>
      </c>
      <c r="Z698">
        <v>-172875.62</v>
      </c>
      <c r="AA698">
        <v>0.15</v>
      </c>
      <c r="AB698">
        <v>-0.15</v>
      </c>
      <c r="AC698">
        <v>-157.9</v>
      </c>
      <c r="AD698">
        <v>0</v>
      </c>
      <c r="AE698" t="s">
        <v>104</v>
      </c>
      <c r="AF698" t="s">
        <v>689</v>
      </c>
      <c r="AG698" t="s">
        <v>296</v>
      </c>
      <c r="AH698" t="s">
        <v>107</v>
      </c>
    </row>
    <row r="699" spans="1:34" ht="15">
      <c r="A699" t="s">
        <v>101</v>
      </c>
      <c r="B699" t="s">
        <v>688</v>
      </c>
      <c r="C699" t="s">
        <v>295</v>
      </c>
      <c r="D699" t="s">
        <v>374</v>
      </c>
      <c r="E699" t="s">
        <v>106</v>
      </c>
      <c r="F699">
        <v>2012</v>
      </c>
      <c r="G699" t="s">
        <v>113</v>
      </c>
      <c r="H699" t="s">
        <v>375</v>
      </c>
      <c r="I699" t="s">
        <v>115</v>
      </c>
      <c r="J699" t="s">
        <v>150</v>
      </c>
      <c r="L699">
        <v>0</v>
      </c>
      <c r="M699">
        <v>0</v>
      </c>
      <c r="N699">
        <v>12950.5</v>
      </c>
      <c r="O699">
        <v>0</v>
      </c>
      <c r="P699">
        <v>-12950.5</v>
      </c>
      <c r="Q699" t="s">
        <v>103</v>
      </c>
      <c r="R699">
        <v>0</v>
      </c>
      <c r="S699">
        <v>0</v>
      </c>
      <c r="T699">
        <v>0</v>
      </c>
      <c r="U699">
        <v>0</v>
      </c>
      <c r="V699">
        <v>0</v>
      </c>
      <c r="W699">
        <v>0</v>
      </c>
      <c r="X699">
        <v>0</v>
      </c>
      <c r="Y699">
        <v>0</v>
      </c>
      <c r="Z699">
        <v>0</v>
      </c>
      <c r="AA699">
        <v>0</v>
      </c>
      <c r="AB699">
        <v>2932</v>
      </c>
      <c r="AC699">
        <v>10018.5</v>
      </c>
      <c r="AD699">
        <v>0</v>
      </c>
      <c r="AE699" t="s">
        <v>104</v>
      </c>
      <c r="AF699" t="s">
        <v>689</v>
      </c>
      <c r="AG699" t="s">
        <v>296</v>
      </c>
      <c r="AH699" t="s">
        <v>107</v>
      </c>
    </row>
    <row r="700" spans="1:34" ht="15">
      <c r="A700" t="s">
        <v>101</v>
      </c>
      <c r="B700" t="s">
        <v>688</v>
      </c>
      <c r="C700" t="s">
        <v>295</v>
      </c>
      <c r="D700" t="s">
        <v>183</v>
      </c>
      <c r="E700" t="s">
        <v>106</v>
      </c>
      <c r="F700">
        <v>2012</v>
      </c>
      <c r="G700" t="s">
        <v>113</v>
      </c>
      <c r="H700" t="s">
        <v>184</v>
      </c>
      <c r="I700" t="s">
        <v>115</v>
      </c>
      <c r="J700" t="s">
        <v>150</v>
      </c>
      <c r="L700">
        <v>0</v>
      </c>
      <c r="M700">
        <v>0</v>
      </c>
      <c r="N700">
        <v>8000</v>
      </c>
      <c r="O700">
        <v>0</v>
      </c>
      <c r="P700">
        <v>-8000</v>
      </c>
      <c r="Q700" t="s">
        <v>103</v>
      </c>
      <c r="R700">
        <v>0</v>
      </c>
      <c r="S700">
        <v>0</v>
      </c>
      <c r="T700">
        <v>0</v>
      </c>
      <c r="U700">
        <v>0</v>
      </c>
      <c r="V700">
        <v>0</v>
      </c>
      <c r="W700">
        <v>0</v>
      </c>
      <c r="X700">
        <v>0</v>
      </c>
      <c r="Y700">
        <v>0</v>
      </c>
      <c r="Z700">
        <v>0</v>
      </c>
      <c r="AA700">
        <v>0</v>
      </c>
      <c r="AB700">
        <v>0</v>
      </c>
      <c r="AC700">
        <v>8000</v>
      </c>
      <c r="AD700">
        <v>0</v>
      </c>
      <c r="AE700" t="s">
        <v>104</v>
      </c>
      <c r="AF700" t="s">
        <v>689</v>
      </c>
      <c r="AG700" t="s">
        <v>296</v>
      </c>
      <c r="AH700" t="s">
        <v>107</v>
      </c>
    </row>
    <row r="701" spans="1:34" ht="15">
      <c r="A701" t="s">
        <v>101</v>
      </c>
      <c r="B701" t="s">
        <v>688</v>
      </c>
      <c r="C701" t="s">
        <v>295</v>
      </c>
      <c r="D701" t="s">
        <v>151</v>
      </c>
      <c r="E701" t="s">
        <v>106</v>
      </c>
      <c r="F701">
        <v>2012</v>
      </c>
      <c r="G701" t="s">
        <v>113</v>
      </c>
      <c r="H701" t="s">
        <v>152</v>
      </c>
      <c r="I701" t="s">
        <v>115</v>
      </c>
      <c r="J701" t="s">
        <v>150</v>
      </c>
      <c r="L701">
        <v>0</v>
      </c>
      <c r="M701">
        <v>0</v>
      </c>
      <c r="N701">
        <v>1912.5</v>
      </c>
      <c r="O701">
        <v>0</v>
      </c>
      <c r="P701">
        <v>-1912.5</v>
      </c>
      <c r="Q701" t="s">
        <v>103</v>
      </c>
      <c r="R701">
        <v>0</v>
      </c>
      <c r="S701">
        <v>0</v>
      </c>
      <c r="T701">
        <v>0</v>
      </c>
      <c r="U701">
        <v>0</v>
      </c>
      <c r="V701">
        <v>0</v>
      </c>
      <c r="W701">
        <v>0</v>
      </c>
      <c r="X701">
        <v>0</v>
      </c>
      <c r="Y701">
        <v>0</v>
      </c>
      <c r="Z701">
        <v>0</v>
      </c>
      <c r="AA701">
        <v>1912.5</v>
      </c>
      <c r="AB701">
        <v>0</v>
      </c>
      <c r="AC701">
        <v>0</v>
      </c>
      <c r="AD701">
        <v>0</v>
      </c>
      <c r="AE701" t="s">
        <v>104</v>
      </c>
      <c r="AF701" t="s">
        <v>689</v>
      </c>
      <c r="AG701" t="s">
        <v>296</v>
      </c>
      <c r="AH701" t="s">
        <v>107</v>
      </c>
    </row>
    <row r="702" spans="1:34" ht="15">
      <c r="A702" t="s">
        <v>101</v>
      </c>
      <c r="B702" t="s">
        <v>688</v>
      </c>
      <c r="C702" t="s">
        <v>295</v>
      </c>
      <c r="D702" t="s">
        <v>318</v>
      </c>
      <c r="E702" t="s">
        <v>106</v>
      </c>
      <c r="F702">
        <v>2012</v>
      </c>
      <c r="G702" t="s">
        <v>113</v>
      </c>
      <c r="H702" t="s">
        <v>319</v>
      </c>
      <c r="I702" t="s">
        <v>115</v>
      </c>
      <c r="J702" t="s">
        <v>187</v>
      </c>
      <c r="L702">
        <v>0</v>
      </c>
      <c r="M702">
        <v>0</v>
      </c>
      <c r="N702">
        <v>2336</v>
      </c>
      <c r="O702">
        <v>0</v>
      </c>
      <c r="P702">
        <v>-2336</v>
      </c>
      <c r="Q702" t="s">
        <v>103</v>
      </c>
      <c r="R702">
        <v>0</v>
      </c>
      <c r="S702">
        <v>584</v>
      </c>
      <c r="T702">
        <v>0</v>
      </c>
      <c r="U702">
        <v>0</v>
      </c>
      <c r="V702">
        <v>0</v>
      </c>
      <c r="W702">
        <v>0</v>
      </c>
      <c r="X702">
        <v>0</v>
      </c>
      <c r="Y702">
        <v>0</v>
      </c>
      <c r="Z702">
        <v>1168</v>
      </c>
      <c r="AA702">
        <v>0</v>
      </c>
      <c r="AB702">
        <v>0</v>
      </c>
      <c r="AC702">
        <v>584</v>
      </c>
      <c r="AD702">
        <v>0</v>
      </c>
      <c r="AE702" t="s">
        <v>104</v>
      </c>
      <c r="AF702" t="s">
        <v>689</v>
      </c>
      <c r="AG702" t="s">
        <v>296</v>
      </c>
      <c r="AH702" t="s">
        <v>107</v>
      </c>
    </row>
    <row r="703" spans="1:34" ht="15">
      <c r="A703" t="s">
        <v>101</v>
      </c>
      <c r="B703" t="s">
        <v>688</v>
      </c>
      <c r="C703" t="s">
        <v>295</v>
      </c>
      <c r="D703" t="s">
        <v>320</v>
      </c>
      <c r="E703" t="s">
        <v>106</v>
      </c>
      <c r="F703">
        <v>2012</v>
      </c>
      <c r="G703" t="s">
        <v>113</v>
      </c>
      <c r="H703" t="s">
        <v>298</v>
      </c>
      <c r="I703" t="s">
        <v>115</v>
      </c>
      <c r="J703" t="s">
        <v>187</v>
      </c>
      <c r="L703">
        <v>0</v>
      </c>
      <c r="M703">
        <v>0</v>
      </c>
      <c r="N703">
        <v>-28</v>
      </c>
      <c r="O703">
        <v>0</v>
      </c>
      <c r="P703">
        <v>28</v>
      </c>
      <c r="Q703" t="s">
        <v>103</v>
      </c>
      <c r="R703">
        <v>0</v>
      </c>
      <c r="S703">
        <v>0</v>
      </c>
      <c r="T703">
        <v>-7</v>
      </c>
      <c r="U703">
        <v>0</v>
      </c>
      <c r="V703">
        <v>-7</v>
      </c>
      <c r="W703">
        <v>0</v>
      </c>
      <c r="X703">
        <v>-7</v>
      </c>
      <c r="Y703">
        <v>0</v>
      </c>
      <c r="Z703">
        <v>0</v>
      </c>
      <c r="AA703">
        <v>-7</v>
      </c>
      <c r="AB703">
        <v>0</v>
      </c>
      <c r="AC703">
        <v>0</v>
      </c>
      <c r="AD703">
        <v>0</v>
      </c>
      <c r="AE703" t="s">
        <v>104</v>
      </c>
      <c r="AF703" t="s">
        <v>689</v>
      </c>
      <c r="AG703" t="s">
        <v>296</v>
      </c>
      <c r="AH703" t="s">
        <v>107</v>
      </c>
    </row>
    <row r="704" spans="1:34" ht="15">
      <c r="A704" t="s">
        <v>101</v>
      </c>
      <c r="B704" t="s">
        <v>688</v>
      </c>
      <c r="C704" t="s">
        <v>295</v>
      </c>
      <c r="D704" t="s">
        <v>321</v>
      </c>
      <c r="E704" t="s">
        <v>106</v>
      </c>
      <c r="F704">
        <v>2012</v>
      </c>
      <c r="G704" t="s">
        <v>113</v>
      </c>
      <c r="H704" t="s">
        <v>322</v>
      </c>
      <c r="I704" t="s">
        <v>115</v>
      </c>
      <c r="J704" t="s">
        <v>187</v>
      </c>
      <c r="L704">
        <v>0</v>
      </c>
      <c r="M704">
        <v>0</v>
      </c>
      <c r="N704">
        <v>89692</v>
      </c>
      <c r="O704">
        <v>0</v>
      </c>
      <c r="P704">
        <v>-89692</v>
      </c>
      <c r="Q704" t="s">
        <v>103</v>
      </c>
      <c r="R704">
        <v>0</v>
      </c>
      <c r="S704">
        <v>22423</v>
      </c>
      <c r="T704">
        <v>0</v>
      </c>
      <c r="U704">
        <v>22423</v>
      </c>
      <c r="V704">
        <v>0</v>
      </c>
      <c r="W704">
        <v>0</v>
      </c>
      <c r="X704">
        <v>22423</v>
      </c>
      <c r="Y704">
        <v>0</v>
      </c>
      <c r="Z704">
        <v>0</v>
      </c>
      <c r="AA704">
        <v>22423</v>
      </c>
      <c r="AB704">
        <v>0</v>
      </c>
      <c r="AC704">
        <v>0</v>
      </c>
      <c r="AD704">
        <v>0</v>
      </c>
      <c r="AE704" t="s">
        <v>104</v>
      </c>
      <c r="AF704" t="s">
        <v>689</v>
      </c>
      <c r="AG704" t="s">
        <v>296</v>
      </c>
      <c r="AH704" t="s">
        <v>107</v>
      </c>
    </row>
    <row r="705" spans="1:34" ht="15">
      <c r="A705" t="s">
        <v>101</v>
      </c>
      <c r="B705" t="s">
        <v>688</v>
      </c>
      <c r="C705" t="s">
        <v>295</v>
      </c>
      <c r="D705" t="s">
        <v>323</v>
      </c>
      <c r="E705" t="s">
        <v>106</v>
      </c>
      <c r="F705">
        <v>2012</v>
      </c>
      <c r="G705" t="s">
        <v>113</v>
      </c>
      <c r="H705" t="s">
        <v>324</v>
      </c>
      <c r="I705" t="s">
        <v>115</v>
      </c>
      <c r="J705" t="s">
        <v>187</v>
      </c>
      <c r="L705">
        <v>0</v>
      </c>
      <c r="M705">
        <v>0</v>
      </c>
      <c r="N705">
        <v>6108</v>
      </c>
      <c r="O705">
        <v>0</v>
      </c>
      <c r="P705">
        <v>-6108</v>
      </c>
      <c r="Q705" t="s">
        <v>103</v>
      </c>
      <c r="R705">
        <v>0</v>
      </c>
      <c r="S705">
        <v>0</v>
      </c>
      <c r="T705">
        <v>1527</v>
      </c>
      <c r="U705">
        <v>1527</v>
      </c>
      <c r="V705">
        <v>0</v>
      </c>
      <c r="W705">
        <v>0</v>
      </c>
      <c r="X705">
        <v>1527</v>
      </c>
      <c r="Y705">
        <v>0</v>
      </c>
      <c r="Z705">
        <v>0</v>
      </c>
      <c r="AA705">
        <v>1527</v>
      </c>
      <c r="AB705">
        <v>0</v>
      </c>
      <c r="AC705">
        <v>0</v>
      </c>
      <c r="AD705">
        <v>0</v>
      </c>
      <c r="AE705" t="s">
        <v>104</v>
      </c>
      <c r="AF705" t="s">
        <v>689</v>
      </c>
      <c r="AG705" t="s">
        <v>296</v>
      </c>
      <c r="AH705" t="s">
        <v>107</v>
      </c>
    </row>
    <row r="706" spans="1:34" ht="15">
      <c r="A706" t="s">
        <v>101</v>
      </c>
      <c r="B706" t="s">
        <v>688</v>
      </c>
      <c r="C706" t="s">
        <v>295</v>
      </c>
      <c r="D706" t="s">
        <v>516</v>
      </c>
      <c r="E706" t="s">
        <v>106</v>
      </c>
      <c r="F706">
        <v>2012</v>
      </c>
      <c r="G706" t="s">
        <v>113</v>
      </c>
      <c r="H706" t="s">
        <v>517</v>
      </c>
      <c r="I706" t="s">
        <v>115</v>
      </c>
      <c r="J706" t="s">
        <v>187</v>
      </c>
      <c r="L706">
        <v>0</v>
      </c>
      <c r="M706">
        <v>0</v>
      </c>
      <c r="N706">
        <v>0</v>
      </c>
      <c r="O706">
        <v>0</v>
      </c>
      <c r="P706">
        <v>0</v>
      </c>
      <c r="Q706" t="s">
        <v>103</v>
      </c>
      <c r="R706">
        <v>0</v>
      </c>
      <c r="S706">
        <v>0</v>
      </c>
      <c r="T706">
        <v>0</v>
      </c>
      <c r="U706">
        <v>0</v>
      </c>
      <c r="V706">
        <v>6840</v>
      </c>
      <c r="W706">
        <v>0</v>
      </c>
      <c r="X706">
        <v>5940</v>
      </c>
      <c r="Y706">
        <v>0</v>
      </c>
      <c r="Z706">
        <v>0</v>
      </c>
      <c r="AA706">
        <v>5940</v>
      </c>
      <c r="AB706">
        <v>0</v>
      </c>
      <c r="AC706">
        <v>-18720</v>
      </c>
      <c r="AD706">
        <v>0</v>
      </c>
      <c r="AE706" t="s">
        <v>104</v>
      </c>
      <c r="AF706" t="s">
        <v>689</v>
      </c>
      <c r="AG706" t="s">
        <v>296</v>
      </c>
      <c r="AH706" t="s">
        <v>107</v>
      </c>
    </row>
    <row r="707" spans="1:34" ht="15">
      <c r="A707" t="s">
        <v>101</v>
      </c>
      <c r="B707" t="s">
        <v>688</v>
      </c>
      <c r="C707" t="s">
        <v>295</v>
      </c>
      <c r="D707" t="s">
        <v>694</v>
      </c>
      <c r="E707" t="s">
        <v>106</v>
      </c>
      <c r="F707">
        <v>2012</v>
      </c>
      <c r="G707" t="s">
        <v>113</v>
      </c>
      <c r="H707" t="s">
        <v>695</v>
      </c>
      <c r="I707" t="s">
        <v>115</v>
      </c>
      <c r="J707" t="s">
        <v>187</v>
      </c>
      <c r="L707">
        <v>0</v>
      </c>
      <c r="M707">
        <v>0</v>
      </c>
      <c r="N707">
        <v>3973.75</v>
      </c>
      <c r="O707">
        <v>0</v>
      </c>
      <c r="P707">
        <v>-3973.75</v>
      </c>
      <c r="Q707" t="s">
        <v>103</v>
      </c>
      <c r="R707">
        <v>0</v>
      </c>
      <c r="S707">
        <v>1589.5</v>
      </c>
      <c r="T707">
        <v>0</v>
      </c>
      <c r="U707">
        <v>0</v>
      </c>
      <c r="V707">
        <v>0</v>
      </c>
      <c r="W707">
        <v>0</v>
      </c>
      <c r="X707">
        <v>0</v>
      </c>
      <c r="Y707">
        <v>0</v>
      </c>
      <c r="Z707">
        <v>0</v>
      </c>
      <c r="AA707">
        <v>0</v>
      </c>
      <c r="AB707">
        <v>0</v>
      </c>
      <c r="AC707">
        <v>2384.25</v>
      </c>
      <c r="AD707">
        <v>0</v>
      </c>
      <c r="AE707" t="s">
        <v>104</v>
      </c>
      <c r="AF707" t="s">
        <v>689</v>
      </c>
      <c r="AG707" t="s">
        <v>296</v>
      </c>
      <c r="AH707" t="s">
        <v>107</v>
      </c>
    </row>
    <row r="708" spans="1:34" ht="15">
      <c r="A708" t="s">
        <v>101</v>
      </c>
      <c r="B708" t="s">
        <v>688</v>
      </c>
      <c r="C708" t="s">
        <v>295</v>
      </c>
      <c r="D708" t="s">
        <v>278</v>
      </c>
      <c r="E708" t="s">
        <v>106</v>
      </c>
      <c r="F708">
        <v>2012</v>
      </c>
      <c r="G708" t="s">
        <v>113</v>
      </c>
      <c r="H708" t="s">
        <v>279</v>
      </c>
      <c r="I708" t="s">
        <v>115</v>
      </c>
      <c r="J708" t="s">
        <v>187</v>
      </c>
      <c r="L708">
        <v>0</v>
      </c>
      <c r="M708">
        <v>0</v>
      </c>
      <c r="N708">
        <v>0.1</v>
      </c>
      <c r="O708">
        <v>0</v>
      </c>
      <c r="P708">
        <v>-0.1</v>
      </c>
      <c r="Q708" t="s">
        <v>103</v>
      </c>
      <c r="R708">
        <v>0</v>
      </c>
      <c r="S708">
        <v>0</v>
      </c>
      <c r="T708">
        <v>15267.1</v>
      </c>
      <c r="U708">
        <v>0</v>
      </c>
      <c r="V708">
        <v>0</v>
      </c>
      <c r="W708">
        <v>0</v>
      </c>
      <c r="X708">
        <v>0</v>
      </c>
      <c r="Y708">
        <v>0</v>
      </c>
      <c r="Z708">
        <v>0</v>
      </c>
      <c r="AA708">
        <v>0</v>
      </c>
      <c r="AB708">
        <v>-15267</v>
      </c>
      <c r="AC708">
        <v>0</v>
      </c>
      <c r="AD708">
        <v>0</v>
      </c>
      <c r="AE708" t="s">
        <v>104</v>
      </c>
      <c r="AF708" t="s">
        <v>689</v>
      </c>
      <c r="AG708" t="s">
        <v>296</v>
      </c>
      <c r="AH708" t="s">
        <v>107</v>
      </c>
    </row>
    <row r="709" spans="1:34" ht="15">
      <c r="A709" t="s">
        <v>101</v>
      </c>
      <c r="B709" t="s">
        <v>688</v>
      </c>
      <c r="C709" t="s">
        <v>295</v>
      </c>
      <c r="D709" t="s">
        <v>325</v>
      </c>
      <c r="E709" t="s">
        <v>106</v>
      </c>
      <c r="F709">
        <v>2012</v>
      </c>
      <c r="G709" t="s">
        <v>113</v>
      </c>
      <c r="H709" t="s">
        <v>326</v>
      </c>
      <c r="I709" t="s">
        <v>115</v>
      </c>
      <c r="J709" t="s">
        <v>187</v>
      </c>
      <c r="L709">
        <v>0</v>
      </c>
      <c r="M709">
        <v>0</v>
      </c>
      <c r="N709">
        <v>18291</v>
      </c>
      <c r="O709">
        <v>0</v>
      </c>
      <c r="P709">
        <v>-18291</v>
      </c>
      <c r="Q709" t="s">
        <v>103</v>
      </c>
      <c r="R709">
        <v>0</v>
      </c>
      <c r="S709">
        <v>0</v>
      </c>
      <c r="T709">
        <v>0</v>
      </c>
      <c r="U709">
        <v>0</v>
      </c>
      <c r="V709">
        <v>0</v>
      </c>
      <c r="W709">
        <v>0</v>
      </c>
      <c r="X709">
        <v>0</v>
      </c>
      <c r="Y709">
        <v>0</v>
      </c>
      <c r="Z709">
        <v>0</v>
      </c>
      <c r="AA709">
        <v>0</v>
      </c>
      <c r="AB709">
        <v>0</v>
      </c>
      <c r="AC709">
        <v>18291</v>
      </c>
      <c r="AD709">
        <v>0</v>
      </c>
      <c r="AE709" t="s">
        <v>104</v>
      </c>
      <c r="AF709" t="s">
        <v>689</v>
      </c>
      <c r="AG709" t="s">
        <v>296</v>
      </c>
      <c r="AH709" t="s">
        <v>107</v>
      </c>
    </row>
    <row r="710" spans="1:34" ht="15">
      <c r="A710" t="s">
        <v>101</v>
      </c>
      <c r="B710" t="s">
        <v>688</v>
      </c>
      <c r="C710" t="s">
        <v>295</v>
      </c>
      <c r="D710" t="s">
        <v>327</v>
      </c>
      <c r="E710" t="s">
        <v>106</v>
      </c>
      <c r="F710">
        <v>2012</v>
      </c>
      <c r="G710" t="s">
        <v>113</v>
      </c>
      <c r="H710" t="s">
        <v>328</v>
      </c>
      <c r="I710" t="s">
        <v>115</v>
      </c>
      <c r="J710" t="s">
        <v>187</v>
      </c>
      <c r="L710">
        <v>0</v>
      </c>
      <c r="M710">
        <v>0</v>
      </c>
      <c r="N710">
        <v>474006</v>
      </c>
      <c r="O710">
        <v>0</v>
      </c>
      <c r="P710">
        <v>-474006</v>
      </c>
      <c r="Q710" t="s">
        <v>103</v>
      </c>
      <c r="R710">
        <v>0</v>
      </c>
      <c r="S710">
        <v>0</v>
      </c>
      <c r="T710">
        <v>0</v>
      </c>
      <c r="U710">
        <v>0</v>
      </c>
      <c r="V710">
        <v>0</v>
      </c>
      <c r="W710">
        <v>0</v>
      </c>
      <c r="X710">
        <v>237003</v>
      </c>
      <c r="Y710">
        <v>0</v>
      </c>
      <c r="Z710">
        <v>0</v>
      </c>
      <c r="AA710">
        <v>0</v>
      </c>
      <c r="AB710">
        <v>237003</v>
      </c>
      <c r="AC710">
        <v>0</v>
      </c>
      <c r="AD710">
        <v>0</v>
      </c>
      <c r="AE710" t="s">
        <v>104</v>
      </c>
      <c r="AF710" t="s">
        <v>689</v>
      </c>
      <c r="AG710" t="s">
        <v>296</v>
      </c>
      <c r="AH710" t="s">
        <v>107</v>
      </c>
    </row>
    <row r="711" spans="1:34" ht="15">
      <c r="A711" t="s">
        <v>101</v>
      </c>
      <c r="B711" t="s">
        <v>688</v>
      </c>
      <c r="C711" t="s">
        <v>295</v>
      </c>
      <c r="D711" t="s">
        <v>329</v>
      </c>
      <c r="E711" t="s">
        <v>106</v>
      </c>
      <c r="F711">
        <v>2012</v>
      </c>
      <c r="G711" t="s">
        <v>113</v>
      </c>
      <c r="H711" t="s">
        <v>330</v>
      </c>
      <c r="I711" t="s">
        <v>115</v>
      </c>
      <c r="J711" t="s">
        <v>187</v>
      </c>
      <c r="L711">
        <v>0</v>
      </c>
      <c r="M711">
        <v>0</v>
      </c>
      <c r="N711">
        <v>1467.3</v>
      </c>
      <c r="O711">
        <v>0</v>
      </c>
      <c r="P711">
        <v>-1467.3</v>
      </c>
      <c r="Q711" t="s">
        <v>103</v>
      </c>
      <c r="R711">
        <v>0</v>
      </c>
      <c r="S711">
        <v>0</v>
      </c>
      <c r="T711">
        <v>0</v>
      </c>
      <c r="U711">
        <v>0</v>
      </c>
      <c r="V711">
        <v>0</v>
      </c>
      <c r="W711">
        <v>0</v>
      </c>
      <c r="X711">
        <v>0</v>
      </c>
      <c r="Y711">
        <v>181.75</v>
      </c>
      <c r="Z711">
        <v>0</v>
      </c>
      <c r="AA711">
        <v>0</v>
      </c>
      <c r="AB711">
        <v>0</v>
      </c>
      <c r="AC711">
        <v>1285.55</v>
      </c>
      <c r="AD711">
        <v>0</v>
      </c>
      <c r="AE711" t="s">
        <v>104</v>
      </c>
      <c r="AF711" t="s">
        <v>689</v>
      </c>
      <c r="AG711" t="s">
        <v>296</v>
      </c>
      <c r="AH711" t="s">
        <v>107</v>
      </c>
    </row>
    <row r="712" spans="1:34" ht="15">
      <c r="A712" t="s">
        <v>101</v>
      </c>
      <c r="B712" t="s">
        <v>688</v>
      </c>
      <c r="C712" t="s">
        <v>295</v>
      </c>
      <c r="D712" t="s">
        <v>331</v>
      </c>
      <c r="E712" t="s">
        <v>106</v>
      </c>
      <c r="F712">
        <v>2012</v>
      </c>
      <c r="G712" t="s">
        <v>113</v>
      </c>
      <c r="H712" t="s">
        <v>332</v>
      </c>
      <c r="I712" t="s">
        <v>115</v>
      </c>
      <c r="J712" t="s">
        <v>187</v>
      </c>
      <c r="L712">
        <v>0</v>
      </c>
      <c r="M712">
        <v>0</v>
      </c>
      <c r="N712">
        <v>175084</v>
      </c>
      <c r="O712">
        <v>0</v>
      </c>
      <c r="P712">
        <v>-175084</v>
      </c>
      <c r="Q712" t="s">
        <v>103</v>
      </c>
      <c r="R712">
        <v>0</v>
      </c>
      <c r="S712">
        <v>0</v>
      </c>
      <c r="T712">
        <v>43771</v>
      </c>
      <c r="U712">
        <v>0</v>
      </c>
      <c r="V712">
        <v>0</v>
      </c>
      <c r="W712">
        <v>0</v>
      </c>
      <c r="X712">
        <v>87542</v>
      </c>
      <c r="Y712">
        <v>0</v>
      </c>
      <c r="Z712">
        <v>0</v>
      </c>
      <c r="AA712">
        <v>43771</v>
      </c>
      <c r="AB712">
        <v>0</v>
      </c>
      <c r="AC712">
        <v>0</v>
      </c>
      <c r="AD712">
        <v>0</v>
      </c>
      <c r="AE712" t="s">
        <v>104</v>
      </c>
      <c r="AF712" t="s">
        <v>689</v>
      </c>
      <c r="AG712" t="s">
        <v>296</v>
      </c>
      <c r="AH712" t="s">
        <v>107</v>
      </c>
    </row>
    <row r="713" spans="1:34" ht="15">
      <c r="A713" t="s">
        <v>101</v>
      </c>
      <c r="B713" t="s">
        <v>688</v>
      </c>
      <c r="C713" t="s">
        <v>295</v>
      </c>
      <c r="D713" t="s">
        <v>696</v>
      </c>
      <c r="E713" t="s">
        <v>106</v>
      </c>
      <c r="F713">
        <v>2012</v>
      </c>
      <c r="G713" t="s">
        <v>113</v>
      </c>
      <c r="H713" t="s">
        <v>697</v>
      </c>
      <c r="I713" t="s">
        <v>115</v>
      </c>
      <c r="J713" t="s">
        <v>187</v>
      </c>
      <c r="L713">
        <v>0</v>
      </c>
      <c r="M713">
        <v>0</v>
      </c>
      <c r="N713">
        <v>11384</v>
      </c>
      <c r="O713">
        <v>0</v>
      </c>
      <c r="P713">
        <v>-11384</v>
      </c>
      <c r="Q713" t="s">
        <v>103</v>
      </c>
      <c r="R713">
        <v>0</v>
      </c>
      <c r="S713">
        <v>1</v>
      </c>
      <c r="T713">
        <v>2845.75</v>
      </c>
      <c r="U713">
        <v>2845.75</v>
      </c>
      <c r="V713">
        <v>0</v>
      </c>
      <c r="W713">
        <v>0</v>
      </c>
      <c r="X713">
        <v>2845.75</v>
      </c>
      <c r="Y713">
        <v>0</v>
      </c>
      <c r="Z713">
        <v>0</v>
      </c>
      <c r="AA713">
        <v>2845.75</v>
      </c>
      <c r="AB713">
        <v>0</v>
      </c>
      <c r="AC713">
        <v>0</v>
      </c>
      <c r="AD713">
        <v>0</v>
      </c>
      <c r="AE713" t="s">
        <v>104</v>
      </c>
      <c r="AF713" t="s">
        <v>689</v>
      </c>
      <c r="AG713" t="s">
        <v>296</v>
      </c>
      <c r="AH713" t="s">
        <v>107</v>
      </c>
    </row>
    <row r="714" spans="1:34" ht="15">
      <c r="A714" t="s">
        <v>101</v>
      </c>
      <c r="B714" t="s">
        <v>688</v>
      </c>
      <c r="C714" t="s">
        <v>295</v>
      </c>
      <c r="D714" t="s">
        <v>333</v>
      </c>
      <c r="E714" t="s">
        <v>106</v>
      </c>
      <c r="F714">
        <v>2012</v>
      </c>
      <c r="G714" t="s">
        <v>113</v>
      </c>
      <c r="H714" t="s">
        <v>334</v>
      </c>
      <c r="I714" t="s">
        <v>115</v>
      </c>
      <c r="J714" t="s">
        <v>187</v>
      </c>
      <c r="L714">
        <v>0</v>
      </c>
      <c r="M714">
        <v>0</v>
      </c>
      <c r="N714">
        <v>1985855</v>
      </c>
      <c r="O714">
        <v>0</v>
      </c>
      <c r="P714">
        <v>-1985855</v>
      </c>
      <c r="Q714" t="s">
        <v>103</v>
      </c>
      <c r="R714">
        <v>0</v>
      </c>
      <c r="S714">
        <v>0</v>
      </c>
      <c r="T714">
        <v>0</v>
      </c>
      <c r="U714">
        <v>0</v>
      </c>
      <c r="V714">
        <v>0</v>
      </c>
      <c r="W714">
        <v>0</v>
      </c>
      <c r="X714">
        <v>0</v>
      </c>
      <c r="Y714">
        <v>0</v>
      </c>
      <c r="Z714">
        <v>0</v>
      </c>
      <c r="AA714">
        <v>1985855</v>
      </c>
      <c r="AB714">
        <v>0</v>
      </c>
      <c r="AC714">
        <v>0</v>
      </c>
      <c r="AD714">
        <v>0</v>
      </c>
      <c r="AE714" t="s">
        <v>104</v>
      </c>
      <c r="AF714" t="s">
        <v>689</v>
      </c>
      <c r="AG714" t="s">
        <v>296</v>
      </c>
      <c r="AH714" t="s">
        <v>107</v>
      </c>
    </row>
    <row r="715" spans="1:34" ht="15">
      <c r="A715" t="s">
        <v>101</v>
      </c>
      <c r="B715" t="s">
        <v>688</v>
      </c>
      <c r="C715" t="s">
        <v>295</v>
      </c>
      <c r="D715" t="s">
        <v>335</v>
      </c>
      <c r="E715" t="s">
        <v>106</v>
      </c>
      <c r="F715">
        <v>2012</v>
      </c>
      <c r="G715" t="s">
        <v>113</v>
      </c>
      <c r="H715" t="s">
        <v>336</v>
      </c>
      <c r="I715" t="s">
        <v>115</v>
      </c>
      <c r="J715" t="s">
        <v>187</v>
      </c>
      <c r="L715">
        <v>0</v>
      </c>
      <c r="M715">
        <v>0</v>
      </c>
      <c r="N715">
        <v>-41837.48</v>
      </c>
      <c r="O715">
        <v>0</v>
      </c>
      <c r="P715">
        <v>41837.48</v>
      </c>
      <c r="Q715" t="s">
        <v>103</v>
      </c>
      <c r="R715">
        <v>0</v>
      </c>
      <c r="S715">
        <v>0</v>
      </c>
      <c r="T715">
        <v>0</v>
      </c>
      <c r="U715">
        <v>0</v>
      </c>
      <c r="V715">
        <v>0</v>
      </c>
      <c r="W715">
        <v>0</v>
      </c>
      <c r="X715">
        <v>-20918.74</v>
      </c>
      <c r="Y715">
        <v>0</v>
      </c>
      <c r="Z715">
        <v>0</v>
      </c>
      <c r="AA715">
        <v>-20918.74</v>
      </c>
      <c r="AB715">
        <v>0</v>
      </c>
      <c r="AC715">
        <v>0</v>
      </c>
      <c r="AD715">
        <v>0</v>
      </c>
      <c r="AE715" t="s">
        <v>104</v>
      </c>
      <c r="AF715" t="s">
        <v>689</v>
      </c>
      <c r="AG715" t="s">
        <v>296</v>
      </c>
      <c r="AH715" t="s">
        <v>107</v>
      </c>
    </row>
    <row r="716" spans="1:34" ht="15">
      <c r="A716" t="s">
        <v>101</v>
      </c>
      <c r="B716" t="s">
        <v>688</v>
      </c>
      <c r="C716" t="s">
        <v>295</v>
      </c>
      <c r="D716" t="s">
        <v>280</v>
      </c>
      <c r="E716" t="s">
        <v>106</v>
      </c>
      <c r="F716">
        <v>2012</v>
      </c>
      <c r="G716" t="s">
        <v>113</v>
      </c>
      <c r="H716" t="s">
        <v>281</v>
      </c>
      <c r="I716" t="s">
        <v>115</v>
      </c>
      <c r="J716" t="s">
        <v>187</v>
      </c>
      <c r="L716">
        <v>0</v>
      </c>
      <c r="M716">
        <v>0</v>
      </c>
      <c r="N716">
        <v>0.64</v>
      </c>
      <c r="O716">
        <v>0</v>
      </c>
      <c r="P716">
        <v>-0.64</v>
      </c>
      <c r="Q716" t="s">
        <v>103</v>
      </c>
      <c r="R716">
        <v>0</v>
      </c>
      <c r="S716">
        <v>0</v>
      </c>
      <c r="T716">
        <v>206312.16</v>
      </c>
      <c r="U716">
        <v>0</v>
      </c>
      <c r="V716">
        <v>0</v>
      </c>
      <c r="W716">
        <v>206312.16</v>
      </c>
      <c r="X716">
        <v>0</v>
      </c>
      <c r="Y716">
        <v>0</v>
      </c>
      <c r="Z716">
        <v>206312.16</v>
      </c>
      <c r="AA716">
        <v>0</v>
      </c>
      <c r="AB716">
        <v>-825248</v>
      </c>
      <c r="AC716">
        <v>206312.16</v>
      </c>
      <c r="AD716">
        <v>0</v>
      </c>
      <c r="AE716" t="s">
        <v>104</v>
      </c>
      <c r="AF716" t="s">
        <v>689</v>
      </c>
      <c r="AG716" t="s">
        <v>296</v>
      </c>
      <c r="AH716" t="s">
        <v>107</v>
      </c>
    </row>
    <row r="717" spans="1:34" ht="15">
      <c r="A717" t="s">
        <v>101</v>
      </c>
      <c r="B717" t="s">
        <v>688</v>
      </c>
      <c r="C717" t="s">
        <v>295</v>
      </c>
      <c r="D717" t="s">
        <v>548</v>
      </c>
      <c r="E717" t="s">
        <v>106</v>
      </c>
      <c r="F717">
        <v>2012</v>
      </c>
      <c r="G717" t="s">
        <v>113</v>
      </c>
      <c r="H717" t="s">
        <v>549</v>
      </c>
      <c r="I717" t="s">
        <v>115</v>
      </c>
      <c r="J717" t="s">
        <v>187</v>
      </c>
      <c r="L717">
        <v>0</v>
      </c>
      <c r="M717">
        <v>0</v>
      </c>
      <c r="N717">
        <v>64444.520000000004</v>
      </c>
      <c r="O717">
        <v>0</v>
      </c>
      <c r="P717">
        <v>-64444.520000000004</v>
      </c>
      <c r="Q717" t="s">
        <v>103</v>
      </c>
      <c r="R717">
        <v>0</v>
      </c>
      <c r="S717">
        <v>0</v>
      </c>
      <c r="T717">
        <v>0</v>
      </c>
      <c r="U717">
        <v>0</v>
      </c>
      <c r="V717">
        <v>0</v>
      </c>
      <c r="W717">
        <v>32222.260000000002</v>
      </c>
      <c r="X717">
        <v>0</v>
      </c>
      <c r="Y717">
        <v>0</v>
      </c>
      <c r="Z717">
        <v>0</v>
      </c>
      <c r="AA717">
        <v>0</v>
      </c>
      <c r="AB717">
        <v>32222.260000000002</v>
      </c>
      <c r="AC717">
        <v>0</v>
      </c>
      <c r="AD717">
        <v>0</v>
      </c>
      <c r="AE717" t="s">
        <v>104</v>
      </c>
      <c r="AF717" t="s">
        <v>689</v>
      </c>
      <c r="AG717" t="s">
        <v>296</v>
      </c>
      <c r="AH717" t="s">
        <v>107</v>
      </c>
    </row>
    <row r="718" spans="1:34" ht="15">
      <c r="A718" t="s">
        <v>101</v>
      </c>
      <c r="B718" t="s">
        <v>688</v>
      </c>
      <c r="C718" t="s">
        <v>295</v>
      </c>
      <c r="D718" t="s">
        <v>339</v>
      </c>
      <c r="E718" t="s">
        <v>106</v>
      </c>
      <c r="F718">
        <v>2012</v>
      </c>
      <c r="G718" t="s">
        <v>113</v>
      </c>
      <c r="H718" t="s">
        <v>340</v>
      </c>
      <c r="I718" t="s">
        <v>115</v>
      </c>
      <c r="J718" t="s">
        <v>187</v>
      </c>
      <c r="L718">
        <v>0</v>
      </c>
      <c r="M718">
        <v>0</v>
      </c>
      <c r="N718">
        <v>2734.4500000000003</v>
      </c>
      <c r="O718">
        <v>0</v>
      </c>
      <c r="P718">
        <v>-2734.4500000000003</v>
      </c>
      <c r="Q718" t="s">
        <v>103</v>
      </c>
      <c r="R718">
        <v>0</v>
      </c>
      <c r="S718">
        <v>225.19</v>
      </c>
      <c r="T718">
        <v>450.38</v>
      </c>
      <c r="U718">
        <v>225.19</v>
      </c>
      <c r="V718">
        <v>225.19</v>
      </c>
      <c r="W718">
        <v>225.19</v>
      </c>
      <c r="X718">
        <v>225.19</v>
      </c>
      <c r="Y718">
        <v>225.19</v>
      </c>
      <c r="Z718">
        <v>225.19</v>
      </c>
      <c r="AA718">
        <v>225.19</v>
      </c>
      <c r="AB718">
        <v>225.19</v>
      </c>
      <c r="AC718">
        <v>257.36</v>
      </c>
      <c r="AD718">
        <v>0</v>
      </c>
      <c r="AE718" t="s">
        <v>104</v>
      </c>
      <c r="AF718" t="s">
        <v>689</v>
      </c>
      <c r="AG718" t="s">
        <v>296</v>
      </c>
      <c r="AH718" t="s">
        <v>107</v>
      </c>
    </row>
    <row r="719" spans="1:34" ht="15">
      <c r="A719" t="s">
        <v>101</v>
      </c>
      <c r="B719" t="s">
        <v>688</v>
      </c>
      <c r="C719" t="s">
        <v>295</v>
      </c>
      <c r="D719" t="s">
        <v>341</v>
      </c>
      <c r="E719" t="s">
        <v>106</v>
      </c>
      <c r="F719">
        <v>2012</v>
      </c>
      <c r="G719" t="s">
        <v>113</v>
      </c>
      <c r="H719" t="s">
        <v>342</v>
      </c>
      <c r="I719" t="s">
        <v>115</v>
      </c>
      <c r="J719" t="s">
        <v>187</v>
      </c>
      <c r="L719">
        <v>0</v>
      </c>
      <c r="M719">
        <v>0</v>
      </c>
      <c r="N719">
        <v>1095.65</v>
      </c>
      <c r="O719">
        <v>0</v>
      </c>
      <c r="P719">
        <v>-1095.65</v>
      </c>
      <c r="Q719" t="s">
        <v>103</v>
      </c>
      <c r="R719">
        <v>0</v>
      </c>
      <c r="S719">
        <v>90.23</v>
      </c>
      <c r="T719">
        <v>180.46</v>
      </c>
      <c r="U719">
        <v>90.23</v>
      </c>
      <c r="V719">
        <v>90.23</v>
      </c>
      <c r="W719">
        <v>90.23</v>
      </c>
      <c r="X719">
        <v>90.23</v>
      </c>
      <c r="Y719">
        <v>90.23</v>
      </c>
      <c r="Z719">
        <v>90.23</v>
      </c>
      <c r="AA719">
        <v>90.23</v>
      </c>
      <c r="AB719">
        <v>90.23</v>
      </c>
      <c r="AC719">
        <v>103.12</v>
      </c>
      <c r="AD719">
        <v>0</v>
      </c>
      <c r="AE719" t="s">
        <v>104</v>
      </c>
      <c r="AF719" t="s">
        <v>689</v>
      </c>
      <c r="AG719" t="s">
        <v>296</v>
      </c>
      <c r="AH719" t="s">
        <v>107</v>
      </c>
    </row>
    <row r="720" spans="1:34" ht="15">
      <c r="A720" t="s">
        <v>101</v>
      </c>
      <c r="B720" t="s">
        <v>688</v>
      </c>
      <c r="C720" t="s">
        <v>295</v>
      </c>
      <c r="D720" t="s">
        <v>343</v>
      </c>
      <c r="E720" t="s">
        <v>106</v>
      </c>
      <c r="F720">
        <v>2012</v>
      </c>
      <c r="G720" t="s">
        <v>113</v>
      </c>
      <c r="H720" t="s">
        <v>344</v>
      </c>
      <c r="I720" t="s">
        <v>115</v>
      </c>
      <c r="J720" t="s">
        <v>187</v>
      </c>
      <c r="L720">
        <v>0</v>
      </c>
      <c r="M720">
        <v>0</v>
      </c>
      <c r="N720">
        <v>618.73</v>
      </c>
      <c r="O720">
        <v>0</v>
      </c>
      <c r="P720">
        <v>-618.73</v>
      </c>
      <c r="Q720" t="s">
        <v>103</v>
      </c>
      <c r="R720">
        <v>0</v>
      </c>
      <c r="S720">
        <v>0</v>
      </c>
      <c r="T720">
        <v>0</v>
      </c>
      <c r="U720">
        <v>0</v>
      </c>
      <c r="V720">
        <v>0</v>
      </c>
      <c r="W720">
        <v>0</v>
      </c>
      <c r="X720">
        <v>0</v>
      </c>
      <c r="Y720">
        <v>56.25</v>
      </c>
      <c r="Z720">
        <v>0</v>
      </c>
      <c r="AA720">
        <v>0</v>
      </c>
      <c r="AB720">
        <v>0</v>
      </c>
      <c r="AC720">
        <v>562.48</v>
      </c>
      <c r="AD720">
        <v>0</v>
      </c>
      <c r="AE720" t="s">
        <v>104</v>
      </c>
      <c r="AF720" t="s">
        <v>689</v>
      </c>
      <c r="AG720" t="s">
        <v>296</v>
      </c>
      <c r="AH720" t="s">
        <v>107</v>
      </c>
    </row>
    <row r="721" spans="1:34" ht="15">
      <c r="A721" t="s">
        <v>101</v>
      </c>
      <c r="B721" t="s">
        <v>688</v>
      </c>
      <c r="C721" t="s">
        <v>295</v>
      </c>
      <c r="D721" t="s">
        <v>345</v>
      </c>
      <c r="E721" t="s">
        <v>106</v>
      </c>
      <c r="F721">
        <v>2012</v>
      </c>
      <c r="G721" t="s">
        <v>113</v>
      </c>
      <c r="H721" t="s">
        <v>346</v>
      </c>
      <c r="I721" t="s">
        <v>115</v>
      </c>
      <c r="J721" t="s">
        <v>187</v>
      </c>
      <c r="L721">
        <v>0</v>
      </c>
      <c r="M721">
        <v>0</v>
      </c>
      <c r="N721">
        <v>379.40000000000003</v>
      </c>
      <c r="O721">
        <v>0</v>
      </c>
      <c r="P721">
        <v>-379.40000000000003</v>
      </c>
      <c r="Q721" t="s">
        <v>103</v>
      </c>
      <c r="R721">
        <v>0</v>
      </c>
      <c r="S721">
        <v>29.95</v>
      </c>
      <c r="T721">
        <v>59.9</v>
      </c>
      <c r="U721">
        <v>29.95</v>
      </c>
      <c r="V721">
        <v>29.95</v>
      </c>
      <c r="W721">
        <v>29.95</v>
      </c>
      <c r="X721">
        <v>29.95</v>
      </c>
      <c r="Y721">
        <v>29.95</v>
      </c>
      <c r="Z721">
        <v>29.95</v>
      </c>
      <c r="AA721">
        <v>29.95</v>
      </c>
      <c r="AB721">
        <v>29.95</v>
      </c>
      <c r="AC721">
        <v>49.95</v>
      </c>
      <c r="AD721">
        <v>0</v>
      </c>
      <c r="AE721" t="s">
        <v>104</v>
      </c>
      <c r="AF721" t="s">
        <v>689</v>
      </c>
      <c r="AG721" t="s">
        <v>296</v>
      </c>
      <c r="AH721" t="s">
        <v>107</v>
      </c>
    </row>
    <row r="722" spans="1:34" ht="15">
      <c r="A722" t="s">
        <v>101</v>
      </c>
      <c r="B722" t="s">
        <v>688</v>
      </c>
      <c r="C722" t="s">
        <v>295</v>
      </c>
      <c r="D722" t="s">
        <v>698</v>
      </c>
      <c r="E722" t="s">
        <v>106</v>
      </c>
      <c r="F722">
        <v>2012</v>
      </c>
      <c r="G722" t="s">
        <v>113</v>
      </c>
      <c r="H722" t="s">
        <v>699</v>
      </c>
      <c r="I722" t="s">
        <v>115</v>
      </c>
      <c r="J722" t="s">
        <v>700</v>
      </c>
      <c r="L722">
        <v>0</v>
      </c>
      <c r="M722">
        <v>0</v>
      </c>
      <c r="N722">
        <v>13.42</v>
      </c>
      <c r="O722">
        <v>0</v>
      </c>
      <c r="P722">
        <v>-13.42</v>
      </c>
      <c r="Q722" t="s">
        <v>103</v>
      </c>
      <c r="R722">
        <v>0</v>
      </c>
      <c r="S722">
        <v>0</v>
      </c>
      <c r="T722">
        <v>0</v>
      </c>
      <c r="U722">
        <v>0</v>
      </c>
      <c r="V722">
        <v>0</v>
      </c>
      <c r="W722">
        <v>0</v>
      </c>
      <c r="X722">
        <v>13.42</v>
      </c>
      <c r="Y722">
        <v>0</v>
      </c>
      <c r="Z722">
        <v>0</v>
      </c>
      <c r="AA722">
        <v>0</v>
      </c>
      <c r="AB722">
        <v>0</v>
      </c>
      <c r="AC722">
        <v>0</v>
      </c>
      <c r="AD722">
        <v>0</v>
      </c>
      <c r="AE722" t="s">
        <v>104</v>
      </c>
      <c r="AF722" t="s">
        <v>689</v>
      </c>
      <c r="AG722" t="s">
        <v>296</v>
      </c>
      <c r="AH722" t="s">
        <v>107</v>
      </c>
    </row>
    <row r="723" spans="1:34" ht="15">
      <c r="A723" t="s">
        <v>101</v>
      </c>
      <c r="B723" t="s">
        <v>688</v>
      </c>
      <c r="C723" t="s">
        <v>295</v>
      </c>
      <c r="D723" t="s">
        <v>347</v>
      </c>
      <c r="E723" t="s">
        <v>106</v>
      </c>
      <c r="F723">
        <v>2012</v>
      </c>
      <c r="G723" t="s">
        <v>113</v>
      </c>
      <c r="H723" t="s">
        <v>348</v>
      </c>
      <c r="I723" t="s">
        <v>115</v>
      </c>
      <c r="J723" t="s">
        <v>349</v>
      </c>
      <c r="L723" s="35">
        <v>0</v>
      </c>
      <c r="M723" s="35">
        <v>0</v>
      </c>
      <c r="N723" s="35">
        <v>1584127.76</v>
      </c>
      <c r="O723">
        <v>0</v>
      </c>
      <c r="P723">
        <v>-1584127.76</v>
      </c>
      <c r="Q723" t="s">
        <v>103</v>
      </c>
      <c r="R723">
        <v>0</v>
      </c>
      <c r="S723">
        <v>0</v>
      </c>
      <c r="T723">
        <v>0</v>
      </c>
      <c r="U723">
        <v>0</v>
      </c>
      <c r="V723">
        <v>0</v>
      </c>
      <c r="W723">
        <v>219563.88</v>
      </c>
      <c r="X723">
        <v>363.5</v>
      </c>
      <c r="Y723">
        <v>-363.5</v>
      </c>
      <c r="Z723">
        <v>0</v>
      </c>
      <c r="AA723">
        <v>0</v>
      </c>
      <c r="AB723">
        <v>0</v>
      </c>
      <c r="AC723">
        <v>1364563.88</v>
      </c>
      <c r="AD723">
        <v>0</v>
      </c>
      <c r="AE723" t="s">
        <v>104</v>
      </c>
      <c r="AF723" t="s">
        <v>689</v>
      </c>
      <c r="AG723" t="s">
        <v>296</v>
      </c>
      <c r="AH723" t="s">
        <v>107</v>
      </c>
    </row>
    <row r="724" spans="1:34" ht="15">
      <c r="A724" t="s">
        <v>101</v>
      </c>
      <c r="B724" t="s">
        <v>688</v>
      </c>
      <c r="C724" t="s">
        <v>295</v>
      </c>
      <c r="D724" t="s">
        <v>350</v>
      </c>
      <c r="E724" t="s">
        <v>106</v>
      </c>
      <c r="F724">
        <v>2012</v>
      </c>
      <c r="G724" t="s">
        <v>113</v>
      </c>
      <c r="H724" t="s">
        <v>351</v>
      </c>
      <c r="I724" t="s">
        <v>115</v>
      </c>
      <c r="J724" t="s">
        <v>349</v>
      </c>
      <c r="L724" s="35">
        <v>0</v>
      </c>
      <c r="M724" s="35">
        <v>0</v>
      </c>
      <c r="N724" s="35">
        <v>835271</v>
      </c>
      <c r="O724">
        <v>0</v>
      </c>
      <c r="P724">
        <v>-835271</v>
      </c>
      <c r="Q724" t="s">
        <v>103</v>
      </c>
      <c r="R724">
        <v>0</v>
      </c>
      <c r="S724">
        <v>0</v>
      </c>
      <c r="T724">
        <v>0</v>
      </c>
      <c r="U724">
        <v>0</v>
      </c>
      <c r="V724">
        <v>0</v>
      </c>
      <c r="W724">
        <v>0</v>
      </c>
      <c r="X724">
        <v>0</v>
      </c>
      <c r="Y724">
        <v>0</v>
      </c>
      <c r="Z724">
        <v>0</v>
      </c>
      <c r="AA724">
        <v>835271</v>
      </c>
      <c r="AB724">
        <v>0</v>
      </c>
      <c r="AC724">
        <v>0</v>
      </c>
      <c r="AD724">
        <v>0</v>
      </c>
      <c r="AE724" t="s">
        <v>104</v>
      </c>
      <c r="AF724" t="s">
        <v>689</v>
      </c>
      <c r="AG724" t="s">
        <v>296</v>
      </c>
      <c r="AH724" t="s">
        <v>107</v>
      </c>
    </row>
    <row r="725" spans="1:34" ht="15">
      <c r="A725" t="s">
        <v>101</v>
      </c>
      <c r="B725" t="s">
        <v>688</v>
      </c>
      <c r="C725" t="s">
        <v>295</v>
      </c>
      <c r="D725" t="s">
        <v>352</v>
      </c>
      <c r="E725" t="s">
        <v>106</v>
      </c>
      <c r="F725">
        <v>2012</v>
      </c>
      <c r="G725" t="s">
        <v>113</v>
      </c>
      <c r="H725" t="s">
        <v>353</v>
      </c>
      <c r="I725" t="s">
        <v>115</v>
      </c>
      <c r="J725" t="s">
        <v>349</v>
      </c>
      <c r="L725" s="35">
        <v>0</v>
      </c>
      <c r="M725" s="35">
        <v>0</v>
      </c>
      <c r="N725" s="35">
        <v>84857</v>
      </c>
      <c r="O725">
        <v>0</v>
      </c>
      <c r="P725">
        <v>-84857</v>
      </c>
      <c r="Q725" t="s">
        <v>103</v>
      </c>
      <c r="R725">
        <v>0</v>
      </c>
      <c r="S725">
        <v>0</v>
      </c>
      <c r="T725">
        <v>0</v>
      </c>
      <c r="U725">
        <v>0</v>
      </c>
      <c r="V725">
        <v>0</v>
      </c>
      <c r="W725">
        <v>0</v>
      </c>
      <c r="X725">
        <v>0</v>
      </c>
      <c r="Y725">
        <v>0</v>
      </c>
      <c r="Z725">
        <v>0</v>
      </c>
      <c r="AA725">
        <v>0</v>
      </c>
      <c r="AB725">
        <v>84857</v>
      </c>
      <c r="AC725">
        <v>0</v>
      </c>
      <c r="AD725">
        <v>0</v>
      </c>
      <c r="AE725" t="s">
        <v>104</v>
      </c>
      <c r="AF725" t="s">
        <v>689</v>
      </c>
      <c r="AG725" t="s">
        <v>296</v>
      </c>
      <c r="AH725" t="s">
        <v>107</v>
      </c>
    </row>
    <row r="726" spans="1:34" ht="15">
      <c r="A726" t="s">
        <v>101</v>
      </c>
      <c r="B726" t="s">
        <v>688</v>
      </c>
      <c r="C726" t="s">
        <v>295</v>
      </c>
      <c r="D726" t="s">
        <v>120</v>
      </c>
      <c r="E726" t="s">
        <v>102</v>
      </c>
      <c r="F726">
        <v>2012</v>
      </c>
      <c r="G726" t="s">
        <v>121</v>
      </c>
      <c r="H726" t="s">
        <v>122</v>
      </c>
      <c r="I726" t="s">
        <v>123</v>
      </c>
      <c r="J726" t="s">
        <v>124</v>
      </c>
      <c r="L726">
        <v>0</v>
      </c>
      <c r="M726">
        <v>0</v>
      </c>
      <c r="N726">
        <v>1661721</v>
      </c>
      <c r="O726">
        <v>0</v>
      </c>
      <c r="P726">
        <v>-1661721</v>
      </c>
      <c r="Q726" t="s">
        <v>103</v>
      </c>
      <c r="R726">
        <v>0</v>
      </c>
      <c r="S726">
        <v>0</v>
      </c>
      <c r="T726">
        <v>0</v>
      </c>
      <c r="U726">
        <v>0</v>
      </c>
      <c r="V726">
        <v>0</v>
      </c>
      <c r="W726">
        <v>0</v>
      </c>
      <c r="X726">
        <v>0</v>
      </c>
      <c r="Y726">
        <v>0</v>
      </c>
      <c r="Z726">
        <v>0</v>
      </c>
      <c r="AA726">
        <v>1661721</v>
      </c>
      <c r="AB726">
        <v>0</v>
      </c>
      <c r="AC726">
        <v>0</v>
      </c>
      <c r="AD726">
        <v>0</v>
      </c>
      <c r="AE726" t="s">
        <v>104</v>
      </c>
      <c r="AF726" t="s">
        <v>689</v>
      </c>
      <c r="AG726" t="s">
        <v>296</v>
      </c>
      <c r="AH726" t="s">
        <v>105</v>
      </c>
    </row>
    <row r="727" spans="1:34" ht="15">
      <c r="A727" t="s">
        <v>101</v>
      </c>
      <c r="B727" t="s">
        <v>688</v>
      </c>
      <c r="C727" t="s">
        <v>295</v>
      </c>
      <c r="D727" t="s">
        <v>168</v>
      </c>
      <c r="E727" t="s">
        <v>102</v>
      </c>
      <c r="F727">
        <v>2012</v>
      </c>
      <c r="G727" t="s">
        <v>121</v>
      </c>
      <c r="H727" t="s">
        <v>169</v>
      </c>
      <c r="I727" t="s">
        <v>123</v>
      </c>
      <c r="J727" t="s">
        <v>124</v>
      </c>
      <c r="L727">
        <v>0</v>
      </c>
      <c r="M727">
        <v>0</v>
      </c>
      <c r="N727">
        <v>-302.42</v>
      </c>
      <c r="O727">
        <v>0</v>
      </c>
      <c r="P727">
        <v>302.42</v>
      </c>
      <c r="Q727" t="s">
        <v>103</v>
      </c>
      <c r="R727">
        <v>0</v>
      </c>
      <c r="S727">
        <v>0</v>
      </c>
      <c r="T727">
        <v>0</v>
      </c>
      <c r="U727">
        <v>0</v>
      </c>
      <c r="V727">
        <v>-19610.5</v>
      </c>
      <c r="W727">
        <v>0</v>
      </c>
      <c r="X727">
        <v>0</v>
      </c>
      <c r="Y727">
        <v>0</v>
      </c>
      <c r="Z727">
        <v>-11257.85</v>
      </c>
      <c r="AA727">
        <v>0</v>
      </c>
      <c r="AB727">
        <v>30868.350000000002</v>
      </c>
      <c r="AC727">
        <v>-302.42</v>
      </c>
      <c r="AD727">
        <v>0</v>
      </c>
      <c r="AE727" t="s">
        <v>104</v>
      </c>
      <c r="AF727" t="s">
        <v>689</v>
      </c>
      <c r="AG727" t="s">
        <v>296</v>
      </c>
      <c r="AH727" t="s">
        <v>105</v>
      </c>
    </row>
    <row r="728" spans="1:34" ht="15">
      <c r="A728" t="s">
        <v>101</v>
      </c>
      <c r="B728" t="s">
        <v>688</v>
      </c>
      <c r="C728" t="s">
        <v>295</v>
      </c>
      <c r="D728" t="s">
        <v>161</v>
      </c>
      <c r="E728" t="s">
        <v>102</v>
      </c>
      <c r="F728">
        <v>2012</v>
      </c>
      <c r="G728" t="s">
        <v>121</v>
      </c>
      <c r="H728" t="s">
        <v>162</v>
      </c>
      <c r="I728" t="s">
        <v>123</v>
      </c>
      <c r="J728" t="s">
        <v>124</v>
      </c>
      <c r="L728" s="40">
        <v>0</v>
      </c>
      <c r="M728" s="40">
        <v>0</v>
      </c>
      <c r="N728" s="40">
        <v>-1825664.46</v>
      </c>
      <c r="O728" s="40">
        <v>0</v>
      </c>
      <c r="P728" s="40">
        <v>1825664.46</v>
      </c>
      <c r="Q728" t="s">
        <v>103</v>
      </c>
      <c r="R728">
        <v>0</v>
      </c>
      <c r="S728">
        <v>0</v>
      </c>
      <c r="T728">
        <v>0</v>
      </c>
      <c r="U728">
        <v>0</v>
      </c>
      <c r="V728">
        <v>0</v>
      </c>
      <c r="W728">
        <v>0</v>
      </c>
      <c r="X728">
        <v>0</v>
      </c>
      <c r="Y728">
        <v>0</v>
      </c>
      <c r="Z728">
        <v>0</v>
      </c>
      <c r="AA728">
        <v>0</v>
      </c>
      <c r="AB728">
        <v>0</v>
      </c>
      <c r="AC728">
        <v>-1825664.46</v>
      </c>
      <c r="AD728">
        <v>0</v>
      </c>
      <c r="AE728" t="s">
        <v>104</v>
      </c>
      <c r="AF728" t="s">
        <v>689</v>
      </c>
      <c r="AG728" t="s">
        <v>296</v>
      </c>
      <c r="AH728" t="s">
        <v>105</v>
      </c>
    </row>
    <row r="729" spans="1:34" ht="15">
      <c r="A729" t="s">
        <v>101</v>
      </c>
      <c r="B729" t="s">
        <v>688</v>
      </c>
      <c r="C729" t="s">
        <v>295</v>
      </c>
      <c r="D729" t="s">
        <v>312</v>
      </c>
      <c r="E729" t="s">
        <v>102</v>
      </c>
      <c r="F729">
        <v>2012</v>
      </c>
      <c r="G729" t="s">
        <v>121</v>
      </c>
      <c r="H729" t="s">
        <v>313</v>
      </c>
      <c r="I729" t="s">
        <v>123</v>
      </c>
      <c r="J729" t="s">
        <v>124</v>
      </c>
      <c r="L729">
        <v>0</v>
      </c>
      <c r="M729">
        <v>0</v>
      </c>
      <c r="N729">
        <v>0</v>
      </c>
      <c r="O729">
        <v>0</v>
      </c>
      <c r="P729">
        <v>0</v>
      </c>
      <c r="Q729" t="s">
        <v>103</v>
      </c>
      <c r="R729">
        <v>0</v>
      </c>
      <c r="S729">
        <v>0</v>
      </c>
      <c r="T729">
        <v>0</v>
      </c>
      <c r="U729">
        <v>0</v>
      </c>
      <c r="V729">
        <v>0</v>
      </c>
      <c r="W729">
        <v>0</v>
      </c>
      <c r="X729">
        <v>0</v>
      </c>
      <c r="Y729">
        <v>0</v>
      </c>
      <c r="Z729">
        <v>0</v>
      </c>
      <c r="AA729">
        <v>311817</v>
      </c>
      <c r="AB729">
        <v>-311817</v>
      </c>
      <c r="AC729">
        <v>0</v>
      </c>
      <c r="AD729">
        <v>0</v>
      </c>
      <c r="AE729" t="s">
        <v>104</v>
      </c>
      <c r="AF729" t="s">
        <v>689</v>
      </c>
      <c r="AG729" t="s">
        <v>296</v>
      </c>
      <c r="AH729" t="s">
        <v>105</v>
      </c>
    </row>
    <row r="730" spans="1:34" ht="15">
      <c r="A730" t="s">
        <v>101</v>
      </c>
      <c r="B730" t="s">
        <v>102</v>
      </c>
      <c r="C730" t="s">
        <v>357</v>
      </c>
      <c r="D730" t="s">
        <v>127</v>
      </c>
      <c r="E730" t="s">
        <v>102</v>
      </c>
      <c r="F730">
        <v>2012</v>
      </c>
      <c r="G730" t="s">
        <v>113</v>
      </c>
      <c r="H730" t="s">
        <v>128</v>
      </c>
      <c r="I730" t="s">
        <v>115</v>
      </c>
      <c r="J730" t="s">
        <v>129</v>
      </c>
      <c r="K730" t="s">
        <v>130</v>
      </c>
      <c r="L730">
        <v>86950</v>
      </c>
      <c r="M730">
        <v>86950</v>
      </c>
      <c r="N730">
        <v>0</v>
      </c>
      <c r="O730">
        <v>0</v>
      </c>
      <c r="P730">
        <v>86950</v>
      </c>
      <c r="Q730" t="s">
        <v>131</v>
      </c>
      <c r="R730">
        <v>0</v>
      </c>
      <c r="S730">
        <v>0</v>
      </c>
      <c r="T730">
        <v>0</v>
      </c>
      <c r="U730">
        <v>0</v>
      </c>
      <c r="V730">
        <v>0</v>
      </c>
      <c r="W730">
        <v>0</v>
      </c>
      <c r="X730">
        <v>0</v>
      </c>
      <c r="Y730">
        <v>0</v>
      </c>
      <c r="Z730">
        <v>0</v>
      </c>
      <c r="AA730">
        <v>0</v>
      </c>
      <c r="AB730">
        <v>0</v>
      </c>
      <c r="AC730">
        <v>0</v>
      </c>
      <c r="AD730">
        <v>0</v>
      </c>
      <c r="AE730" t="s">
        <v>104</v>
      </c>
      <c r="AF730" t="s">
        <v>105</v>
      </c>
      <c r="AG730" t="s">
        <v>358</v>
      </c>
      <c r="AH730" t="s">
        <v>105</v>
      </c>
    </row>
    <row r="731" spans="1:34" ht="15">
      <c r="A731" t="s">
        <v>101</v>
      </c>
      <c r="B731" t="s">
        <v>102</v>
      </c>
      <c r="C731" t="s">
        <v>357</v>
      </c>
      <c r="D731" t="s">
        <v>132</v>
      </c>
      <c r="E731" t="s">
        <v>102</v>
      </c>
      <c r="F731">
        <v>2012</v>
      </c>
      <c r="G731" t="s">
        <v>113</v>
      </c>
      <c r="H731" t="s">
        <v>133</v>
      </c>
      <c r="I731" t="s">
        <v>115</v>
      </c>
      <c r="J731" t="s">
        <v>129</v>
      </c>
      <c r="K731" t="s">
        <v>130</v>
      </c>
      <c r="L731">
        <v>0</v>
      </c>
      <c r="M731">
        <v>0</v>
      </c>
      <c r="N731">
        <v>0</v>
      </c>
      <c r="O731">
        <v>0</v>
      </c>
      <c r="P731">
        <v>0</v>
      </c>
      <c r="Q731" t="s">
        <v>103</v>
      </c>
      <c r="R731">
        <v>0</v>
      </c>
      <c r="S731">
        <v>2737.92</v>
      </c>
      <c r="T731">
        <v>-2737.92</v>
      </c>
      <c r="U731">
        <v>0</v>
      </c>
      <c r="V731">
        <v>1369.81</v>
      </c>
      <c r="W731">
        <v>342.46</v>
      </c>
      <c r="X731">
        <v>684.9</v>
      </c>
      <c r="Y731">
        <v>-2397.17</v>
      </c>
      <c r="Z731">
        <v>0</v>
      </c>
      <c r="AA731">
        <v>1027.3600000000001</v>
      </c>
      <c r="AB731">
        <v>-1027.3600000000001</v>
      </c>
      <c r="AC731">
        <v>0</v>
      </c>
      <c r="AD731">
        <v>0</v>
      </c>
      <c r="AE731" t="s">
        <v>104</v>
      </c>
      <c r="AF731" t="s">
        <v>105</v>
      </c>
      <c r="AG731" t="s">
        <v>358</v>
      </c>
      <c r="AH731" t="s">
        <v>105</v>
      </c>
    </row>
    <row r="732" spans="1:34" ht="15">
      <c r="A732" t="s">
        <v>101</v>
      </c>
      <c r="B732" t="s">
        <v>102</v>
      </c>
      <c r="C732" t="s">
        <v>357</v>
      </c>
      <c r="D732" t="s">
        <v>134</v>
      </c>
      <c r="E732" t="s">
        <v>102</v>
      </c>
      <c r="F732">
        <v>2012</v>
      </c>
      <c r="G732" t="s">
        <v>113</v>
      </c>
      <c r="H732" t="s">
        <v>135</v>
      </c>
      <c r="I732" t="s">
        <v>115</v>
      </c>
      <c r="J732" t="s">
        <v>129</v>
      </c>
      <c r="K732" t="s">
        <v>136</v>
      </c>
      <c r="L732">
        <v>15480</v>
      </c>
      <c r="M732">
        <v>15480</v>
      </c>
      <c r="N732">
        <v>0</v>
      </c>
      <c r="O732">
        <v>0</v>
      </c>
      <c r="P732">
        <v>15480</v>
      </c>
      <c r="Q732" t="s">
        <v>131</v>
      </c>
      <c r="R732">
        <v>0</v>
      </c>
      <c r="S732">
        <v>0</v>
      </c>
      <c r="T732">
        <v>0</v>
      </c>
      <c r="U732">
        <v>0</v>
      </c>
      <c r="V732">
        <v>0</v>
      </c>
      <c r="W732">
        <v>0</v>
      </c>
      <c r="X732">
        <v>0</v>
      </c>
      <c r="Y732">
        <v>0</v>
      </c>
      <c r="Z732">
        <v>0</v>
      </c>
      <c r="AA732">
        <v>0</v>
      </c>
      <c r="AB732">
        <v>0</v>
      </c>
      <c r="AC732">
        <v>0</v>
      </c>
      <c r="AD732">
        <v>0</v>
      </c>
      <c r="AE732" t="s">
        <v>104</v>
      </c>
      <c r="AF732" t="s">
        <v>105</v>
      </c>
      <c r="AG732" t="s">
        <v>358</v>
      </c>
      <c r="AH732" t="s">
        <v>105</v>
      </c>
    </row>
    <row r="733" spans="1:34" ht="15">
      <c r="A733" t="s">
        <v>101</v>
      </c>
      <c r="B733" t="s">
        <v>102</v>
      </c>
      <c r="C733" t="s">
        <v>357</v>
      </c>
      <c r="D733" t="s">
        <v>137</v>
      </c>
      <c r="E733" t="s">
        <v>102</v>
      </c>
      <c r="F733">
        <v>2012</v>
      </c>
      <c r="G733" t="s">
        <v>113</v>
      </c>
      <c r="H733" t="s">
        <v>138</v>
      </c>
      <c r="I733" t="s">
        <v>115</v>
      </c>
      <c r="J733" t="s">
        <v>129</v>
      </c>
      <c r="K733" t="s">
        <v>136</v>
      </c>
      <c r="L733">
        <v>6651.92</v>
      </c>
      <c r="M733">
        <v>6651.92</v>
      </c>
      <c r="N733">
        <v>0</v>
      </c>
      <c r="O733">
        <v>0</v>
      </c>
      <c r="P733">
        <v>6651.92</v>
      </c>
      <c r="Q733" t="s">
        <v>131</v>
      </c>
      <c r="R733">
        <v>0</v>
      </c>
      <c r="S733">
        <v>0</v>
      </c>
      <c r="T733">
        <v>0</v>
      </c>
      <c r="U733">
        <v>0</v>
      </c>
      <c r="V733">
        <v>0</v>
      </c>
      <c r="W733">
        <v>0</v>
      </c>
      <c r="X733">
        <v>0</v>
      </c>
      <c r="Y733">
        <v>0</v>
      </c>
      <c r="Z733">
        <v>0</v>
      </c>
      <c r="AA733">
        <v>0</v>
      </c>
      <c r="AB733">
        <v>0</v>
      </c>
      <c r="AC733">
        <v>0</v>
      </c>
      <c r="AD733">
        <v>0</v>
      </c>
      <c r="AE733" t="s">
        <v>104</v>
      </c>
      <c r="AF733" t="s">
        <v>105</v>
      </c>
      <c r="AG733" t="s">
        <v>358</v>
      </c>
      <c r="AH733" t="s">
        <v>105</v>
      </c>
    </row>
    <row r="734" spans="1:34" ht="15">
      <c r="A734" t="s">
        <v>101</v>
      </c>
      <c r="B734" t="s">
        <v>102</v>
      </c>
      <c r="C734" t="s">
        <v>357</v>
      </c>
      <c r="D734" t="s">
        <v>139</v>
      </c>
      <c r="E734" t="s">
        <v>102</v>
      </c>
      <c r="F734">
        <v>2012</v>
      </c>
      <c r="G734" t="s">
        <v>113</v>
      </c>
      <c r="H734" t="s">
        <v>140</v>
      </c>
      <c r="I734" t="s">
        <v>115</v>
      </c>
      <c r="J734" t="s">
        <v>129</v>
      </c>
      <c r="K734" t="s">
        <v>136</v>
      </c>
      <c r="L734">
        <v>6303.92</v>
      </c>
      <c r="M734">
        <v>6303.92</v>
      </c>
      <c r="N734">
        <v>0</v>
      </c>
      <c r="O734">
        <v>0</v>
      </c>
      <c r="P734">
        <v>6303.92</v>
      </c>
      <c r="Q734" t="s">
        <v>131</v>
      </c>
      <c r="R734">
        <v>0</v>
      </c>
      <c r="S734">
        <v>0</v>
      </c>
      <c r="T734">
        <v>0</v>
      </c>
      <c r="U734">
        <v>0</v>
      </c>
      <c r="V734">
        <v>0</v>
      </c>
      <c r="W734">
        <v>0</v>
      </c>
      <c r="X734">
        <v>0</v>
      </c>
      <c r="Y734">
        <v>0</v>
      </c>
      <c r="Z734">
        <v>0</v>
      </c>
      <c r="AA734">
        <v>0</v>
      </c>
      <c r="AB734">
        <v>0</v>
      </c>
      <c r="AC734">
        <v>0</v>
      </c>
      <c r="AD734">
        <v>0</v>
      </c>
      <c r="AE734" t="s">
        <v>104</v>
      </c>
      <c r="AF734" t="s">
        <v>105</v>
      </c>
      <c r="AG734" t="s">
        <v>358</v>
      </c>
      <c r="AH734" t="s">
        <v>105</v>
      </c>
    </row>
    <row r="735" spans="1:34" ht="15">
      <c r="A735" t="s">
        <v>101</v>
      </c>
      <c r="B735" t="s">
        <v>102</v>
      </c>
      <c r="C735" t="s">
        <v>357</v>
      </c>
      <c r="D735" t="s">
        <v>141</v>
      </c>
      <c r="E735" t="s">
        <v>102</v>
      </c>
      <c r="F735">
        <v>2012</v>
      </c>
      <c r="G735" t="s">
        <v>113</v>
      </c>
      <c r="H735" t="s">
        <v>142</v>
      </c>
      <c r="I735" t="s">
        <v>115</v>
      </c>
      <c r="J735" t="s">
        <v>129</v>
      </c>
      <c r="K735" t="s">
        <v>136</v>
      </c>
      <c r="L735">
        <v>462</v>
      </c>
      <c r="M735">
        <v>462</v>
      </c>
      <c r="N735">
        <v>0</v>
      </c>
      <c r="O735">
        <v>0</v>
      </c>
      <c r="P735">
        <v>462</v>
      </c>
      <c r="Q735" t="s">
        <v>131</v>
      </c>
      <c r="R735">
        <v>0</v>
      </c>
      <c r="S735">
        <v>0</v>
      </c>
      <c r="T735">
        <v>0</v>
      </c>
      <c r="U735">
        <v>0</v>
      </c>
      <c r="V735">
        <v>0</v>
      </c>
      <c r="W735">
        <v>0</v>
      </c>
      <c r="X735">
        <v>0</v>
      </c>
      <c r="Y735">
        <v>0</v>
      </c>
      <c r="Z735">
        <v>0</v>
      </c>
      <c r="AA735">
        <v>0</v>
      </c>
      <c r="AB735">
        <v>0</v>
      </c>
      <c r="AC735">
        <v>0</v>
      </c>
      <c r="AD735">
        <v>0</v>
      </c>
      <c r="AE735" t="s">
        <v>104</v>
      </c>
      <c r="AF735" t="s">
        <v>105</v>
      </c>
      <c r="AG735" t="s">
        <v>358</v>
      </c>
      <c r="AH735" t="s">
        <v>105</v>
      </c>
    </row>
    <row r="736" spans="1:34" ht="15">
      <c r="A736" t="s">
        <v>101</v>
      </c>
      <c r="B736" t="s">
        <v>102</v>
      </c>
      <c r="C736" t="s">
        <v>357</v>
      </c>
      <c r="D736" t="s">
        <v>221</v>
      </c>
      <c r="E736" t="s">
        <v>102</v>
      </c>
      <c r="F736">
        <v>2012</v>
      </c>
      <c r="G736" t="s">
        <v>113</v>
      </c>
      <c r="H736" t="s">
        <v>222</v>
      </c>
      <c r="I736" t="s">
        <v>115</v>
      </c>
      <c r="J736" t="s">
        <v>129</v>
      </c>
      <c r="K736" t="s">
        <v>136</v>
      </c>
      <c r="L736">
        <v>0</v>
      </c>
      <c r="M736">
        <v>0</v>
      </c>
      <c r="N736">
        <v>0</v>
      </c>
      <c r="O736">
        <v>0</v>
      </c>
      <c r="P736">
        <v>0</v>
      </c>
      <c r="Q736" t="s">
        <v>103</v>
      </c>
      <c r="R736">
        <v>0</v>
      </c>
      <c r="S736">
        <v>3876.8</v>
      </c>
      <c r="T736">
        <v>0</v>
      </c>
      <c r="U736">
        <v>-3876.8</v>
      </c>
      <c r="V736">
        <v>0</v>
      </c>
      <c r="W736">
        <v>0</v>
      </c>
      <c r="X736">
        <v>0</v>
      </c>
      <c r="Y736">
        <v>0</v>
      </c>
      <c r="Z736">
        <v>0</v>
      </c>
      <c r="AA736">
        <v>0</v>
      </c>
      <c r="AB736">
        <v>0</v>
      </c>
      <c r="AC736">
        <v>0</v>
      </c>
      <c r="AD736">
        <v>0</v>
      </c>
      <c r="AE736" t="s">
        <v>104</v>
      </c>
      <c r="AF736" t="s">
        <v>105</v>
      </c>
      <c r="AG736" t="s">
        <v>358</v>
      </c>
      <c r="AH736" t="s">
        <v>105</v>
      </c>
    </row>
    <row r="737" spans="1:34" ht="15">
      <c r="A737" t="s">
        <v>101</v>
      </c>
      <c r="B737" t="s">
        <v>102</v>
      </c>
      <c r="C737" t="s">
        <v>357</v>
      </c>
      <c r="D737" t="s">
        <v>143</v>
      </c>
      <c r="E737" t="s">
        <v>102</v>
      </c>
      <c r="F737">
        <v>2012</v>
      </c>
      <c r="G737" t="s">
        <v>113</v>
      </c>
      <c r="H737" t="s">
        <v>144</v>
      </c>
      <c r="I737" t="s">
        <v>115</v>
      </c>
      <c r="J737" t="s">
        <v>129</v>
      </c>
      <c r="K737" t="s">
        <v>136</v>
      </c>
      <c r="L737">
        <v>0</v>
      </c>
      <c r="M737">
        <v>0</v>
      </c>
      <c r="N737">
        <v>0</v>
      </c>
      <c r="O737">
        <v>0</v>
      </c>
      <c r="P737">
        <v>0</v>
      </c>
      <c r="Q737" t="s">
        <v>103</v>
      </c>
      <c r="R737">
        <v>0</v>
      </c>
      <c r="S737">
        <v>624.1800000000001</v>
      </c>
      <c r="T737">
        <v>-624.1800000000001</v>
      </c>
      <c r="U737">
        <v>0</v>
      </c>
      <c r="V737">
        <v>0</v>
      </c>
      <c r="W737">
        <v>250.82</v>
      </c>
      <c r="X737">
        <v>103.45</v>
      </c>
      <c r="Y737">
        <v>-354.27</v>
      </c>
      <c r="Z737">
        <v>0</v>
      </c>
      <c r="AA737">
        <v>151.83</v>
      </c>
      <c r="AB737">
        <v>-151.83</v>
      </c>
      <c r="AC737">
        <v>0</v>
      </c>
      <c r="AD737">
        <v>0</v>
      </c>
      <c r="AE737" t="s">
        <v>104</v>
      </c>
      <c r="AF737" t="s">
        <v>105</v>
      </c>
      <c r="AG737" t="s">
        <v>358</v>
      </c>
      <c r="AH737" t="s">
        <v>105</v>
      </c>
    </row>
    <row r="738" spans="1:34" ht="15">
      <c r="A738" t="s">
        <v>101</v>
      </c>
      <c r="B738" t="s">
        <v>102</v>
      </c>
      <c r="C738" t="s">
        <v>357</v>
      </c>
      <c r="D738" t="s">
        <v>148</v>
      </c>
      <c r="E738" t="s">
        <v>102</v>
      </c>
      <c r="F738">
        <v>2012</v>
      </c>
      <c r="G738" t="s">
        <v>113</v>
      </c>
      <c r="H738" t="s">
        <v>149</v>
      </c>
      <c r="I738" t="s">
        <v>115</v>
      </c>
      <c r="J738" t="s">
        <v>150</v>
      </c>
      <c r="L738">
        <v>41886</v>
      </c>
      <c r="M738">
        <v>41886</v>
      </c>
      <c r="N738">
        <v>0</v>
      </c>
      <c r="O738">
        <v>0</v>
      </c>
      <c r="P738">
        <v>41886</v>
      </c>
      <c r="Q738" t="s">
        <v>131</v>
      </c>
      <c r="R738">
        <v>0</v>
      </c>
      <c r="S738">
        <v>0</v>
      </c>
      <c r="T738">
        <v>0</v>
      </c>
      <c r="U738">
        <v>0</v>
      </c>
      <c r="V738">
        <v>0</v>
      </c>
      <c r="W738">
        <v>0</v>
      </c>
      <c r="X738">
        <v>0</v>
      </c>
      <c r="Y738">
        <v>0</v>
      </c>
      <c r="Z738">
        <v>0</v>
      </c>
      <c r="AA738">
        <v>0</v>
      </c>
      <c r="AB738">
        <v>0</v>
      </c>
      <c r="AC738">
        <v>0</v>
      </c>
      <c r="AD738">
        <v>0</v>
      </c>
      <c r="AE738" t="s">
        <v>104</v>
      </c>
      <c r="AF738" t="s">
        <v>105</v>
      </c>
      <c r="AG738" t="s">
        <v>358</v>
      </c>
      <c r="AH738" t="s">
        <v>105</v>
      </c>
    </row>
    <row r="739" spans="1:34" ht="15">
      <c r="A739" t="s">
        <v>101</v>
      </c>
      <c r="B739" t="s">
        <v>102</v>
      </c>
      <c r="C739" t="s">
        <v>357</v>
      </c>
      <c r="D739" t="s">
        <v>151</v>
      </c>
      <c r="E739" t="s">
        <v>102</v>
      </c>
      <c r="F739">
        <v>2012</v>
      </c>
      <c r="G739" t="s">
        <v>113</v>
      </c>
      <c r="H739" t="s">
        <v>152</v>
      </c>
      <c r="I739" t="s">
        <v>115</v>
      </c>
      <c r="J739" t="s">
        <v>150</v>
      </c>
      <c r="L739">
        <v>1500</v>
      </c>
      <c r="M739">
        <v>1500</v>
      </c>
      <c r="N739">
        <v>0</v>
      </c>
      <c r="O739">
        <v>0</v>
      </c>
      <c r="P739">
        <v>1500</v>
      </c>
      <c r="Q739" t="s">
        <v>131</v>
      </c>
      <c r="R739">
        <v>0</v>
      </c>
      <c r="S739">
        <v>0</v>
      </c>
      <c r="T739">
        <v>0</v>
      </c>
      <c r="U739">
        <v>0</v>
      </c>
      <c r="V739">
        <v>0</v>
      </c>
      <c r="W739">
        <v>0</v>
      </c>
      <c r="X739">
        <v>0</v>
      </c>
      <c r="Y739">
        <v>0</v>
      </c>
      <c r="Z739">
        <v>0</v>
      </c>
      <c r="AA739">
        <v>0</v>
      </c>
      <c r="AB739">
        <v>0</v>
      </c>
      <c r="AC739">
        <v>0</v>
      </c>
      <c r="AD739">
        <v>0</v>
      </c>
      <c r="AE739" t="s">
        <v>104</v>
      </c>
      <c r="AF739" t="s">
        <v>105</v>
      </c>
      <c r="AG739" t="s">
        <v>358</v>
      </c>
      <c r="AH739" t="s">
        <v>105</v>
      </c>
    </row>
    <row r="740" spans="1:34" ht="15">
      <c r="A740" t="s">
        <v>101</v>
      </c>
      <c r="B740" t="s">
        <v>102</v>
      </c>
      <c r="C740" t="s">
        <v>357</v>
      </c>
      <c r="D740" t="s">
        <v>350</v>
      </c>
      <c r="E740" t="s">
        <v>102</v>
      </c>
      <c r="F740">
        <v>2012</v>
      </c>
      <c r="G740" t="s">
        <v>113</v>
      </c>
      <c r="H740" t="s">
        <v>351</v>
      </c>
      <c r="I740" t="s">
        <v>115</v>
      </c>
      <c r="J740" t="s">
        <v>349</v>
      </c>
      <c r="L740" s="35">
        <v>663041</v>
      </c>
      <c r="M740" s="35">
        <v>663041</v>
      </c>
      <c r="N740" s="35">
        <v>0</v>
      </c>
      <c r="O740">
        <v>0</v>
      </c>
      <c r="P740">
        <v>663041</v>
      </c>
      <c r="Q740" t="s">
        <v>131</v>
      </c>
      <c r="R740">
        <v>0</v>
      </c>
      <c r="S740">
        <v>0</v>
      </c>
      <c r="T740">
        <v>0</v>
      </c>
      <c r="U740">
        <v>0</v>
      </c>
      <c r="V740">
        <v>0</v>
      </c>
      <c r="W740">
        <v>0</v>
      </c>
      <c r="X740">
        <v>0</v>
      </c>
      <c r="Y740">
        <v>0</v>
      </c>
      <c r="Z740">
        <v>0</v>
      </c>
      <c r="AA740">
        <v>0</v>
      </c>
      <c r="AB740">
        <v>0</v>
      </c>
      <c r="AC740">
        <v>0</v>
      </c>
      <c r="AD740">
        <v>0</v>
      </c>
      <c r="AE740" t="s">
        <v>104</v>
      </c>
      <c r="AF740" t="s">
        <v>105</v>
      </c>
      <c r="AG740" t="s">
        <v>358</v>
      </c>
      <c r="AH740" t="s">
        <v>105</v>
      </c>
    </row>
    <row r="741" spans="1:34" ht="15">
      <c r="A741" t="s">
        <v>101</v>
      </c>
      <c r="B741" t="s">
        <v>102</v>
      </c>
      <c r="C741" t="s">
        <v>357</v>
      </c>
      <c r="D741" t="s">
        <v>155</v>
      </c>
      <c r="E741" t="s">
        <v>102</v>
      </c>
      <c r="F741">
        <v>2012</v>
      </c>
      <c r="G741" t="s">
        <v>113</v>
      </c>
      <c r="H741" t="s">
        <v>156</v>
      </c>
      <c r="I741" t="s">
        <v>115</v>
      </c>
      <c r="J741" t="s">
        <v>157</v>
      </c>
      <c r="L741">
        <v>0.04</v>
      </c>
      <c r="M741">
        <v>0.04</v>
      </c>
      <c r="N741">
        <v>0</v>
      </c>
      <c r="O741">
        <v>0</v>
      </c>
      <c r="P741">
        <v>0.04</v>
      </c>
      <c r="Q741" t="s">
        <v>131</v>
      </c>
      <c r="R741">
        <v>0</v>
      </c>
      <c r="S741">
        <v>0</v>
      </c>
      <c r="T741">
        <v>0</v>
      </c>
      <c r="U741">
        <v>0</v>
      </c>
      <c r="V741">
        <v>0</v>
      </c>
      <c r="W741">
        <v>0</v>
      </c>
      <c r="X741">
        <v>0</v>
      </c>
      <c r="Y741">
        <v>0</v>
      </c>
      <c r="Z741">
        <v>0</v>
      </c>
      <c r="AA741">
        <v>0</v>
      </c>
      <c r="AB741">
        <v>0</v>
      </c>
      <c r="AC741">
        <v>0</v>
      </c>
      <c r="AD741">
        <v>0</v>
      </c>
      <c r="AE741" t="s">
        <v>104</v>
      </c>
      <c r="AF741" t="s">
        <v>105</v>
      </c>
      <c r="AG741" t="s">
        <v>358</v>
      </c>
      <c r="AH741" t="s">
        <v>105</v>
      </c>
    </row>
    <row r="742" spans="1:34" ht="15">
      <c r="A742" t="s">
        <v>101</v>
      </c>
      <c r="B742" t="s">
        <v>102</v>
      </c>
      <c r="C742" t="s">
        <v>357</v>
      </c>
      <c r="D742" t="s">
        <v>158</v>
      </c>
      <c r="E742" t="s">
        <v>102</v>
      </c>
      <c r="F742">
        <v>2012</v>
      </c>
      <c r="G742" t="s">
        <v>113</v>
      </c>
      <c r="H742" t="s">
        <v>159</v>
      </c>
      <c r="I742" t="s">
        <v>115</v>
      </c>
      <c r="J742" t="s">
        <v>157</v>
      </c>
      <c r="L742">
        <v>0</v>
      </c>
      <c r="M742">
        <v>0</v>
      </c>
      <c r="N742">
        <v>0</v>
      </c>
      <c r="O742">
        <v>0</v>
      </c>
      <c r="P742">
        <v>0</v>
      </c>
      <c r="Q742" t="s">
        <v>103</v>
      </c>
      <c r="R742">
        <v>0</v>
      </c>
      <c r="S742">
        <v>0</v>
      </c>
      <c r="T742">
        <v>0</v>
      </c>
      <c r="U742">
        <v>0</v>
      </c>
      <c r="V742">
        <v>0</v>
      </c>
      <c r="W742">
        <v>0</v>
      </c>
      <c r="X742">
        <v>0</v>
      </c>
      <c r="Y742">
        <v>0</v>
      </c>
      <c r="Z742">
        <v>0</v>
      </c>
      <c r="AA742">
        <v>0</v>
      </c>
      <c r="AB742">
        <v>0</v>
      </c>
      <c r="AC742">
        <v>0</v>
      </c>
      <c r="AD742">
        <v>0</v>
      </c>
      <c r="AE742" t="s">
        <v>104</v>
      </c>
      <c r="AF742" t="s">
        <v>105</v>
      </c>
      <c r="AG742" t="s">
        <v>358</v>
      </c>
      <c r="AH742" t="s">
        <v>105</v>
      </c>
    </row>
    <row r="743" spans="1:34" ht="15">
      <c r="A743" t="s">
        <v>101</v>
      </c>
      <c r="B743" t="s">
        <v>102</v>
      </c>
      <c r="C743" t="s">
        <v>357</v>
      </c>
      <c r="D743" t="s">
        <v>165</v>
      </c>
      <c r="E743" t="s">
        <v>102</v>
      </c>
      <c r="F743">
        <v>2012</v>
      </c>
      <c r="G743" t="s">
        <v>121</v>
      </c>
      <c r="H743" t="s">
        <v>166</v>
      </c>
      <c r="I743" t="s">
        <v>123</v>
      </c>
      <c r="J743" t="s">
        <v>124</v>
      </c>
      <c r="L743">
        <v>-232</v>
      </c>
      <c r="M743">
        <v>-218</v>
      </c>
      <c r="N743">
        <v>0</v>
      </c>
      <c r="O743">
        <v>0</v>
      </c>
      <c r="P743">
        <v>-218</v>
      </c>
      <c r="Q743" t="s">
        <v>131</v>
      </c>
      <c r="R743">
        <v>0</v>
      </c>
      <c r="S743">
        <v>0</v>
      </c>
      <c r="T743">
        <v>0</v>
      </c>
      <c r="U743">
        <v>0</v>
      </c>
      <c r="V743">
        <v>0</v>
      </c>
      <c r="W743">
        <v>0</v>
      </c>
      <c r="X743">
        <v>0</v>
      </c>
      <c r="Y743">
        <v>0</v>
      </c>
      <c r="Z743">
        <v>0</v>
      </c>
      <c r="AA743">
        <v>0</v>
      </c>
      <c r="AB743">
        <v>0</v>
      </c>
      <c r="AC743">
        <v>0</v>
      </c>
      <c r="AD743">
        <v>0</v>
      </c>
      <c r="AE743" t="s">
        <v>104</v>
      </c>
      <c r="AF743" t="s">
        <v>105</v>
      </c>
      <c r="AG743" t="s">
        <v>358</v>
      </c>
      <c r="AH743" t="s">
        <v>105</v>
      </c>
    </row>
    <row r="744" spans="1:34" ht="15">
      <c r="A744" t="s">
        <v>101</v>
      </c>
      <c r="B744" t="s">
        <v>102</v>
      </c>
      <c r="C744" t="s">
        <v>357</v>
      </c>
      <c r="D744" t="s">
        <v>168</v>
      </c>
      <c r="E744" t="s">
        <v>102</v>
      </c>
      <c r="F744">
        <v>2012</v>
      </c>
      <c r="G744" t="s">
        <v>121</v>
      </c>
      <c r="H744" t="s">
        <v>169</v>
      </c>
      <c r="I744" t="s">
        <v>123</v>
      </c>
      <c r="J744" t="s">
        <v>124</v>
      </c>
      <c r="L744">
        <v>-713</v>
      </c>
      <c r="M744">
        <v>-877</v>
      </c>
      <c r="N744">
        <v>0</v>
      </c>
      <c r="O744">
        <v>0</v>
      </c>
      <c r="P744">
        <v>-877</v>
      </c>
      <c r="Q744" t="s">
        <v>131</v>
      </c>
      <c r="R744">
        <v>0</v>
      </c>
      <c r="S744">
        <v>0</v>
      </c>
      <c r="T744">
        <v>0</v>
      </c>
      <c r="U744">
        <v>0</v>
      </c>
      <c r="V744">
        <v>0</v>
      </c>
      <c r="W744">
        <v>0</v>
      </c>
      <c r="X744">
        <v>0</v>
      </c>
      <c r="Y744">
        <v>0</v>
      </c>
      <c r="Z744">
        <v>0</v>
      </c>
      <c r="AA744">
        <v>0</v>
      </c>
      <c r="AB744">
        <v>0</v>
      </c>
      <c r="AC744">
        <v>0</v>
      </c>
      <c r="AD744">
        <v>0</v>
      </c>
      <c r="AE744" t="s">
        <v>104</v>
      </c>
      <c r="AF744" t="s">
        <v>105</v>
      </c>
      <c r="AG744" t="s">
        <v>358</v>
      </c>
      <c r="AH744" t="s">
        <v>105</v>
      </c>
    </row>
    <row r="745" spans="1:34" ht="15">
      <c r="A745" t="s">
        <v>101</v>
      </c>
      <c r="B745" t="s">
        <v>102</v>
      </c>
      <c r="C745" t="s">
        <v>357</v>
      </c>
      <c r="D745" t="s">
        <v>170</v>
      </c>
      <c r="E745" t="s">
        <v>102</v>
      </c>
      <c r="F745">
        <v>2012</v>
      </c>
      <c r="G745" t="s">
        <v>121</v>
      </c>
      <c r="H745" t="s">
        <v>171</v>
      </c>
      <c r="I745" t="s">
        <v>123</v>
      </c>
      <c r="J745" t="s">
        <v>124</v>
      </c>
      <c r="L745">
        <v>-563493</v>
      </c>
      <c r="M745">
        <v>-742649</v>
      </c>
      <c r="N745">
        <v>-741553</v>
      </c>
      <c r="O745">
        <v>0</v>
      </c>
      <c r="P745">
        <v>-1096</v>
      </c>
      <c r="Q745" t="s">
        <v>359</v>
      </c>
      <c r="R745">
        <v>0</v>
      </c>
      <c r="S745">
        <v>0</v>
      </c>
      <c r="T745">
        <v>0</v>
      </c>
      <c r="U745">
        <v>0</v>
      </c>
      <c r="V745">
        <v>0</v>
      </c>
      <c r="W745">
        <v>0</v>
      </c>
      <c r="X745">
        <v>0</v>
      </c>
      <c r="Y745">
        <v>0</v>
      </c>
      <c r="Z745">
        <v>0</v>
      </c>
      <c r="AA745">
        <v>0</v>
      </c>
      <c r="AB745">
        <v>-741553</v>
      </c>
      <c r="AC745">
        <v>0</v>
      </c>
      <c r="AD745">
        <v>0</v>
      </c>
      <c r="AE745" t="s">
        <v>104</v>
      </c>
      <c r="AF745" t="s">
        <v>105</v>
      </c>
      <c r="AG745" t="s">
        <v>358</v>
      </c>
      <c r="AH745" t="s">
        <v>105</v>
      </c>
    </row>
    <row r="746" spans="1:34" ht="15">
      <c r="A746" t="s">
        <v>101</v>
      </c>
      <c r="B746" t="s">
        <v>528</v>
      </c>
      <c r="C746" t="s">
        <v>357</v>
      </c>
      <c r="D746" t="s">
        <v>127</v>
      </c>
      <c r="E746" t="s">
        <v>106</v>
      </c>
      <c r="F746">
        <v>2012</v>
      </c>
      <c r="G746" t="s">
        <v>113</v>
      </c>
      <c r="H746" t="s">
        <v>128</v>
      </c>
      <c r="I746" t="s">
        <v>115</v>
      </c>
      <c r="J746" t="s">
        <v>129</v>
      </c>
      <c r="K746" t="s">
        <v>130</v>
      </c>
      <c r="L746">
        <v>0</v>
      </c>
      <c r="M746">
        <v>0</v>
      </c>
      <c r="N746">
        <v>89380.22</v>
      </c>
      <c r="O746">
        <v>0</v>
      </c>
      <c r="P746">
        <v>-89380.22</v>
      </c>
      <c r="Q746" t="s">
        <v>103</v>
      </c>
      <c r="R746">
        <v>5821.67</v>
      </c>
      <c r="S746">
        <v>4451.91</v>
      </c>
      <c r="T746">
        <v>11985.85</v>
      </c>
      <c r="U746">
        <v>6849.06</v>
      </c>
      <c r="V746">
        <v>6849.06</v>
      </c>
      <c r="W746">
        <v>6849.06</v>
      </c>
      <c r="X746">
        <v>6849.06</v>
      </c>
      <c r="Y746">
        <v>10273.59</v>
      </c>
      <c r="Z746">
        <v>6849.06</v>
      </c>
      <c r="AA746">
        <v>6849.06</v>
      </c>
      <c r="AB746">
        <v>6849.06</v>
      </c>
      <c r="AC746">
        <v>8903.78</v>
      </c>
      <c r="AD746">
        <v>0</v>
      </c>
      <c r="AE746" t="s">
        <v>104</v>
      </c>
      <c r="AF746" t="s">
        <v>529</v>
      </c>
      <c r="AG746" t="s">
        <v>358</v>
      </c>
      <c r="AH746" t="s">
        <v>107</v>
      </c>
    </row>
    <row r="747" spans="1:34" ht="15">
      <c r="A747" t="s">
        <v>101</v>
      </c>
      <c r="B747" t="s">
        <v>528</v>
      </c>
      <c r="C747" t="s">
        <v>357</v>
      </c>
      <c r="D747" t="s">
        <v>134</v>
      </c>
      <c r="E747" t="s">
        <v>106</v>
      </c>
      <c r="F747">
        <v>2012</v>
      </c>
      <c r="G747" t="s">
        <v>113</v>
      </c>
      <c r="H747" t="s">
        <v>135</v>
      </c>
      <c r="I747" t="s">
        <v>115</v>
      </c>
      <c r="J747" t="s">
        <v>129</v>
      </c>
      <c r="K747" t="s">
        <v>136</v>
      </c>
      <c r="L747">
        <v>0</v>
      </c>
      <c r="M747">
        <v>0</v>
      </c>
      <c r="N747">
        <v>15480</v>
      </c>
      <c r="O747">
        <v>0</v>
      </c>
      <c r="P747">
        <v>-15480</v>
      </c>
      <c r="Q747" t="s">
        <v>103</v>
      </c>
      <c r="R747">
        <v>632.14</v>
      </c>
      <c r="S747">
        <v>1290</v>
      </c>
      <c r="T747">
        <v>1947.8600000000001</v>
      </c>
      <c r="U747">
        <v>1290</v>
      </c>
      <c r="V747">
        <v>1290</v>
      </c>
      <c r="W747">
        <v>1290</v>
      </c>
      <c r="X747">
        <v>1290</v>
      </c>
      <c r="Y747">
        <v>1290</v>
      </c>
      <c r="Z747">
        <v>1290</v>
      </c>
      <c r="AA747">
        <v>1290</v>
      </c>
      <c r="AB747">
        <v>1290</v>
      </c>
      <c r="AC747">
        <v>1290</v>
      </c>
      <c r="AD747">
        <v>0</v>
      </c>
      <c r="AE747" t="s">
        <v>104</v>
      </c>
      <c r="AF747" t="s">
        <v>529</v>
      </c>
      <c r="AG747" t="s">
        <v>358</v>
      </c>
      <c r="AH747" t="s">
        <v>107</v>
      </c>
    </row>
    <row r="748" spans="1:34" ht="15">
      <c r="A748" t="s">
        <v>101</v>
      </c>
      <c r="B748" t="s">
        <v>528</v>
      </c>
      <c r="C748" t="s">
        <v>357</v>
      </c>
      <c r="D748" t="s">
        <v>137</v>
      </c>
      <c r="E748" t="s">
        <v>106</v>
      </c>
      <c r="F748">
        <v>2012</v>
      </c>
      <c r="G748" t="s">
        <v>113</v>
      </c>
      <c r="H748" t="s">
        <v>138</v>
      </c>
      <c r="I748" t="s">
        <v>115</v>
      </c>
      <c r="J748" t="s">
        <v>129</v>
      </c>
      <c r="K748" t="s">
        <v>136</v>
      </c>
      <c r="L748">
        <v>0</v>
      </c>
      <c r="M748">
        <v>0</v>
      </c>
      <c r="N748">
        <v>6761.7</v>
      </c>
      <c r="O748">
        <v>0</v>
      </c>
      <c r="P748">
        <v>-6761.7</v>
      </c>
      <c r="Q748" t="s">
        <v>103</v>
      </c>
      <c r="R748">
        <v>259.18</v>
      </c>
      <c r="S748">
        <v>518.38</v>
      </c>
      <c r="T748">
        <v>906.98</v>
      </c>
      <c r="U748">
        <v>518.37</v>
      </c>
      <c r="V748">
        <v>518.38</v>
      </c>
      <c r="W748">
        <v>518.37</v>
      </c>
      <c r="X748">
        <v>518.38</v>
      </c>
      <c r="Y748">
        <v>777.41</v>
      </c>
      <c r="Z748">
        <v>518.37</v>
      </c>
      <c r="AA748">
        <v>518.38</v>
      </c>
      <c r="AB748">
        <v>518.37</v>
      </c>
      <c r="AC748">
        <v>671.13</v>
      </c>
      <c r="AD748">
        <v>0</v>
      </c>
      <c r="AE748" t="s">
        <v>104</v>
      </c>
      <c r="AF748" t="s">
        <v>529</v>
      </c>
      <c r="AG748" t="s">
        <v>358</v>
      </c>
      <c r="AH748" t="s">
        <v>107</v>
      </c>
    </row>
    <row r="749" spans="1:34" ht="15">
      <c r="A749" t="s">
        <v>101</v>
      </c>
      <c r="B749" t="s">
        <v>528</v>
      </c>
      <c r="C749" t="s">
        <v>357</v>
      </c>
      <c r="D749" t="s">
        <v>139</v>
      </c>
      <c r="E749" t="s">
        <v>106</v>
      </c>
      <c r="F749">
        <v>2012</v>
      </c>
      <c r="G749" t="s">
        <v>113</v>
      </c>
      <c r="H749" t="s">
        <v>140</v>
      </c>
      <c r="I749" t="s">
        <v>115</v>
      </c>
      <c r="J749" t="s">
        <v>129</v>
      </c>
      <c r="K749" t="s">
        <v>136</v>
      </c>
      <c r="L749">
        <v>0</v>
      </c>
      <c r="M749">
        <v>0</v>
      </c>
      <c r="N749">
        <v>6435.97</v>
      </c>
      <c r="O749">
        <v>0</v>
      </c>
      <c r="P749">
        <v>-6435.97</v>
      </c>
      <c r="Q749" t="s">
        <v>103</v>
      </c>
      <c r="R749">
        <v>248.28</v>
      </c>
      <c r="S749">
        <v>496.56</v>
      </c>
      <c r="T749">
        <v>868.98</v>
      </c>
      <c r="U749">
        <v>496.56</v>
      </c>
      <c r="V749">
        <v>484.92</v>
      </c>
      <c r="W749">
        <v>484.92</v>
      </c>
      <c r="X749">
        <v>491.59000000000003</v>
      </c>
      <c r="Y749">
        <v>740.73</v>
      </c>
      <c r="Z749">
        <v>493.82</v>
      </c>
      <c r="AA749">
        <v>493.82</v>
      </c>
      <c r="AB749">
        <v>493.82</v>
      </c>
      <c r="AC749">
        <v>641.97</v>
      </c>
      <c r="AD749">
        <v>0</v>
      </c>
      <c r="AE749" t="s">
        <v>104</v>
      </c>
      <c r="AF749" t="s">
        <v>529</v>
      </c>
      <c r="AG749" t="s">
        <v>358</v>
      </c>
      <c r="AH749" t="s">
        <v>107</v>
      </c>
    </row>
    <row r="750" spans="1:34" ht="15">
      <c r="A750" t="s">
        <v>101</v>
      </c>
      <c r="B750" t="s">
        <v>528</v>
      </c>
      <c r="C750" t="s">
        <v>357</v>
      </c>
      <c r="D750" t="s">
        <v>141</v>
      </c>
      <c r="E750" t="s">
        <v>106</v>
      </c>
      <c r="F750">
        <v>2012</v>
      </c>
      <c r="G750" t="s">
        <v>113</v>
      </c>
      <c r="H750" t="s">
        <v>142</v>
      </c>
      <c r="I750" t="s">
        <v>115</v>
      </c>
      <c r="J750" t="s">
        <v>129</v>
      </c>
      <c r="K750" t="s">
        <v>136</v>
      </c>
      <c r="L750">
        <v>0</v>
      </c>
      <c r="M750">
        <v>0</v>
      </c>
      <c r="N750">
        <v>462</v>
      </c>
      <c r="O750">
        <v>0</v>
      </c>
      <c r="P750">
        <v>-462</v>
      </c>
      <c r="Q750" t="s">
        <v>103</v>
      </c>
      <c r="R750">
        <v>0</v>
      </c>
      <c r="S750">
        <v>0</v>
      </c>
      <c r="T750">
        <v>0</v>
      </c>
      <c r="U750">
        <v>0</v>
      </c>
      <c r="V750">
        <v>0</v>
      </c>
      <c r="W750">
        <v>231</v>
      </c>
      <c r="X750">
        <v>38.5</v>
      </c>
      <c r="Y750">
        <v>38.5</v>
      </c>
      <c r="Z750">
        <v>38.5</v>
      </c>
      <c r="AA750">
        <v>38.5</v>
      </c>
      <c r="AB750">
        <v>38.5</v>
      </c>
      <c r="AC750">
        <v>38.5</v>
      </c>
      <c r="AD750">
        <v>0</v>
      </c>
      <c r="AE750" t="s">
        <v>104</v>
      </c>
      <c r="AF750" t="s">
        <v>529</v>
      </c>
      <c r="AG750" t="s">
        <v>358</v>
      </c>
      <c r="AH750" t="s">
        <v>107</v>
      </c>
    </row>
    <row r="751" spans="1:34" ht="15">
      <c r="A751" t="s">
        <v>101</v>
      </c>
      <c r="B751" t="s">
        <v>528</v>
      </c>
      <c r="C751" t="s">
        <v>357</v>
      </c>
      <c r="D751" t="s">
        <v>221</v>
      </c>
      <c r="E751" t="s">
        <v>106</v>
      </c>
      <c r="F751">
        <v>2012</v>
      </c>
      <c r="G751" t="s">
        <v>113</v>
      </c>
      <c r="H751" t="s">
        <v>222</v>
      </c>
      <c r="I751" t="s">
        <v>115</v>
      </c>
      <c r="J751" t="s">
        <v>129</v>
      </c>
      <c r="K751" t="s">
        <v>136</v>
      </c>
      <c r="L751">
        <v>0</v>
      </c>
      <c r="M751">
        <v>0</v>
      </c>
      <c r="N751">
        <v>604.97</v>
      </c>
      <c r="O751">
        <v>0</v>
      </c>
      <c r="P751">
        <v>-604.97</v>
      </c>
      <c r="Q751" t="s">
        <v>103</v>
      </c>
      <c r="R751">
        <v>0</v>
      </c>
      <c r="S751">
        <v>0</v>
      </c>
      <c r="T751">
        <v>0</v>
      </c>
      <c r="U751">
        <v>0</v>
      </c>
      <c r="V751">
        <v>0</v>
      </c>
      <c r="W751">
        <v>0</v>
      </c>
      <c r="X751">
        <v>0</v>
      </c>
      <c r="Y751">
        <v>0</v>
      </c>
      <c r="Z751">
        <v>0</v>
      </c>
      <c r="AA751">
        <v>0</v>
      </c>
      <c r="AB751">
        <v>604.97</v>
      </c>
      <c r="AC751">
        <v>0</v>
      </c>
      <c r="AD751">
        <v>0</v>
      </c>
      <c r="AE751" t="s">
        <v>104</v>
      </c>
      <c r="AF751" t="s">
        <v>529</v>
      </c>
      <c r="AG751" t="s">
        <v>358</v>
      </c>
      <c r="AH751" t="s">
        <v>107</v>
      </c>
    </row>
    <row r="752" spans="1:34" ht="15">
      <c r="A752" t="s">
        <v>101</v>
      </c>
      <c r="B752" t="s">
        <v>528</v>
      </c>
      <c r="C752" t="s">
        <v>357</v>
      </c>
      <c r="D752" t="s">
        <v>148</v>
      </c>
      <c r="E752" t="s">
        <v>106</v>
      </c>
      <c r="F752">
        <v>2012</v>
      </c>
      <c r="G752" t="s">
        <v>113</v>
      </c>
      <c r="H752" t="s">
        <v>149</v>
      </c>
      <c r="I752" t="s">
        <v>115</v>
      </c>
      <c r="J752" t="s">
        <v>150</v>
      </c>
      <c r="L752">
        <v>0</v>
      </c>
      <c r="M752">
        <v>0</v>
      </c>
      <c r="N752">
        <v>37106.32</v>
      </c>
      <c r="O752">
        <v>0</v>
      </c>
      <c r="P752">
        <v>-37106.32</v>
      </c>
      <c r="Q752" t="s">
        <v>103</v>
      </c>
      <c r="R752">
        <v>0</v>
      </c>
      <c r="S752">
        <v>0</v>
      </c>
      <c r="T752">
        <v>0</v>
      </c>
      <c r="U752">
        <v>0</v>
      </c>
      <c r="V752">
        <v>0</v>
      </c>
      <c r="W752">
        <v>0</v>
      </c>
      <c r="X752">
        <v>0</v>
      </c>
      <c r="Y752">
        <v>0</v>
      </c>
      <c r="Z752">
        <v>0</v>
      </c>
      <c r="AA752">
        <v>0</v>
      </c>
      <c r="AB752">
        <v>0</v>
      </c>
      <c r="AC752">
        <v>37106.32</v>
      </c>
      <c r="AD752">
        <v>0</v>
      </c>
      <c r="AE752" t="s">
        <v>104</v>
      </c>
      <c r="AF752" t="s">
        <v>529</v>
      </c>
      <c r="AG752" t="s">
        <v>358</v>
      </c>
      <c r="AH752" t="s">
        <v>107</v>
      </c>
    </row>
    <row r="753" spans="1:34" ht="15">
      <c r="A753" t="s">
        <v>101</v>
      </c>
      <c r="B753" t="s">
        <v>528</v>
      </c>
      <c r="C753" t="s">
        <v>357</v>
      </c>
      <c r="D753" t="s">
        <v>530</v>
      </c>
      <c r="E753" t="s">
        <v>106</v>
      </c>
      <c r="F753">
        <v>2012</v>
      </c>
      <c r="G753" t="s">
        <v>113</v>
      </c>
      <c r="H753" t="s">
        <v>531</v>
      </c>
      <c r="I753" t="s">
        <v>115</v>
      </c>
      <c r="J753" t="s">
        <v>150</v>
      </c>
      <c r="L753">
        <v>0</v>
      </c>
      <c r="M753">
        <v>0</v>
      </c>
      <c r="N753">
        <v>900.45</v>
      </c>
      <c r="O753">
        <v>0</v>
      </c>
      <c r="P753">
        <v>-900.45</v>
      </c>
      <c r="Q753" t="s">
        <v>103</v>
      </c>
      <c r="R753">
        <v>0</v>
      </c>
      <c r="S753">
        <v>0</v>
      </c>
      <c r="T753">
        <v>0</v>
      </c>
      <c r="U753">
        <v>0</v>
      </c>
      <c r="V753">
        <v>0</v>
      </c>
      <c r="W753">
        <v>0</v>
      </c>
      <c r="X753">
        <v>0</v>
      </c>
      <c r="Y753">
        <v>0</v>
      </c>
      <c r="Z753">
        <v>0</v>
      </c>
      <c r="AA753">
        <v>0</v>
      </c>
      <c r="AB753">
        <v>0</v>
      </c>
      <c r="AC753">
        <v>900.45</v>
      </c>
      <c r="AD753">
        <v>0</v>
      </c>
      <c r="AE753" t="s">
        <v>104</v>
      </c>
      <c r="AF753" t="s">
        <v>529</v>
      </c>
      <c r="AG753" t="s">
        <v>358</v>
      </c>
      <c r="AH753" t="s">
        <v>107</v>
      </c>
    </row>
    <row r="754" spans="1:34" ht="15">
      <c r="A754" t="s">
        <v>101</v>
      </c>
      <c r="B754" t="s">
        <v>528</v>
      </c>
      <c r="C754" t="s">
        <v>357</v>
      </c>
      <c r="D754" t="s">
        <v>183</v>
      </c>
      <c r="E754" t="s">
        <v>106</v>
      </c>
      <c r="F754">
        <v>2012</v>
      </c>
      <c r="G754" t="s">
        <v>113</v>
      </c>
      <c r="H754" t="s">
        <v>184</v>
      </c>
      <c r="I754" t="s">
        <v>115</v>
      </c>
      <c r="J754" t="s">
        <v>150</v>
      </c>
      <c r="L754">
        <v>0</v>
      </c>
      <c r="M754">
        <v>0</v>
      </c>
      <c r="N754">
        <v>151.28</v>
      </c>
      <c r="O754">
        <v>0</v>
      </c>
      <c r="P754">
        <v>-151.28</v>
      </c>
      <c r="Q754" t="s">
        <v>103</v>
      </c>
      <c r="R754">
        <v>0</v>
      </c>
      <c r="S754">
        <v>0</v>
      </c>
      <c r="T754">
        <v>0</v>
      </c>
      <c r="U754">
        <v>0</v>
      </c>
      <c r="V754">
        <v>0</v>
      </c>
      <c r="W754">
        <v>0</v>
      </c>
      <c r="X754">
        <v>38.33</v>
      </c>
      <c r="Y754">
        <v>0</v>
      </c>
      <c r="Z754">
        <v>112.95</v>
      </c>
      <c r="AA754">
        <v>0</v>
      </c>
      <c r="AB754">
        <v>0</v>
      </c>
      <c r="AC754">
        <v>0</v>
      </c>
      <c r="AD754">
        <v>0</v>
      </c>
      <c r="AE754" t="s">
        <v>104</v>
      </c>
      <c r="AF754" t="s">
        <v>529</v>
      </c>
      <c r="AG754" t="s">
        <v>358</v>
      </c>
      <c r="AH754" t="s">
        <v>107</v>
      </c>
    </row>
    <row r="755" spans="1:34" ht="15">
      <c r="A755" t="s">
        <v>101</v>
      </c>
      <c r="B755" t="s">
        <v>528</v>
      </c>
      <c r="C755" t="s">
        <v>357</v>
      </c>
      <c r="D755" t="s">
        <v>185</v>
      </c>
      <c r="E755" t="s">
        <v>106</v>
      </c>
      <c r="F755">
        <v>2012</v>
      </c>
      <c r="G755" t="s">
        <v>113</v>
      </c>
      <c r="H755" t="s">
        <v>186</v>
      </c>
      <c r="I755" t="s">
        <v>115</v>
      </c>
      <c r="J755" t="s">
        <v>187</v>
      </c>
      <c r="L755">
        <v>0</v>
      </c>
      <c r="M755">
        <v>0</v>
      </c>
      <c r="N755">
        <v>51</v>
      </c>
      <c r="O755">
        <v>0</v>
      </c>
      <c r="P755">
        <v>-51</v>
      </c>
      <c r="Q755" t="s">
        <v>103</v>
      </c>
      <c r="R755">
        <v>0</v>
      </c>
      <c r="S755">
        <v>0</v>
      </c>
      <c r="T755">
        <v>0</v>
      </c>
      <c r="U755">
        <v>0</v>
      </c>
      <c r="V755">
        <v>0</v>
      </c>
      <c r="W755">
        <v>0</v>
      </c>
      <c r="X755">
        <v>0</v>
      </c>
      <c r="Y755">
        <v>0</v>
      </c>
      <c r="Z755">
        <v>0</v>
      </c>
      <c r="AA755">
        <v>0</v>
      </c>
      <c r="AB755">
        <v>0</v>
      </c>
      <c r="AC755">
        <v>51</v>
      </c>
      <c r="AD755">
        <v>0</v>
      </c>
      <c r="AE755" t="s">
        <v>104</v>
      </c>
      <c r="AF755" t="s">
        <v>529</v>
      </c>
      <c r="AG755" t="s">
        <v>358</v>
      </c>
      <c r="AH755" t="s">
        <v>107</v>
      </c>
    </row>
    <row r="756" spans="1:34" ht="15">
      <c r="A756" t="s">
        <v>101</v>
      </c>
      <c r="B756" t="s">
        <v>528</v>
      </c>
      <c r="C756" t="s">
        <v>357</v>
      </c>
      <c r="D756" t="s">
        <v>350</v>
      </c>
      <c r="E756" t="s">
        <v>106</v>
      </c>
      <c r="F756">
        <v>2012</v>
      </c>
      <c r="G756" t="s">
        <v>113</v>
      </c>
      <c r="H756" t="s">
        <v>351</v>
      </c>
      <c r="I756" t="s">
        <v>115</v>
      </c>
      <c r="J756" t="s">
        <v>349</v>
      </c>
      <c r="L756" s="35">
        <v>0</v>
      </c>
      <c r="M756" s="35">
        <v>0</v>
      </c>
      <c r="N756" s="35">
        <v>742871</v>
      </c>
      <c r="O756">
        <v>0</v>
      </c>
      <c r="P756">
        <v>-742871</v>
      </c>
      <c r="Q756" t="s">
        <v>103</v>
      </c>
      <c r="R756">
        <v>0</v>
      </c>
      <c r="S756">
        <v>0</v>
      </c>
      <c r="T756">
        <v>0</v>
      </c>
      <c r="U756">
        <v>0</v>
      </c>
      <c r="V756">
        <v>0</v>
      </c>
      <c r="W756">
        <v>0</v>
      </c>
      <c r="X756">
        <v>0</v>
      </c>
      <c r="Y756">
        <v>0</v>
      </c>
      <c r="Z756">
        <v>0</v>
      </c>
      <c r="AA756">
        <v>742871</v>
      </c>
      <c r="AB756">
        <v>0</v>
      </c>
      <c r="AC756">
        <v>0</v>
      </c>
      <c r="AD756">
        <v>0</v>
      </c>
      <c r="AE756" t="s">
        <v>104</v>
      </c>
      <c r="AF756" t="s">
        <v>529</v>
      </c>
      <c r="AG756" t="s">
        <v>358</v>
      </c>
      <c r="AH756" t="s">
        <v>107</v>
      </c>
    </row>
    <row r="757" spans="1:34" ht="15">
      <c r="A757" t="s">
        <v>101</v>
      </c>
      <c r="B757" t="s">
        <v>102</v>
      </c>
      <c r="C757" t="s">
        <v>360</v>
      </c>
      <c r="D757" t="s">
        <v>127</v>
      </c>
      <c r="E757" t="s">
        <v>102</v>
      </c>
      <c r="F757">
        <v>2012</v>
      </c>
      <c r="G757" t="s">
        <v>113</v>
      </c>
      <c r="H757" t="s">
        <v>128</v>
      </c>
      <c r="I757" t="s">
        <v>115</v>
      </c>
      <c r="J757" t="s">
        <v>129</v>
      </c>
      <c r="K757" t="s">
        <v>130</v>
      </c>
      <c r="L757">
        <v>484645.92</v>
      </c>
      <c r="M757">
        <v>484645.92</v>
      </c>
      <c r="N757">
        <v>0</v>
      </c>
      <c r="O757">
        <v>0</v>
      </c>
      <c r="P757">
        <v>484645.92</v>
      </c>
      <c r="Q757" t="s">
        <v>131</v>
      </c>
      <c r="R757">
        <v>0</v>
      </c>
      <c r="S757">
        <v>0</v>
      </c>
      <c r="T757">
        <v>0</v>
      </c>
      <c r="U757">
        <v>0</v>
      </c>
      <c r="V757">
        <v>0</v>
      </c>
      <c r="W757">
        <v>0</v>
      </c>
      <c r="X757">
        <v>0</v>
      </c>
      <c r="Y757">
        <v>0</v>
      </c>
      <c r="Z757">
        <v>0</v>
      </c>
      <c r="AA757">
        <v>0</v>
      </c>
      <c r="AB757">
        <v>0</v>
      </c>
      <c r="AC757">
        <v>0</v>
      </c>
      <c r="AD757">
        <v>0</v>
      </c>
      <c r="AE757" t="s">
        <v>104</v>
      </c>
      <c r="AF757" t="s">
        <v>105</v>
      </c>
      <c r="AG757" t="s">
        <v>361</v>
      </c>
      <c r="AH757" t="s">
        <v>105</v>
      </c>
    </row>
    <row r="758" spans="1:34" ht="15">
      <c r="A758" t="s">
        <v>101</v>
      </c>
      <c r="B758" t="s">
        <v>102</v>
      </c>
      <c r="C758" t="s">
        <v>360</v>
      </c>
      <c r="D758" t="s">
        <v>132</v>
      </c>
      <c r="E758" t="s">
        <v>102</v>
      </c>
      <c r="F758">
        <v>2012</v>
      </c>
      <c r="G758" t="s">
        <v>113</v>
      </c>
      <c r="H758" t="s">
        <v>133</v>
      </c>
      <c r="I758" t="s">
        <v>115</v>
      </c>
      <c r="J758" t="s">
        <v>129</v>
      </c>
      <c r="K758" t="s">
        <v>130</v>
      </c>
      <c r="L758">
        <v>0</v>
      </c>
      <c r="M758">
        <v>0</v>
      </c>
      <c r="N758">
        <v>0</v>
      </c>
      <c r="O758">
        <v>0</v>
      </c>
      <c r="P758">
        <v>0</v>
      </c>
      <c r="Q758" t="s">
        <v>103</v>
      </c>
      <c r="R758">
        <v>0</v>
      </c>
      <c r="S758">
        <v>14395.9</v>
      </c>
      <c r="T758">
        <v>-14395.9</v>
      </c>
      <c r="U758">
        <v>0</v>
      </c>
      <c r="V758">
        <v>6862.31</v>
      </c>
      <c r="W758">
        <v>2155.76</v>
      </c>
      <c r="X758">
        <v>3880.12</v>
      </c>
      <c r="Y758">
        <v>-12898.19</v>
      </c>
      <c r="Z758">
        <v>0</v>
      </c>
      <c r="AA758">
        <v>5527.8</v>
      </c>
      <c r="AB758">
        <v>-5527.8</v>
      </c>
      <c r="AC758">
        <v>0</v>
      </c>
      <c r="AD758">
        <v>0</v>
      </c>
      <c r="AE758" t="s">
        <v>104</v>
      </c>
      <c r="AF758" t="s">
        <v>105</v>
      </c>
      <c r="AG758" t="s">
        <v>361</v>
      </c>
      <c r="AH758" t="s">
        <v>105</v>
      </c>
    </row>
    <row r="759" spans="1:34" ht="15">
      <c r="A759" t="s">
        <v>101</v>
      </c>
      <c r="B759" t="s">
        <v>102</v>
      </c>
      <c r="C759" t="s">
        <v>360</v>
      </c>
      <c r="D759" t="s">
        <v>255</v>
      </c>
      <c r="E759" t="s">
        <v>102</v>
      </c>
      <c r="F759">
        <v>2012</v>
      </c>
      <c r="G759" t="s">
        <v>113</v>
      </c>
      <c r="H759" t="s">
        <v>256</v>
      </c>
      <c r="I759" t="s">
        <v>115</v>
      </c>
      <c r="J759" t="s">
        <v>129</v>
      </c>
      <c r="K759" t="s">
        <v>130</v>
      </c>
      <c r="L759">
        <v>4148</v>
      </c>
      <c r="M759">
        <v>4148</v>
      </c>
      <c r="N759">
        <v>0</v>
      </c>
      <c r="O759">
        <v>0</v>
      </c>
      <c r="P759">
        <v>4148</v>
      </c>
      <c r="Q759" t="s">
        <v>131</v>
      </c>
      <c r="R759">
        <v>0</v>
      </c>
      <c r="S759">
        <v>0</v>
      </c>
      <c r="T759">
        <v>0</v>
      </c>
      <c r="U759">
        <v>0</v>
      </c>
      <c r="V759">
        <v>0</v>
      </c>
      <c r="W759">
        <v>0</v>
      </c>
      <c r="X759">
        <v>0</v>
      </c>
      <c r="Y759">
        <v>0</v>
      </c>
      <c r="Z759">
        <v>0</v>
      </c>
      <c r="AA759">
        <v>0</v>
      </c>
      <c r="AB759">
        <v>0</v>
      </c>
      <c r="AC759">
        <v>0</v>
      </c>
      <c r="AD759">
        <v>0</v>
      </c>
      <c r="AE759" t="s">
        <v>104</v>
      </c>
      <c r="AF759" t="s">
        <v>105</v>
      </c>
      <c r="AG759" t="s">
        <v>361</v>
      </c>
      <c r="AH759" t="s">
        <v>105</v>
      </c>
    </row>
    <row r="760" spans="1:34" ht="15">
      <c r="A760" t="s">
        <v>101</v>
      </c>
      <c r="B760" t="s">
        <v>102</v>
      </c>
      <c r="C760" t="s">
        <v>360</v>
      </c>
      <c r="D760" t="s">
        <v>134</v>
      </c>
      <c r="E760" t="s">
        <v>102</v>
      </c>
      <c r="F760">
        <v>2012</v>
      </c>
      <c r="G760" t="s">
        <v>113</v>
      </c>
      <c r="H760" t="s">
        <v>135</v>
      </c>
      <c r="I760" t="s">
        <v>115</v>
      </c>
      <c r="J760" t="s">
        <v>129</v>
      </c>
      <c r="K760" t="s">
        <v>136</v>
      </c>
      <c r="L760">
        <v>77400</v>
      </c>
      <c r="M760">
        <v>77400</v>
      </c>
      <c r="N760">
        <v>0</v>
      </c>
      <c r="O760">
        <v>0</v>
      </c>
      <c r="P760">
        <v>77400</v>
      </c>
      <c r="Q760" t="s">
        <v>131</v>
      </c>
      <c r="R760">
        <v>0</v>
      </c>
      <c r="S760">
        <v>0</v>
      </c>
      <c r="T760">
        <v>0</v>
      </c>
      <c r="U760">
        <v>0</v>
      </c>
      <c r="V760">
        <v>0</v>
      </c>
      <c r="W760">
        <v>0</v>
      </c>
      <c r="X760">
        <v>0</v>
      </c>
      <c r="Y760">
        <v>0</v>
      </c>
      <c r="Z760">
        <v>0</v>
      </c>
      <c r="AA760">
        <v>0</v>
      </c>
      <c r="AB760">
        <v>0</v>
      </c>
      <c r="AC760">
        <v>0</v>
      </c>
      <c r="AD760">
        <v>0</v>
      </c>
      <c r="AE760" t="s">
        <v>104</v>
      </c>
      <c r="AF760" t="s">
        <v>105</v>
      </c>
      <c r="AG760" t="s">
        <v>361</v>
      </c>
      <c r="AH760" t="s">
        <v>105</v>
      </c>
    </row>
    <row r="761" spans="1:34" ht="15">
      <c r="A761" t="s">
        <v>101</v>
      </c>
      <c r="B761" t="s">
        <v>102</v>
      </c>
      <c r="C761" t="s">
        <v>360</v>
      </c>
      <c r="D761" t="s">
        <v>137</v>
      </c>
      <c r="E761" t="s">
        <v>102</v>
      </c>
      <c r="F761">
        <v>2012</v>
      </c>
      <c r="G761" t="s">
        <v>113</v>
      </c>
      <c r="H761" t="s">
        <v>138</v>
      </c>
      <c r="I761" t="s">
        <v>115</v>
      </c>
      <c r="J761" t="s">
        <v>129</v>
      </c>
      <c r="K761" t="s">
        <v>136</v>
      </c>
      <c r="L761">
        <v>35864</v>
      </c>
      <c r="M761">
        <v>35864</v>
      </c>
      <c r="N761">
        <v>0</v>
      </c>
      <c r="O761">
        <v>0</v>
      </c>
      <c r="P761">
        <v>35864</v>
      </c>
      <c r="Q761" t="s">
        <v>131</v>
      </c>
      <c r="R761">
        <v>0</v>
      </c>
      <c r="S761">
        <v>0</v>
      </c>
      <c r="T761">
        <v>0</v>
      </c>
      <c r="U761">
        <v>0</v>
      </c>
      <c r="V761">
        <v>0</v>
      </c>
      <c r="W761">
        <v>0</v>
      </c>
      <c r="X761">
        <v>0</v>
      </c>
      <c r="Y761">
        <v>0</v>
      </c>
      <c r="Z761">
        <v>0</v>
      </c>
      <c r="AA761">
        <v>0</v>
      </c>
      <c r="AB761">
        <v>0</v>
      </c>
      <c r="AC761">
        <v>0</v>
      </c>
      <c r="AD761">
        <v>0</v>
      </c>
      <c r="AE761" t="s">
        <v>104</v>
      </c>
      <c r="AF761" t="s">
        <v>105</v>
      </c>
      <c r="AG761" t="s">
        <v>361</v>
      </c>
      <c r="AH761" t="s">
        <v>105</v>
      </c>
    </row>
    <row r="762" spans="1:34" ht="15">
      <c r="A762" t="s">
        <v>101</v>
      </c>
      <c r="B762" t="s">
        <v>102</v>
      </c>
      <c r="C762" t="s">
        <v>360</v>
      </c>
      <c r="D762" t="s">
        <v>139</v>
      </c>
      <c r="E762" t="s">
        <v>102</v>
      </c>
      <c r="F762">
        <v>2012</v>
      </c>
      <c r="G762" t="s">
        <v>113</v>
      </c>
      <c r="H762" t="s">
        <v>140</v>
      </c>
      <c r="I762" t="s">
        <v>115</v>
      </c>
      <c r="J762" t="s">
        <v>129</v>
      </c>
      <c r="K762" t="s">
        <v>136</v>
      </c>
      <c r="L762">
        <v>35437.92</v>
      </c>
      <c r="M762">
        <v>35437.92</v>
      </c>
      <c r="N762">
        <v>0</v>
      </c>
      <c r="O762">
        <v>0</v>
      </c>
      <c r="P762">
        <v>35437.92</v>
      </c>
      <c r="Q762" t="s">
        <v>131</v>
      </c>
      <c r="R762">
        <v>0</v>
      </c>
      <c r="S762">
        <v>0</v>
      </c>
      <c r="T762">
        <v>0</v>
      </c>
      <c r="U762">
        <v>0</v>
      </c>
      <c r="V762">
        <v>0</v>
      </c>
      <c r="W762">
        <v>0</v>
      </c>
      <c r="X762">
        <v>0</v>
      </c>
      <c r="Y762">
        <v>0</v>
      </c>
      <c r="Z762">
        <v>0</v>
      </c>
      <c r="AA762">
        <v>0</v>
      </c>
      <c r="AB762">
        <v>0</v>
      </c>
      <c r="AC762">
        <v>0</v>
      </c>
      <c r="AD762">
        <v>0</v>
      </c>
      <c r="AE762" t="s">
        <v>104</v>
      </c>
      <c r="AF762" t="s">
        <v>105</v>
      </c>
      <c r="AG762" t="s">
        <v>361</v>
      </c>
      <c r="AH762" t="s">
        <v>105</v>
      </c>
    </row>
    <row r="763" spans="1:34" ht="15">
      <c r="A763" t="s">
        <v>101</v>
      </c>
      <c r="B763" t="s">
        <v>102</v>
      </c>
      <c r="C763" t="s">
        <v>360</v>
      </c>
      <c r="D763" t="s">
        <v>141</v>
      </c>
      <c r="E763" t="s">
        <v>102</v>
      </c>
      <c r="F763">
        <v>2012</v>
      </c>
      <c r="G763" t="s">
        <v>113</v>
      </c>
      <c r="H763" t="s">
        <v>142</v>
      </c>
      <c r="I763" t="s">
        <v>115</v>
      </c>
      <c r="J763" t="s">
        <v>129</v>
      </c>
      <c r="K763" t="s">
        <v>136</v>
      </c>
      <c r="L763">
        <v>2488</v>
      </c>
      <c r="M763">
        <v>2488</v>
      </c>
      <c r="N763">
        <v>0</v>
      </c>
      <c r="O763">
        <v>0</v>
      </c>
      <c r="P763">
        <v>2488</v>
      </c>
      <c r="Q763" t="s">
        <v>131</v>
      </c>
      <c r="R763">
        <v>0</v>
      </c>
      <c r="S763">
        <v>0</v>
      </c>
      <c r="T763">
        <v>0</v>
      </c>
      <c r="U763">
        <v>0</v>
      </c>
      <c r="V763">
        <v>0</v>
      </c>
      <c r="W763">
        <v>0</v>
      </c>
      <c r="X763">
        <v>0</v>
      </c>
      <c r="Y763">
        <v>0</v>
      </c>
      <c r="Z763">
        <v>0</v>
      </c>
      <c r="AA763">
        <v>0</v>
      </c>
      <c r="AB763">
        <v>0</v>
      </c>
      <c r="AC763">
        <v>0</v>
      </c>
      <c r="AD763">
        <v>0</v>
      </c>
      <c r="AE763" t="s">
        <v>104</v>
      </c>
      <c r="AF763" t="s">
        <v>105</v>
      </c>
      <c r="AG763" t="s">
        <v>361</v>
      </c>
      <c r="AH763" t="s">
        <v>105</v>
      </c>
    </row>
    <row r="764" spans="1:34" ht="15">
      <c r="A764" t="s">
        <v>101</v>
      </c>
      <c r="B764" t="s">
        <v>102</v>
      </c>
      <c r="C764" t="s">
        <v>360</v>
      </c>
      <c r="D764" t="s">
        <v>143</v>
      </c>
      <c r="E764" t="s">
        <v>102</v>
      </c>
      <c r="F764">
        <v>2012</v>
      </c>
      <c r="G764" t="s">
        <v>113</v>
      </c>
      <c r="H764" t="s">
        <v>144</v>
      </c>
      <c r="I764" t="s">
        <v>115</v>
      </c>
      <c r="J764" t="s">
        <v>129</v>
      </c>
      <c r="K764" t="s">
        <v>136</v>
      </c>
      <c r="L764">
        <v>0</v>
      </c>
      <c r="M764">
        <v>0</v>
      </c>
      <c r="N764">
        <v>0</v>
      </c>
      <c r="O764">
        <v>0</v>
      </c>
      <c r="P764">
        <v>0</v>
      </c>
      <c r="Q764" t="s">
        <v>103</v>
      </c>
      <c r="R764">
        <v>0</v>
      </c>
      <c r="S764">
        <v>3244.91</v>
      </c>
      <c r="T764">
        <v>-3244.91</v>
      </c>
      <c r="U764">
        <v>0</v>
      </c>
      <c r="V764">
        <v>1063.38</v>
      </c>
      <c r="W764">
        <v>322.72</v>
      </c>
      <c r="X764">
        <v>641.6</v>
      </c>
      <c r="Y764">
        <v>-2027.7</v>
      </c>
      <c r="Z764">
        <v>0</v>
      </c>
      <c r="AA764">
        <v>765.04</v>
      </c>
      <c r="AB764">
        <v>-765.04</v>
      </c>
      <c r="AC764">
        <v>0</v>
      </c>
      <c r="AD764">
        <v>0</v>
      </c>
      <c r="AE764" t="s">
        <v>104</v>
      </c>
      <c r="AF764" t="s">
        <v>105</v>
      </c>
      <c r="AG764" t="s">
        <v>361</v>
      </c>
      <c r="AH764" t="s">
        <v>105</v>
      </c>
    </row>
    <row r="765" spans="1:34" ht="15">
      <c r="A765" t="s">
        <v>101</v>
      </c>
      <c r="B765" t="s">
        <v>102</v>
      </c>
      <c r="C765" t="s">
        <v>360</v>
      </c>
      <c r="D765" t="s">
        <v>232</v>
      </c>
      <c r="E765" t="s">
        <v>102</v>
      </c>
      <c r="F765">
        <v>2012</v>
      </c>
      <c r="G765" t="s">
        <v>113</v>
      </c>
      <c r="H765" t="s">
        <v>233</v>
      </c>
      <c r="I765" t="s">
        <v>115</v>
      </c>
      <c r="J765" t="s">
        <v>147</v>
      </c>
      <c r="L765">
        <v>5400</v>
      </c>
      <c r="M765">
        <v>5400</v>
      </c>
      <c r="N765">
        <v>0</v>
      </c>
      <c r="O765">
        <v>0</v>
      </c>
      <c r="P765">
        <v>5400</v>
      </c>
      <c r="Q765" t="s">
        <v>131</v>
      </c>
      <c r="R765">
        <v>0</v>
      </c>
      <c r="S765">
        <v>0</v>
      </c>
      <c r="T765">
        <v>0</v>
      </c>
      <c r="U765">
        <v>0</v>
      </c>
      <c r="V765">
        <v>0</v>
      </c>
      <c r="W765">
        <v>0</v>
      </c>
      <c r="X765">
        <v>0</v>
      </c>
      <c r="Y765">
        <v>0</v>
      </c>
      <c r="Z765">
        <v>0</v>
      </c>
      <c r="AA765">
        <v>0</v>
      </c>
      <c r="AB765">
        <v>0</v>
      </c>
      <c r="AC765">
        <v>0</v>
      </c>
      <c r="AD765">
        <v>0</v>
      </c>
      <c r="AE765" t="s">
        <v>104</v>
      </c>
      <c r="AF765" t="s">
        <v>105</v>
      </c>
      <c r="AG765" t="s">
        <v>361</v>
      </c>
      <c r="AH765" t="s">
        <v>105</v>
      </c>
    </row>
    <row r="766" spans="1:34" ht="15">
      <c r="A766" t="s">
        <v>101</v>
      </c>
      <c r="B766" t="s">
        <v>102</v>
      </c>
      <c r="C766" t="s">
        <v>360</v>
      </c>
      <c r="D766" t="s">
        <v>173</v>
      </c>
      <c r="E766" t="s">
        <v>102</v>
      </c>
      <c r="F766">
        <v>2012</v>
      </c>
      <c r="G766" t="s">
        <v>113</v>
      </c>
      <c r="H766" t="s">
        <v>174</v>
      </c>
      <c r="I766" t="s">
        <v>115</v>
      </c>
      <c r="J766" t="s">
        <v>147</v>
      </c>
      <c r="L766">
        <v>8000</v>
      </c>
      <c r="M766">
        <v>8000</v>
      </c>
      <c r="N766">
        <v>0</v>
      </c>
      <c r="O766">
        <v>0</v>
      </c>
      <c r="P766">
        <v>8000</v>
      </c>
      <c r="Q766" t="s">
        <v>131</v>
      </c>
      <c r="R766">
        <v>0</v>
      </c>
      <c r="S766">
        <v>0</v>
      </c>
      <c r="T766">
        <v>0</v>
      </c>
      <c r="U766">
        <v>0</v>
      </c>
      <c r="V766">
        <v>0</v>
      </c>
      <c r="W766">
        <v>0</v>
      </c>
      <c r="X766">
        <v>0</v>
      </c>
      <c r="Y766">
        <v>0</v>
      </c>
      <c r="Z766">
        <v>0</v>
      </c>
      <c r="AA766">
        <v>0</v>
      </c>
      <c r="AB766">
        <v>0</v>
      </c>
      <c r="AC766">
        <v>0</v>
      </c>
      <c r="AD766">
        <v>0</v>
      </c>
      <c r="AE766" t="s">
        <v>104</v>
      </c>
      <c r="AF766" t="s">
        <v>105</v>
      </c>
      <c r="AG766" t="s">
        <v>361</v>
      </c>
      <c r="AH766" t="s">
        <v>105</v>
      </c>
    </row>
    <row r="767" spans="1:34" ht="15">
      <c r="A767" t="s">
        <v>101</v>
      </c>
      <c r="B767" t="s">
        <v>102</v>
      </c>
      <c r="C767" t="s">
        <v>360</v>
      </c>
      <c r="D767" t="s">
        <v>202</v>
      </c>
      <c r="E767" t="s">
        <v>102</v>
      </c>
      <c r="F767">
        <v>2012</v>
      </c>
      <c r="G767" t="s">
        <v>113</v>
      </c>
      <c r="H767" t="s">
        <v>203</v>
      </c>
      <c r="I767" t="s">
        <v>115</v>
      </c>
      <c r="J767" t="s">
        <v>150</v>
      </c>
      <c r="L767">
        <v>2500</v>
      </c>
      <c r="M767">
        <v>2500</v>
      </c>
      <c r="N767">
        <v>0</v>
      </c>
      <c r="O767">
        <v>0</v>
      </c>
      <c r="P767">
        <v>2500</v>
      </c>
      <c r="Q767" t="s">
        <v>131</v>
      </c>
      <c r="R767">
        <v>0</v>
      </c>
      <c r="S767">
        <v>0</v>
      </c>
      <c r="T767">
        <v>0</v>
      </c>
      <c r="U767">
        <v>0</v>
      </c>
      <c r="V767">
        <v>0</v>
      </c>
      <c r="W767">
        <v>0</v>
      </c>
      <c r="X767">
        <v>0</v>
      </c>
      <c r="Y767">
        <v>0</v>
      </c>
      <c r="Z767">
        <v>0</v>
      </c>
      <c r="AA767">
        <v>0</v>
      </c>
      <c r="AB767">
        <v>0</v>
      </c>
      <c r="AC767">
        <v>0</v>
      </c>
      <c r="AD767">
        <v>0</v>
      </c>
      <c r="AE767" t="s">
        <v>104</v>
      </c>
      <c r="AF767" t="s">
        <v>105</v>
      </c>
      <c r="AG767" t="s">
        <v>361</v>
      </c>
      <c r="AH767" t="s">
        <v>105</v>
      </c>
    </row>
    <row r="768" spans="1:34" ht="15">
      <c r="A768" t="s">
        <v>101</v>
      </c>
      <c r="B768" t="s">
        <v>102</v>
      </c>
      <c r="C768" t="s">
        <v>360</v>
      </c>
      <c r="D768" t="s">
        <v>362</v>
      </c>
      <c r="E768" t="s">
        <v>102</v>
      </c>
      <c r="F768">
        <v>2012</v>
      </c>
      <c r="G768" t="s">
        <v>113</v>
      </c>
      <c r="H768" t="s">
        <v>363</v>
      </c>
      <c r="I768" t="s">
        <v>115</v>
      </c>
      <c r="J768" t="s">
        <v>150</v>
      </c>
      <c r="L768">
        <v>2000</v>
      </c>
      <c r="M768">
        <v>2000</v>
      </c>
      <c r="N768">
        <v>0</v>
      </c>
      <c r="O768">
        <v>0</v>
      </c>
      <c r="P768">
        <v>2000</v>
      </c>
      <c r="Q768" t="s">
        <v>131</v>
      </c>
      <c r="R768">
        <v>0</v>
      </c>
      <c r="S768">
        <v>0</v>
      </c>
      <c r="T768">
        <v>0</v>
      </c>
      <c r="U768">
        <v>0</v>
      </c>
      <c r="V768">
        <v>0</v>
      </c>
      <c r="W768">
        <v>0</v>
      </c>
      <c r="X768">
        <v>0</v>
      </c>
      <c r="Y768">
        <v>0</v>
      </c>
      <c r="Z768">
        <v>0</v>
      </c>
      <c r="AA768">
        <v>0</v>
      </c>
      <c r="AB768">
        <v>0</v>
      </c>
      <c r="AC768">
        <v>0</v>
      </c>
      <c r="AD768">
        <v>0</v>
      </c>
      <c r="AE768" t="s">
        <v>104</v>
      </c>
      <c r="AF768" t="s">
        <v>105</v>
      </c>
      <c r="AG768" t="s">
        <v>361</v>
      </c>
      <c r="AH768" t="s">
        <v>105</v>
      </c>
    </row>
    <row r="769" spans="1:34" ht="15">
      <c r="A769" t="s">
        <v>101</v>
      </c>
      <c r="B769" t="s">
        <v>102</v>
      </c>
      <c r="C769" t="s">
        <v>360</v>
      </c>
      <c r="D769" t="s">
        <v>151</v>
      </c>
      <c r="E769" t="s">
        <v>102</v>
      </c>
      <c r="F769">
        <v>2012</v>
      </c>
      <c r="G769" t="s">
        <v>113</v>
      </c>
      <c r="H769" t="s">
        <v>152</v>
      </c>
      <c r="I769" t="s">
        <v>115</v>
      </c>
      <c r="J769" t="s">
        <v>150</v>
      </c>
      <c r="L769">
        <v>7500</v>
      </c>
      <c r="M769">
        <v>7500</v>
      </c>
      <c r="N769">
        <v>0</v>
      </c>
      <c r="O769">
        <v>0</v>
      </c>
      <c r="P769">
        <v>7500</v>
      </c>
      <c r="Q769" t="s">
        <v>131</v>
      </c>
      <c r="R769">
        <v>0</v>
      </c>
      <c r="S769">
        <v>0</v>
      </c>
      <c r="T769">
        <v>0</v>
      </c>
      <c r="U769">
        <v>0</v>
      </c>
      <c r="V769">
        <v>0</v>
      </c>
      <c r="W769">
        <v>0</v>
      </c>
      <c r="X769">
        <v>0</v>
      </c>
      <c r="Y769">
        <v>0</v>
      </c>
      <c r="Z769">
        <v>0</v>
      </c>
      <c r="AA769">
        <v>0</v>
      </c>
      <c r="AB769">
        <v>0</v>
      </c>
      <c r="AC769">
        <v>0</v>
      </c>
      <c r="AD769">
        <v>0</v>
      </c>
      <c r="AE769" t="s">
        <v>104</v>
      </c>
      <c r="AF769" t="s">
        <v>105</v>
      </c>
      <c r="AG769" t="s">
        <v>361</v>
      </c>
      <c r="AH769" t="s">
        <v>105</v>
      </c>
    </row>
    <row r="770" spans="1:34" ht="15">
      <c r="A770" t="s">
        <v>101</v>
      </c>
      <c r="B770" t="s">
        <v>102</v>
      </c>
      <c r="C770" t="s">
        <v>360</v>
      </c>
      <c r="D770" t="s">
        <v>155</v>
      </c>
      <c r="E770" t="s">
        <v>102</v>
      </c>
      <c r="F770">
        <v>2012</v>
      </c>
      <c r="G770" t="s">
        <v>113</v>
      </c>
      <c r="H770" t="s">
        <v>156</v>
      </c>
      <c r="I770" t="s">
        <v>115</v>
      </c>
      <c r="J770" t="s">
        <v>157</v>
      </c>
      <c r="L770">
        <v>0</v>
      </c>
      <c r="M770">
        <v>0</v>
      </c>
      <c r="N770">
        <v>0</v>
      </c>
      <c r="O770">
        <v>0</v>
      </c>
      <c r="P770">
        <v>0</v>
      </c>
      <c r="Q770" t="s">
        <v>103</v>
      </c>
      <c r="R770">
        <v>0</v>
      </c>
      <c r="S770">
        <v>0</v>
      </c>
      <c r="T770">
        <v>0</v>
      </c>
      <c r="U770">
        <v>0</v>
      </c>
      <c r="V770">
        <v>0</v>
      </c>
      <c r="W770">
        <v>0</v>
      </c>
      <c r="X770">
        <v>0</v>
      </c>
      <c r="Y770">
        <v>0</v>
      </c>
      <c r="Z770">
        <v>0</v>
      </c>
      <c r="AA770">
        <v>0</v>
      </c>
      <c r="AB770">
        <v>0</v>
      </c>
      <c r="AC770">
        <v>0</v>
      </c>
      <c r="AD770">
        <v>0</v>
      </c>
      <c r="AE770" t="s">
        <v>104</v>
      </c>
      <c r="AF770" t="s">
        <v>105</v>
      </c>
      <c r="AG770" t="s">
        <v>361</v>
      </c>
      <c r="AH770" t="s">
        <v>105</v>
      </c>
    </row>
    <row r="771" spans="1:34" ht="15">
      <c r="A771" t="s">
        <v>101</v>
      </c>
      <c r="B771" t="s">
        <v>102</v>
      </c>
      <c r="C771" t="s">
        <v>360</v>
      </c>
      <c r="D771" t="s">
        <v>161</v>
      </c>
      <c r="E771" t="s">
        <v>102</v>
      </c>
      <c r="F771">
        <v>2012</v>
      </c>
      <c r="G771" t="s">
        <v>121</v>
      </c>
      <c r="H771" t="s">
        <v>162</v>
      </c>
      <c r="I771" t="s">
        <v>123</v>
      </c>
      <c r="J771" t="s">
        <v>124</v>
      </c>
      <c r="L771" s="40">
        <v>-659264</v>
      </c>
      <c r="M771" s="40">
        <v>-659264</v>
      </c>
      <c r="N771" s="40">
        <v>0</v>
      </c>
      <c r="O771" s="40">
        <v>0</v>
      </c>
      <c r="P771" s="40">
        <v>-659264</v>
      </c>
      <c r="Q771" t="s">
        <v>131</v>
      </c>
      <c r="R771">
        <v>0</v>
      </c>
      <c r="S771">
        <v>0</v>
      </c>
      <c r="T771">
        <v>0</v>
      </c>
      <c r="U771">
        <v>0</v>
      </c>
      <c r="V771">
        <v>0</v>
      </c>
      <c r="W771">
        <v>0</v>
      </c>
      <c r="X771">
        <v>0</v>
      </c>
      <c r="Y771">
        <v>0</v>
      </c>
      <c r="Z771">
        <v>0</v>
      </c>
      <c r="AA771">
        <v>0</v>
      </c>
      <c r="AB771">
        <v>0</v>
      </c>
      <c r="AC771">
        <v>0</v>
      </c>
      <c r="AD771">
        <v>0</v>
      </c>
      <c r="AE771" t="s">
        <v>104</v>
      </c>
      <c r="AF771" t="s">
        <v>105</v>
      </c>
      <c r="AG771" t="s">
        <v>361</v>
      </c>
      <c r="AH771" t="s">
        <v>105</v>
      </c>
    </row>
    <row r="772" spans="1:34" ht="15">
      <c r="A772" t="s">
        <v>101</v>
      </c>
      <c r="B772" t="s">
        <v>550</v>
      </c>
      <c r="C772" t="s">
        <v>360</v>
      </c>
      <c r="D772" t="s">
        <v>127</v>
      </c>
      <c r="E772" t="s">
        <v>106</v>
      </c>
      <c r="F772">
        <v>2012</v>
      </c>
      <c r="G772" t="s">
        <v>113</v>
      </c>
      <c r="H772" t="s">
        <v>128</v>
      </c>
      <c r="I772" t="s">
        <v>115</v>
      </c>
      <c r="J772" t="s">
        <v>129</v>
      </c>
      <c r="K772" t="s">
        <v>130</v>
      </c>
      <c r="L772">
        <v>0</v>
      </c>
      <c r="M772">
        <v>0</v>
      </c>
      <c r="N772">
        <v>456793.64</v>
      </c>
      <c r="O772">
        <v>0</v>
      </c>
      <c r="P772">
        <v>-456793.64</v>
      </c>
      <c r="Q772" t="s">
        <v>103</v>
      </c>
      <c r="R772">
        <v>27362.62</v>
      </c>
      <c r="S772">
        <v>20547.73</v>
      </c>
      <c r="T772">
        <v>58140.67</v>
      </c>
      <c r="U772">
        <v>32316.260000000002</v>
      </c>
      <c r="V772">
        <v>34311.54</v>
      </c>
      <c r="W772">
        <v>35191.92</v>
      </c>
      <c r="X772">
        <v>35715.42</v>
      </c>
      <c r="Y772">
        <v>54743.96</v>
      </c>
      <c r="Z772">
        <v>36851.98</v>
      </c>
      <c r="AA772">
        <v>36852</v>
      </c>
      <c r="AB772">
        <v>36851.97</v>
      </c>
      <c r="AC772">
        <v>47907.57</v>
      </c>
      <c r="AD772">
        <v>0</v>
      </c>
      <c r="AE772" t="s">
        <v>104</v>
      </c>
      <c r="AF772" t="s">
        <v>361</v>
      </c>
      <c r="AG772" t="s">
        <v>361</v>
      </c>
      <c r="AH772" t="s">
        <v>107</v>
      </c>
    </row>
    <row r="773" spans="1:34" ht="15">
      <c r="A773" t="s">
        <v>101</v>
      </c>
      <c r="B773" t="s">
        <v>550</v>
      </c>
      <c r="C773" t="s">
        <v>360</v>
      </c>
      <c r="D773" t="s">
        <v>255</v>
      </c>
      <c r="E773" t="s">
        <v>106</v>
      </c>
      <c r="F773">
        <v>2012</v>
      </c>
      <c r="G773" t="s">
        <v>113</v>
      </c>
      <c r="H773" t="s">
        <v>256</v>
      </c>
      <c r="I773" t="s">
        <v>115</v>
      </c>
      <c r="J773" t="s">
        <v>129</v>
      </c>
      <c r="K773" t="s">
        <v>130</v>
      </c>
      <c r="L773">
        <v>0</v>
      </c>
      <c r="M773">
        <v>0</v>
      </c>
      <c r="N773">
        <v>10644.130000000001</v>
      </c>
      <c r="O773">
        <v>0</v>
      </c>
      <c r="P773">
        <v>-10644.130000000001</v>
      </c>
      <c r="Q773" t="s">
        <v>103</v>
      </c>
      <c r="R773">
        <v>2734.89</v>
      </c>
      <c r="S773">
        <v>506.81</v>
      </c>
      <c r="T773">
        <v>2798.85</v>
      </c>
      <c r="U773">
        <v>674.82</v>
      </c>
      <c r="V773">
        <v>0</v>
      </c>
      <c r="W773">
        <v>116.96000000000001</v>
      </c>
      <c r="X773">
        <v>877.87</v>
      </c>
      <c r="Y773">
        <v>1374.8600000000001</v>
      </c>
      <c r="Z773">
        <v>307.26</v>
      </c>
      <c r="AA773">
        <v>593.54</v>
      </c>
      <c r="AB773">
        <v>321.84000000000003</v>
      </c>
      <c r="AC773">
        <v>336.43</v>
      </c>
      <c r="AD773">
        <v>0</v>
      </c>
      <c r="AE773" t="s">
        <v>104</v>
      </c>
      <c r="AF773" t="s">
        <v>361</v>
      </c>
      <c r="AG773" t="s">
        <v>361</v>
      </c>
      <c r="AH773" t="s">
        <v>107</v>
      </c>
    </row>
    <row r="774" spans="1:34" ht="15">
      <c r="A774" t="s">
        <v>101</v>
      </c>
      <c r="B774" t="s">
        <v>550</v>
      </c>
      <c r="C774" t="s">
        <v>360</v>
      </c>
      <c r="D774" t="s">
        <v>508</v>
      </c>
      <c r="E774" t="s">
        <v>106</v>
      </c>
      <c r="F774">
        <v>2012</v>
      </c>
      <c r="G774" t="s">
        <v>113</v>
      </c>
      <c r="H774" t="s">
        <v>509</v>
      </c>
      <c r="I774" t="s">
        <v>115</v>
      </c>
      <c r="J774" t="s">
        <v>129</v>
      </c>
      <c r="K774" t="s">
        <v>130</v>
      </c>
      <c r="L774">
        <v>0</v>
      </c>
      <c r="M774">
        <v>0</v>
      </c>
      <c r="N774">
        <v>18888.81</v>
      </c>
      <c r="O774">
        <v>0</v>
      </c>
      <c r="P774">
        <v>-18888.81</v>
      </c>
      <c r="Q774" t="s">
        <v>103</v>
      </c>
      <c r="R774">
        <v>553.0600000000001</v>
      </c>
      <c r="S774">
        <v>614.51</v>
      </c>
      <c r="T774">
        <v>1889.97</v>
      </c>
      <c r="U774">
        <v>2218.67</v>
      </c>
      <c r="V774">
        <v>1077.42</v>
      </c>
      <c r="W774">
        <v>2290.87</v>
      </c>
      <c r="X774">
        <v>1711.8500000000001</v>
      </c>
      <c r="Y774">
        <v>2642.59</v>
      </c>
      <c r="Z774">
        <v>1755.75</v>
      </c>
      <c r="AA774">
        <v>1540.3400000000001</v>
      </c>
      <c r="AB774">
        <v>1053.44</v>
      </c>
      <c r="AC774">
        <v>1540.3400000000001</v>
      </c>
      <c r="AD774">
        <v>0</v>
      </c>
      <c r="AE774" t="s">
        <v>104</v>
      </c>
      <c r="AF774" t="s">
        <v>361</v>
      </c>
      <c r="AG774" t="s">
        <v>361</v>
      </c>
      <c r="AH774" t="s">
        <v>107</v>
      </c>
    </row>
    <row r="775" spans="1:34" ht="15">
      <c r="A775" t="s">
        <v>101</v>
      </c>
      <c r="B775" t="s">
        <v>550</v>
      </c>
      <c r="C775" t="s">
        <v>360</v>
      </c>
      <c r="D775" t="s">
        <v>486</v>
      </c>
      <c r="E775" t="s">
        <v>106</v>
      </c>
      <c r="F775">
        <v>2012</v>
      </c>
      <c r="G775" t="s">
        <v>113</v>
      </c>
      <c r="H775" t="s">
        <v>487</v>
      </c>
      <c r="I775" t="s">
        <v>115</v>
      </c>
      <c r="J775" t="s">
        <v>129</v>
      </c>
      <c r="K775" t="s">
        <v>136</v>
      </c>
      <c r="L775">
        <v>0</v>
      </c>
      <c r="M775">
        <v>0</v>
      </c>
      <c r="N775">
        <v>19035.16</v>
      </c>
      <c r="O775">
        <v>0</v>
      </c>
      <c r="P775">
        <v>-19035.16</v>
      </c>
      <c r="Q775" t="s">
        <v>103</v>
      </c>
      <c r="R775">
        <v>3584.1800000000003</v>
      </c>
      <c r="S775">
        <v>2860.23</v>
      </c>
      <c r="T775">
        <v>5029.78</v>
      </c>
      <c r="U775">
        <v>3756.03</v>
      </c>
      <c r="V775">
        <v>1760.76</v>
      </c>
      <c r="W775">
        <v>880.38</v>
      </c>
      <c r="X775">
        <v>707.73</v>
      </c>
      <c r="Y775">
        <v>456.07</v>
      </c>
      <c r="Z775">
        <v>0</v>
      </c>
      <c r="AA775">
        <v>0</v>
      </c>
      <c r="AB775">
        <v>0</v>
      </c>
      <c r="AC775">
        <v>0</v>
      </c>
      <c r="AD775">
        <v>0</v>
      </c>
      <c r="AE775" t="s">
        <v>104</v>
      </c>
      <c r="AF775" t="s">
        <v>361</v>
      </c>
      <c r="AG775" t="s">
        <v>361</v>
      </c>
      <c r="AH775" t="s">
        <v>107</v>
      </c>
    </row>
    <row r="776" spans="1:34" ht="15">
      <c r="A776" t="s">
        <v>101</v>
      </c>
      <c r="B776" t="s">
        <v>550</v>
      </c>
      <c r="C776" t="s">
        <v>360</v>
      </c>
      <c r="D776" t="s">
        <v>134</v>
      </c>
      <c r="E776" t="s">
        <v>106</v>
      </c>
      <c r="F776">
        <v>2012</v>
      </c>
      <c r="G776" t="s">
        <v>113</v>
      </c>
      <c r="H776" t="s">
        <v>135</v>
      </c>
      <c r="I776" t="s">
        <v>115</v>
      </c>
      <c r="J776" t="s">
        <v>129</v>
      </c>
      <c r="K776" t="s">
        <v>136</v>
      </c>
      <c r="L776">
        <v>0</v>
      </c>
      <c r="M776">
        <v>0</v>
      </c>
      <c r="N776">
        <v>76980.14</v>
      </c>
      <c r="O776">
        <v>0</v>
      </c>
      <c r="P776">
        <v>-76980.14</v>
      </c>
      <c r="Q776" t="s">
        <v>103</v>
      </c>
      <c r="R776">
        <v>0</v>
      </c>
      <c r="S776">
        <v>6450</v>
      </c>
      <c r="T776">
        <v>12480.14</v>
      </c>
      <c r="U776">
        <v>6450</v>
      </c>
      <c r="V776">
        <v>6450</v>
      </c>
      <c r="W776">
        <v>6450</v>
      </c>
      <c r="X776">
        <v>6450</v>
      </c>
      <c r="Y776">
        <v>6450</v>
      </c>
      <c r="Z776">
        <v>6450</v>
      </c>
      <c r="AA776">
        <v>6450</v>
      </c>
      <c r="AB776">
        <v>6450</v>
      </c>
      <c r="AC776">
        <v>6450</v>
      </c>
      <c r="AD776">
        <v>0</v>
      </c>
      <c r="AE776" t="s">
        <v>104</v>
      </c>
      <c r="AF776" t="s">
        <v>361</v>
      </c>
      <c r="AG776" t="s">
        <v>361</v>
      </c>
      <c r="AH776" t="s">
        <v>107</v>
      </c>
    </row>
    <row r="777" spans="1:34" ht="15">
      <c r="A777" t="s">
        <v>101</v>
      </c>
      <c r="B777" t="s">
        <v>550</v>
      </c>
      <c r="C777" t="s">
        <v>360</v>
      </c>
      <c r="D777" t="s">
        <v>137</v>
      </c>
      <c r="E777" t="s">
        <v>106</v>
      </c>
      <c r="F777">
        <v>2012</v>
      </c>
      <c r="G777" t="s">
        <v>113</v>
      </c>
      <c r="H777" t="s">
        <v>138</v>
      </c>
      <c r="I777" t="s">
        <v>115</v>
      </c>
      <c r="J777" t="s">
        <v>129</v>
      </c>
      <c r="K777" t="s">
        <v>136</v>
      </c>
      <c r="L777">
        <v>0</v>
      </c>
      <c r="M777">
        <v>0</v>
      </c>
      <c r="N777">
        <v>35657.12</v>
      </c>
      <c r="O777">
        <v>0</v>
      </c>
      <c r="P777">
        <v>-35657.12</v>
      </c>
      <c r="Q777" t="s">
        <v>103</v>
      </c>
      <c r="R777">
        <v>1338.15</v>
      </c>
      <c r="S777">
        <v>2539.61</v>
      </c>
      <c r="T777">
        <v>4779.41</v>
      </c>
      <c r="U777">
        <v>2670.06</v>
      </c>
      <c r="V777">
        <v>2686.7200000000003</v>
      </c>
      <c r="W777">
        <v>2855.87</v>
      </c>
      <c r="X777">
        <v>2913</v>
      </c>
      <c r="Y777">
        <v>4475.75</v>
      </c>
      <c r="Z777">
        <v>2960.25</v>
      </c>
      <c r="AA777">
        <v>2590.54</v>
      </c>
      <c r="AB777">
        <v>2272.1</v>
      </c>
      <c r="AC777">
        <v>3575.66</v>
      </c>
      <c r="AD777">
        <v>0</v>
      </c>
      <c r="AE777" t="s">
        <v>104</v>
      </c>
      <c r="AF777" t="s">
        <v>361</v>
      </c>
      <c r="AG777" t="s">
        <v>361</v>
      </c>
      <c r="AH777" t="s">
        <v>107</v>
      </c>
    </row>
    <row r="778" spans="1:34" ht="15">
      <c r="A778" t="s">
        <v>101</v>
      </c>
      <c r="B778" t="s">
        <v>550</v>
      </c>
      <c r="C778" t="s">
        <v>360</v>
      </c>
      <c r="D778" t="s">
        <v>139</v>
      </c>
      <c r="E778" t="s">
        <v>106</v>
      </c>
      <c r="F778">
        <v>2012</v>
      </c>
      <c r="G778" t="s">
        <v>113</v>
      </c>
      <c r="H778" t="s">
        <v>140</v>
      </c>
      <c r="I778" t="s">
        <v>115</v>
      </c>
      <c r="J778" t="s">
        <v>129</v>
      </c>
      <c r="K778" t="s">
        <v>136</v>
      </c>
      <c r="L778">
        <v>0</v>
      </c>
      <c r="M778">
        <v>0</v>
      </c>
      <c r="N778">
        <v>36392.13</v>
      </c>
      <c r="O778">
        <v>0</v>
      </c>
      <c r="P778">
        <v>-36392.13</v>
      </c>
      <c r="Q778" t="s">
        <v>103</v>
      </c>
      <c r="R778">
        <v>1417.34</v>
      </c>
      <c r="S778">
        <v>2736.66</v>
      </c>
      <c r="T778">
        <v>4919.81</v>
      </c>
      <c r="U778">
        <v>2822.21</v>
      </c>
      <c r="V778">
        <v>2630.18</v>
      </c>
      <c r="W778">
        <v>2724.37</v>
      </c>
      <c r="X778">
        <v>2802.62</v>
      </c>
      <c r="Y778">
        <v>4275.22</v>
      </c>
      <c r="Z778">
        <v>2805.78</v>
      </c>
      <c r="AA778">
        <v>2810.89</v>
      </c>
      <c r="AB778">
        <v>2756.19</v>
      </c>
      <c r="AC778">
        <v>3690.86</v>
      </c>
      <c r="AD778">
        <v>0</v>
      </c>
      <c r="AE778" t="s">
        <v>104</v>
      </c>
      <c r="AF778" t="s">
        <v>361</v>
      </c>
      <c r="AG778" t="s">
        <v>361</v>
      </c>
      <c r="AH778" t="s">
        <v>107</v>
      </c>
    </row>
    <row r="779" spans="1:34" ht="15">
      <c r="A779" t="s">
        <v>101</v>
      </c>
      <c r="B779" t="s">
        <v>550</v>
      </c>
      <c r="C779" t="s">
        <v>360</v>
      </c>
      <c r="D779" t="s">
        <v>141</v>
      </c>
      <c r="E779" t="s">
        <v>106</v>
      </c>
      <c r="F779">
        <v>2012</v>
      </c>
      <c r="G779" t="s">
        <v>113</v>
      </c>
      <c r="H779" t="s">
        <v>142</v>
      </c>
      <c r="I779" t="s">
        <v>115</v>
      </c>
      <c r="J779" t="s">
        <v>129</v>
      </c>
      <c r="K779" t="s">
        <v>136</v>
      </c>
      <c r="L779">
        <v>0</v>
      </c>
      <c r="M779">
        <v>0</v>
      </c>
      <c r="N779">
        <v>2488</v>
      </c>
      <c r="O779">
        <v>0</v>
      </c>
      <c r="P779">
        <v>-2488</v>
      </c>
      <c r="Q779" t="s">
        <v>103</v>
      </c>
      <c r="R779">
        <v>0</v>
      </c>
      <c r="S779">
        <v>0</v>
      </c>
      <c r="T779">
        <v>0</v>
      </c>
      <c r="U779">
        <v>0</v>
      </c>
      <c r="V779">
        <v>0</v>
      </c>
      <c r="W779">
        <v>1244</v>
      </c>
      <c r="X779">
        <v>207.33</v>
      </c>
      <c r="Y779">
        <v>207.33</v>
      </c>
      <c r="Z779">
        <v>207.33</v>
      </c>
      <c r="AA779">
        <v>207.33</v>
      </c>
      <c r="AB779">
        <v>207.33</v>
      </c>
      <c r="AC779">
        <v>207.35</v>
      </c>
      <c r="AD779">
        <v>0</v>
      </c>
      <c r="AE779" t="s">
        <v>104</v>
      </c>
      <c r="AF779" t="s">
        <v>361</v>
      </c>
      <c r="AG779" t="s">
        <v>361</v>
      </c>
      <c r="AH779" t="s">
        <v>107</v>
      </c>
    </row>
    <row r="780" spans="1:34" ht="15">
      <c r="A780" t="s">
        <v>101</v>
      </c>
      <c r="B780" t="s">
        <v>550</v>
      </c>
      <c r="C780" t="s">
        <v>360</v>
      </c>
      <c r="D780" t="s">
        <v>198</v>
      </c>
      <c r="E780" t="s">
        <v>106</v>
      </c>
      <c r="F780">
        <v>2012</v>
      </c>
      <c r="G780" t="s">
        <v>113</v>
      </c>
      <c r="H780" t="s">
        <v>199</v>
      </c>
      <c r="I780" t="s">
        <v>115</v>
      </c>
      <c r="J780" t="s">
        <v>147</v>
      </c>
      <c r="L780">
        <v>0</v>
      </c>
      <c r="M780">
        <v>0</v>
      </c>
      <c r="N780">
        <v>975.99</v>
      </c>
      <c r="O780">
        <v>0</v>
      </c>
      <c r="P780">
        <v>-975.99</v>
      </c>
      <c r="Q780" t="s">
        <v>103</v>
      </c>
      <c r="R780">
        <v>0</v>
      </c>
      <c r="S780">
        <v>0</v>
      </c>
      <c r="T780">
        <v>0</v>
      </c>
      <c r="U780">
        <v>179.09</v>
      </c>
      <c r="V780">
        <v>0</v>
      </c>
      <c r="W780">
        <v>0</v>
      </c>
      <c r="X780">
        <v>0</v>
      </c>
      <c r="Y780">
        <v>796.9</v>
      </c>
      <c r="Z780">
        <v>0</v>
      </c>
      <c r="AA780">
        <v>0</v>
      </c>
      <c r="AB780">
        <v>0</v>
      </c>
      <c r="AC780">
        <v>0</v>
      </c>
      <c r="AD780">
        <v>0</v>
      </c>
      <c r="AE780" t="s">
        <v>104</v>
      </c>
      <c r="AF780" t="s">
        <v>361</v>
      </c>
      <c r="AG780" t="s">
        <v>361</v>
      </c>
      <c r="AH780" t="s">
        <v>107</v>
      </c>
    </row>
    <row r="781" spans="1:34" ht="15">
      <c r="A781" t="s">
        <v>101</v>
      </c>
      <c r="B781" t="s">
        <v>550</v>
      </c>
      <c r="C781" t="s">
        <v>360</v>
      </c>
      <c r="D781" t="s">
        <v>200</v>
      </c>
      <c r="E781" t="s">
        <v>106</v>
      </c>
      <c r="F781">
        <v>2012</v>
      </c>
      <c r="G781" t="s">
        <v>113</v>
      </c>
      <c r="H781" t="s">
        <v>201</v>
      </c>
      <c r="I781" t="s">
        <v>115</v>
      </c>
      <c r="J781" t="s">
        <v>147</v>
      </c>
      <c r="L781">
        <v>0</v>
      </c>
      <c r="M781">
        <v>0</v>
      </c>
      <c r="N781">
        <v>0</v>
      </c>
      <c r="O781">
        <v>0</v>
      </c>
      <c r="P781">
        <v>0</v>
      </c>
      <c r="Q781" t="s">
        <v>103</v>
      </c>
      <c r="R781">
        <v>0</v>
      </c>
      <c r="S781">
        <v>0</v>
      </c>
      <c r="T781">
        <v>0</v>
      </c>
      <c r="U781">
        <v>0</v>
      </c>
      <c r="V781">
        <v>796.9</v>
      </c>
      <c r="W781">
        <v>0</v>
      </c>
      <c r="X781">
        <v>0</v>
      </c>
      <c r="Y781">
        <v>-796.9</v>
      </c>
      <c r="Z781">
        <v>0</v>
      </c>
      <c r="AA781">
        <v>0</v>
      </c>
      <c r="AB781">
        <v>0</v>
      </c>
      <c r="AC781">
        <v>0</v>
      </c>
      <c r="AD781">
        <v>0</v>
      </c>
      <c r="AE781" t="s">
        <v>104</v>
      </c>
      <c r="AF781" t="s">
        <v>361</v>
      </c>
      <c r="AG781" t="s">
        <v>361</v>
      </c>
      <c r="AH781" t="s">
        <v>107</v>
      </c>
    </row>
    <row r="782" spans="1:34" ht="15">
      <c r="A782" t="s">
        <v>101</v>
      </c>
      <c r="B782" t="s">
        <v>550</v>
      </c>
      <c r="C782" t="s">
        <v>360</v>
      </c>
      <c r="D782" t="s">
        <v>232</v>
      </c>
      <c r="E782" t="s">
        <v>106</v>
      </c>
      <c r="F782">
        <v>2012</v>
      </c>
      <c r="G782" t="s">
        <v>113</v>
      </c>
      <c r="H782" t="s">
        <v>233</v>
      </c>
      <c r="I782" t="s">
        <v>115</v>
      </c>
      <c r="J782" t="s">
        <v>147</v>
      </c>
      <c r="L782">
        <v>0</v>
      </c>
      <c r="M782">
        <v>0</v>
      </c>
      <c r="N782">
        <v>0</v>
      </c>
      <c r="O782">
        <v>0.01</v>
      </c>
      <c r="P782">
        <v>-0.01</v>
      </c>
      <c r="Q782" t="s">
        <v>103</v>
      </c>
      <c r="R782">
        <v>0</v>
      </c>
      <c r="S782">
        <v>3252.83</v>
      </c>
      <c r="T782">
        <v>1204.44</v>
      </c>
      <c r="U782">
        <v>0</v>
      </c>
      <c r="V782">
        <v>74800.58</v>
      </c>
      <c r="W782">
        <v>0</v>
      </c>
      <c r="X782">
        <v>0</v>
      </c>
      <c r="Y782">
        <v>-79257.85</v>
      </c>
      <c r="Z782">
        <v>0</v>
      </c>
      <c r="AA782">
        <v>0</v>
      </c>
      <c r="AB782">
        <v>0</v>
      </c>
      <c r="AC782">
        <v>0</v>
      </c>
      <c r="AD782">
        <v>0</v>
      </c>
      <c r="AE782" t="s">
        <v>104</v>
      </c>
      <c r="AF782" t="s">
        <v>361</v>
      </c>
      <c r="AG782" t="s">
        <v>361</v>
      </c>
      <c r="AH782" t="s">
        <v>107</v>
      </c>
    </row>
    <row r="783" spans="1:34" ht="15">
      <c r="A783" t="s">
        <v>101</v>
      </c>
      <c r="B783" t="s">
        <v>550</v>
      </c>
      <c r="C783" t="s">
        <v>360</v>
      </c>
      <c r="D783" t="s">
        <v>372</v>
      </c>
      <c r="E783" t="s">
        <v>106</v>
      </c>
      <c r="F783">
        <v>2012</v>
      </c>
      <c r="G783" t="s">
        <v>113</v>
      </c>
      <c r="H783" t="s">
        <v>373</v>
      </c>
      <c r="I783" t="s">
        <v>115</v>
      </c>
      <c r="J783" t="s">
        <v>147</v>
      </c>
      <c r="L783">
        <v>0</v>
      </c>
      <c r="M783">
        <v>0</v>
      </c>
      <c r="N783">
        <v>6496.85</v>
      </c>
      <c r="O783">
        <v>0</v>
      </c>
      <c r="P783">
        <v>-6496.85</v>
      </c>
      <c r="Q783" t="s">
        <v>103</v>
      </c>
      <c r="R783">
        <v>0</v>
      </c>
      <c r="S783">
        <v>0</v>
      </c>
      <c r="T783">
        <v>0</v>
      </c>
      <c r="U783">
        <v>0</v>
      </c>
      <c r="V783">
        <v>0</v>
      </c>
      <c r="W783">
        <v>0</v>
      </c>
      <c r="X783">
        <v>0</v>
      </c>
      <c r="Y783">
        <v>0</v>
      </c>
      <c r="Z783">
        <v>0</v>
      </c>
      <c r="AA783">
        <v>6496.85</v>
      </c>
      <c r="AB783">
        <v>0</v>
      </c>
      <c r="AC783">
        <v>0</v>
      </c>
      <c r="AD783">
        <v>0</v>
      </c>
      <c r="AE783" t="s">
        <v>104</v>
      </c>
      <c r="AF783" t="s">
        <v>361</v>
      </c>
      <c r="AG783" t="s">
        <v>361</v>
      </c>
      <c r="AH783" t="s">
        <v>107</v>
      </c>
    </row>
    <row r="784" spans="1:34" ht="15">
      <c r="A784" t="s">
        <v>101</v>
      </c>
      <c r="B784" t="s">
        <v>550</v>
      </c>
      <c r="C784" t="s">
        <v>360</v>
      </c>
      <c r="D784" t="s">
        <v>173</v>
      </c>
      <c r="E784" t="s">
        <v>106</v>
      </c>
      <c r="F784">
        <v>2012</v>
      </c>
      <c r="G784" t="s">
        <v>113</v>
      </c>
      <c r="H784" t="s">
        <v>174</v>
      </c>
      <c r="I784" t="s">
        <v>115</v>
      </c>
      <c r="J784" t="s">
        <v>147</v>
      </c>
      <c r="L784">
        <v>0</v>
      </c>
      <c r="M784">
        <v>0</v>
      </c>
      <c r="N784">
        <v>1257</v>
      </c>
      <c r="O784">
        <v>0</v>
      </c>
      <c r="P784">
        <v>-1257</v>
      </c>
      <c r="Q784" t="s">
        <v>103</v>
      </c>
      <c r="R784">
        <v>0</v>
      </c>
      <c r="S784">
        <v>0</v>
      </c>
      <c r="T784">
        <v>0</v>
      </c>
      <c r="U784">
        <v>0</v>
      </c>
      <c r="V784">
        <v>0</v>
      </c>
      <c r="W784">
        <v>0</v>
      </c>
      <c r="X784">
        <v>583.03</v>
      </c>
      <c r="Y784">
        <v>673.97</v>
      </c>
      <c r="Z784">
        <v>0</v>
      </c>
      <c r="AA784">
        <v>0</v>
      </c>
      <c r="AB784">
        <v>0</v>
      </c>
      <c r="AC784">
        <v>0</v>
      </c>
      <c r="AD784">
        <v>0</v>
      </c>
      <c r="AE784" t="s">
        <v>104</v>
      </c>
      <c r="AF784" t="s">
        <v>361</v>
      </c>
      <c r="AG784" t="s">
        <v>361</v>
      </c>
      <c r="AH784" t="s">
        <v>107</v>
      </c>
    </row>
    <row r="785" spans="1:34" ht="15">
      <c r="A785" t="s">
        <v>101</v>
      </c>
      <c r="B785" t="s">
        <v>550</v>
      </c>
      <c r="C785" t="s">
        <v>360</v>
      </c>
      <c r="D785" t="s">
        <v>447</v>
      </c>
      <c r="E785" t="s">
        <v>106</v>
      </c>
      <c r="F785">
        <v>2012</v>
      </c>
      <c r="G785" t="s">
        <v>113</v>
      </c>
      <c r="H785" t="s">
        <v>448</v>
      </c>
      <c r="I785" t="s">
        <v>115</v>
      </c>
      <c r="J785" t="s">
        <v>147</v>
      </c>
      <c r="L785">
        <v>0</v>
      </c>
      <c r="M785">
        <v>0</v>
      </c>
      <c r="N785">
        <v>844.64</v>
      </c>
      <c r="O785">
        <v>0</v>
      </c>
      <c r="P785">
        <v>-844.64</v>
      </c>
      <c r="Q785" t="s">
        <v>103</v>
      </c>
      <c r="R785">
        <v>0</v>
      </c>
      <c r="S785">
        <v>0</v>
      </c>
      <c r="T785">
        <v>0</v>
      </c>
      <c r="U785">
        <v>498.57</v>
      </c>
      <c r="V785">
        <v>0</v>
      </c>
      <c r="W785">
        <v>14.22</v>
      </c>
      <c r="X785">
        <v>0</v>
      </c>
      <c r="Y785">
        <v>-512.79</v>
      </c>
      <c r="Z785">
        <v>0</v>
      </c>
      <c r="AA785">
        <v>0</v>
      </c>
      <c r="AB785">
        <v>0</v>
      </c>
      <c r="AC785">
        <v>844.64</v>
      </c>
      <c r="AD785">
        <v>0</v>
      </c>
      <c r="AE785" t="s">
        <v>104</v>
      </c>
      <c r="AF785" t="s">
        <v>361</v>
      </c>
      <c r="AG785" t="s">
        <v>361</v>
      </c>
      <c r="AH785" t="s">
        <v>107</v>
      </c>
    </row>
    <row r="786" spans="1:34" ht="15">
      <c r="A786" t="s">
        <v>101</v>
      </c>
      <c r="B786" t="s">
        <v>550</v>
      </c>
      <c r="C786" t="s">
        <v>360</v>
      </c>
      <c r="D786" t="s">
        <v>492</v>
      </c>
      <c r="E786" t="s">
        <v>106</v>
      </c>
      <c r="F786">
        <v>2012</v>
      </c>
      <c r="G786" t="s">
        <v>113</v>
      </c>
      <c r="H786" t="s">
        <v>493</v>
      </c>
      <c r="I786" t="s">
        <v>115</v>
      </c>
      <c r="J786" t="s">
        <v>147</v>
      </c>
      <c r="L786">
        <v>0</v>
      </c>
      <c r="M786">
        <v>0</v>
      </c>
      <c r="N786">
        <v>0</v>
      </c>
      <c r="O786">
        <v>0</v>
      </c>
      <c r="P786">
        <v>0</v>
      </c>
      <c r="Q786" t="s">
        <v>103</v>
      </c>
      <c r="R786">
        <v>0</v>
      </c>
      <c r="S786">
        <v>0</v>
      </c>
      <c r="T786">
        <v>4369.05</v>
      </c>
      <c r="U786">
        <v>0</v>
      </c>
      <c r="V786">
        <v>0</v>
      </c>
      <c r="W786">
        <v>0</v>
      </c>
      <c r="X786">
        <v>0</v>
      </c>
      <c r="Y786">
        <v>-4369.05</v>
      </c>
      <c r="Z786">
        <v>0</v>
      </c>
      <c r="AA786">
        <v>0</v>
      </c>
      <c r="AB786">
        <v>0</v>
      </c>
      <c r="AC786">
        <v>0</v>
      </c>
      <c r="AD786">
        <v>0</v>
      </c>
      <c r="AE786" t="s">
        <v>104</v>
      </c>
      <c r="AF786" t="s">
        <v>361</v>
      </c>
      <c r="AG786" t="s">
        <v>361</v>
      </c>
      <c r="AH786" t="s">
        <v>107</v>
      </c>
    </row>
    <row r="787" spans="1:34" ht="15">
      <c r="A787" t="s">
        <v>101</v>
      </c>
      <c r="B787" t="s">
        <v>550</v>
      </c>
      <c r="C787" t="s">
        <v>360</v>
      </c>
      <c r="D787" t="s">
        <v>202</v>
      </c>
      <c r="E787" t="s">
        <v>106</v>
      </c>
      <c r="F787">
        <v>2012</v>
      </c>
      <c r="G787" t="s">
        <v>113</v>
      </c>
      <c r="H787" t="s">
        <v>203</v>
      </c>
      <c r="I787" t="s">
        <v>115</v>
      </c>
      <c r="J787" t="s">
        <v>150</v>
      </c>
      <c r="L787">
        <v>0</v>
      </c>
      <c r="M787">
        <v>0</v>
      </c>
      <c r="N787">
        <v>2271.59</v>
      </c>
      <c r="O787">
        <v>0</v>
      </c>
      <c r="P787">
        <v>-2271.59</v>
      </c>
      <c r="Q787" t="s">
        <v>103</v>
      </c>
      <c r="R787">
        <v>0</v>
      </c>
      <c r="S787">
        <v>0</v>
      </c>
      <c r="T787">
        <v>0</v>
      </c>
      <c r="U787">
        <v>0</v>
      </c>
      <c r="V787">
        <v>0</v>
      </c>
      <c r="W787">
        <v>0</v>
      </c>
      <c r="X787">
        <v>0</v>
      </c>
      <c r="Y787">
        <v>0</v>
      </c>
      <c r="Z787">
        <v>2271.59</v>
      </c>
      <c r="AA787">
        <v>0</v>
      </c>
      <c r="AB787">
        <v>0</v>
      </c>
      <c r="AC787">
        <v>0</v>
      </c>
      <c r="AD787">
        <v>0</v>
      </c>
      <c r="AE787" t="s">
        <v>104</v>
      </c>
      <c r="AF787" t="s">
        <v>361</v>
      </c>
      <c r="AG787" t="s">
        <v>361</v>
      </c>
      <c r="AH787" t="s">
        <v>107</v>
      </c>
    </row>
    <row r="788" spans="1:34" ht="15">
      <c r="A788" t="s">
        <v>101</v>
      </c>
      <c r="B788" t="s">
        <v>550</v>
      </c>
      <c r="C788" t="s">
        <v>360</v>
      </c>
      <c r="D788" t="s">
        <v>410</v>
      </c>
      <c r="E788" t="s">
        <v>106</v>
      </c>
      <c r="F788">
        <v>2012</v>
      </c>
      <c r="G788" t="s">
        <v>113</v>
      </c>
      <c r="H788" t="s">
        <v>411</v>
      </c>
      <c r="I788" t="s">
        <v>115</v>
      </c>
      <c r="J788" t="s">
        <v>150</v>
      </c>
      <c r="L788">
        <v>0</v>
      </c>
      <c r="M788">
        <v>0</v>
      </c>
      <c r="N788">
        <v>142.56</v>
      </c>
      <c r="O788">
        <v>0</v>
      </c>
      <c r="P788">
        <v>-142.56</v>
      </c>
      <c r="Q788" t="s">
        <v>103</v>
      </c>
      <c r="R788">
        <v>0</v>
      </c>
      <c r="S788">
        <v>0</v>
      </c>
      <c r="T788">
        <v>0</v>
      </c>
      <c r="U788">
        <v>0</v>
      </c>
      <c r="V788">
        <v>0</v>
      </c>
      <c r="W788">
        <v>0</v>
      </c>
      <c r="X788">
        <v>0</v>
      </c>
      <c r="Y788">
        <v>0</v>
      </c>
      <c r="Z788">
        <v>0</v>
      </c>
      <c r="AA788">
        <v>0</v>
      </c>
      <c r="AB788">
        <v>142.56</v>
      </c>
      <c r="AC788">
        <v>0</v>
      </c>
      <c r="AD788">
        <v>0</v>
      </c>
      <c r="AE788" t="s">
        <v>104</v>
      </c>
      <c r="AF788" t="s">
        <v>361</v>
      </c>
      <c r="AG788" t="s">
        <v>361</v>
      </c>
      <c r="AH788" t="s">
        <v>107</v>
      </c>
    </row>
    <row r="789" spans="1:34" ht="15">
      <c r="A789" t="s">
        <v>101</v>
      </c>
      <c r="B789" t="s">
        <v>550</v>
      </c>
      <c r="C789" t="s">
        <v>360</v>
      </c>
      <c r="D789" t="s">
        <v>362</v>
      </c>
      <c r="E789" t="s">
        <v>106</v>
      </c>
      <c r="F789">
        <v>2012</v>
      </c>
      <c r="G789" t="s">
        <v>113</v>
      </c>
      <c r="H789" t="s">
        <v>363</v>
      </c>
      <c r="I789" t="s">
        <v>115</v>
      </c>
      <c r="J789" t="s">
        <v>150</v>
      </c>
      <c r="L789">
        <v>0</v>
      </c>
      <c r="M789">
        <v>0</v>
      </c>
      <c r="N789">
        <v>377.57</v>
      </c>
      <c r="O789">
        <v>0</v>
      </c>
      <c r="P789">
        <v>-377.57</v>
      </c>
      <c r="Q789" t="s">
        <v>103</v>
      </c>
      <c r="R789">
        <v>0</v>
      </c>
      <c r="S789">
        <v>0</v>
      </c>
      <c r="T789">
        <v>0</v>
      </c>
      <c r="U789">
        <v>0</v>
      </c>
      <c r="V789">
        <v>0</v>
      </c>
      <c r="W789">
        <v>0</v>
      </c>
      <c r="X789">
        <v>0</v>
      </c>
      <c r="Y789">
        <v>377.57</v>
      </c>
      <c r="Z789">
        <v>0</v>
      </c>
      <c r="AA789">
        <v>0</v>
      </c>
      <c r="AB789">
        <v>0</v>
      </c>
      <c r="AC789">
        <v>0</v>
      </c>
      <c r="AD789">
        <v>0</v>
      </c>
      <c r="AE789" t="s">
        <v>104</v>
      </c>
      <c r="AF789" t="s">
        <v>361</v>
      </c>
      <c r="AG789" t="s">
        <v>361</v>
      </c>
      <c r="AH789" t="s">
        <v>107</v>
      </c>
    </row>
    <row r="790" spans="1:34" ht="15">
      <c r="A790" t="s">
        <v>101</v>
      </c>
      <c r="B790" t="s">
        <v>550</v>
      </c>
      <c r="C790" t="s">
        <v>360</v>
      </c>
      <c r="D790" t="s">
        <v>478</v>
      </c>
      <c r="E790" t="s">
        <v>106</v>
      </c>
      <c r="F790">
        <v>2012</v>
      </c>
      <c r="G790" t="s">
        <v>113</v>
      </c>
      <c r="H790" t="s">
        <v>479</v>
      </c>
      <c r="I790" t="s">
        <v>115</v>
      </c>
      <c r="J790" t="s">
        <v>150</v>
      </c>
      <c r="L790">
        <v>0</v>
      </c>
      <c r="M790">
        <v>0</v>
      </c>
      <c r="N790">
        <v>47.37</v>
      </c>
      <c r="O790">
        <v>0</v>
      </c>
      <c r="P790">
        <v>-47.37</v>
      </c>
      <c r="Q790" t="s">
        <v>103</v>
      </c>
      <c r="R790">
        <v>0</v>
      </c>
      <c r="S790">
        <v>0</v>
      </c>
      <c r="T790">
        <v>0</v>
      </c>
      <c r="U790">
        <v>0</v>
      </c>
      <c r="V790">
        <v>0</v>
      </c>
      <c r="W790">
        <v>0</v>
      </c>
      <c r="X790">
        <v>0</v>
      </c>
      <c r="Y790">
        <v>0</v>
      </c>
      <c r="Z790">
        <v>0</v>
      </c>
      <c r="AA790">
        <v>0</v>
      </c>
      <c r="AB790">
        <v>0</v>
      </c>
      <c r="AC790">
        <v>47.37</v>
      </c>
      <c r="AD790">
        <v>0</v>
      </c>
      <c r="AE790" t="s">
        <v>104</v>
      </c>
      <c r="AF790" t="s">
        <v>361</v>
      </c>
      <c r="AG790" t="s">
        <v>361</v>
      </c>
      <c r="AH790" t="s">
        <v>107</v>
      </c>
    </row>
    <row r="791" spans="1:34" ht="15">
      <c r="A791" t="s">
        <v>101</v>
      </c>
      <c r="B791" t="s">
        <v>550</v>
      </c>
      <c r="C791" t="s">
        <v>360</v>
      </c>
      <c r="D791" t="s">
        <v>183</v>
      </c>
      <c r="E791" t="s">
        <v>106</v>
      </c>
      <c r="F791">
        <v>2012</v>
      </c>
      <c r="G791" t="s">
        <v>113</v>
      </c>
      <c r="H791" t="s">
        <v>184</v>
      </c>
      <c r="I791" t="s">
        <v>115</v>
      </c>
      <c r="J791" t="s">
        <v>150</v>
      </c>
      <c r="L791">
        <v>0</v>
      </c>
      <c r="M791">
        <v>0</v>
      </c>
      <c r="N791">
        <v>72.26</v>
      </c>
      <c r="O791">
        <v>-0.01</v>
      </c>
      <c r="P791">
        <v>-72.25</v>
      </c>
      <c r="Q791" t="s">
        <v>103</v>
      </c>
      <c r="R791">
        <v>0</v>
      </c>
      <c r="S791">
        <v>0</v>
      </c>
      <c r="T791">
        <v>0</v>
      </c>
      <c r="U791">
        <v>0</v>
      </c>
      <c r="V791">
        <v>0</v>
      </c>
      <c r="W791">
        <v>0</v>
      </c>
      <c r="X791">
        <v>72.26</v>
      </c>
      <c r="Y791">
        <v>0</v>
      </c>
      <c r="Z791">
        <v>0</v>
      </c>
      <c r="AA791">
        <v>0</v>
      </c>
      <c r="AB791">
        <v>0</v>
      </c>
      <c r="AC791">
        <v>0</v>
      </c>
      <c r="AD791">
        <v>0</v>
      </c>
      <c r="AE791" t="s">
        <v>104</v>
      </c>
      <c r="AF791" t="s">
        <v>361</v>
      </c>
      <c r="AG791" t="s">
        <v>361</v>
      </c>
      <c r="AH791" t="s">
        <v>107</v>
      </c>
    </row>
    <row r="792" spans="1:34" ht="15">
      <c r="A792" t="s">
        <v>101</v>
      </c>
      <c r="B792" t="s">
        <v>550</v>
      </c>
      <c r="C792" t="s">
        <v>360</v>
      </c>
      <c r="D792" t="s">
        <v>151</v>
      </c>
      <c r="E792" t="s">
        <v>106</v>
      </c>
      <c r="F792">
        <v>2012</v>
      </c>
      <c r="G792" t="s">
        <v>113</v>
      </c>
      <c r="H792" t="s">
        <v>152</v>
      </c>
      <c r="I792" t="s">
        <v>115</v>
      </c>
      <c r="J792" t="s">
        <v>150</v>
      </c>
      <c r="L792">
        <v>0</v>
      </c>
      <c r="M792">
        <v>0</v>
      </c>
      <c r="N792">
        <v>3401.33</v>
      </c>
      <c r="O792">
        <v>0</v>
      </c>
      <c r="P792">
        <v>-3401.33</v>
      </c>
      <c r="Q792" t="s">
        <v>103</v>
      </c>
      <c r="R792">
        <v>0</v>
      </c>
      <c r="S792">
        <v>0</v>
      </c>
      <c r="T792">
        <v>0</v>
      </c>
      <c r="U792">
        <v>0</v>
      </c>
      <c r="V792">
        <v>0</v>
      </c>
      <c r="W792">
        <v>0</v>
      </c>
      <c r="X792">
        <v>0</v>
      </c>
      <c r="Y792">
        <v>1436</v>
      </c>
      <c r="Z792">
        <v>1046.33</v>
      </c>
      <c r="AA792">
        <v>0</v>
      </c>
      <c r="AB792">
        <v>919</v>
      </c>
      <c r="AC792">
        <v>0</v>
      </c>
      <c r="AD792">
        <v>0</v>
      </c>
      <c r="AE792" t="s">
        <v>104</v>
      </c>
      <c r="AF792" t="s">
        <v>361</v>
      </c>
      <c r="AG792" t="s">
        <v>361</v>
      </c>
      <c r="AH792" t="s">
        <v>107</v>
      </c>
    </row>
    <row r="793" spans="1:34" ht="15">
      <c r="A793" t="s">
        <v>101</v>
      </c>
      <c r="B793" t="s">
        <v>550</v>
      </c>
      <c r="C793" t="s">
        <v>360</v>
      </c>
      <c r="D793" t="s">
        <v>185</v>
      </c>
      <c r="E793" t="s">
        <v>106</v>
      </c>
      <c r="F793">
        <v>2012</v>
      </c>
      <c r="G793" t="s">
        <v>113</v>
      </c>
      <c r="H793" t="s">
        <v>186</v>
      </c>
      <c r="I793" t="s">
        <v>115</v>
      </c>
      <c r="J793" t="s">
        <v>187</v>
      </c>
      <c r="L793">
        <v>0</v>
      </c>
      <c r="M793">
        <v>0</v>
      </c>
      <c r="N793">
        <v>279</v>
      </c>
      <c r="O793">
        <v>0</v>
      </c>
      <c r="P793">
        <v>-279</v>
      </c>
      <c r="Q793" t="s">
        <v>103</v>
      </c>
      <c r="R793">
        <v>0</v>
      </c>
      <c r="S793">
        <v>0</v>
      </c>
      <c r="T793">
        <v>0</v>
      </c>
      <c r="U793">
        <v>0</v>
      </c>
      <c r="V793">
        <v>0</v>
      </c>
      <c r="W793">
        <v>0</v>
      </c>
      <c r="X793">
        <v>0</v>
      </c>
      <c r="Y793">
        <v>0</v>
      </c>
      <c r="Z793">
        <v>0</v>
      </c>
      <c r="AA793">
        <v>72</v>
      </c>
      <c r="AB793">
        <v>0</v>
      </c>
      <c r="AC793">
        <v>207</v>
      </c>
      <c r="AD793">
        <v>0</v>
      </c>
      <c r="AE793" t="s">
        <v>104</v>
      </c>
      <c r="AF793" t="s">
        <v>361</v>
      </c>
      <c r="AG793" t="s">
        <v>361</v>
      </c>
      <c r="AH793" t="s">
        <v>107</v>
      </c>
    </row>
    <row r="794" spans="1:34" ht="15">
      <c r="A794" t="s">
        <v>101</v>
      </c>
      <c r="B794" t="s">
        <v>550</v>
      </c>
      <c r="C794" t="s">
        <v>360</v>
      </c>
      <c r="D794" t="s">
        <v>551</v>
      </c>
      <c r="E794" t="s">
        <v>106</v>
      </c>
      <c r="F794">
        <v>2012</v>
      </c>
      <c r="G794" t="s">
        <v>113</v>
      </c>
      <c r="H794" t="s">
        <v>552</v>
      </c>
      <c r="I794" t="s">
        <v>115</v>
      </c>
      <c r="J794" t="s">
        <v>187</v>
      </c>
      <c r="L794">
        <v>0</v>
      </c>
      <c r="M794">
        <v>0</v>
      </c>
      <c r="N794">
        <v>0</v>
      </c>
      <c r="O794">
        <v>0</v>
      </c>
      <c r="P794">
        <v>0</v>
      </c>
      <c r="Q794" t="s">
        <v>103</v>
      </c>
      <c r="R794">
        <v>0</v>
      </c>
      <c r="S794">
        <v>0</v>
      </c>
      <c r="T794">
        <v>0</v>
      </c>
      <c r="U794">
        <v>0</v>
      </c>
      <c r="V794">
        <v>0</v>
      </c>
      <c r="W794">
        <v>0</v>
      </c>
      <c r="X794">
        <v>0</v>
      </c>
      <c r="Y794">
        <v>0</v>
      </c>
      <c r="Z794">
        <v>0</v>
      </c>
      <c r="AA794">
        <v>1</v>
      </c>
      <c r="AB794">
        <v>1</v>
      </c>
      <c r="AC794">
        <v>-2</v>
      </c>
      <c r="AD794">
        <v>0</v>
      </c>
      <c r="AE794" t="s">
        <v>104</v>
      </c>
      <c r="AF794" t="s">
        <v>361</v>
      </c>
      <c r="AG794" t="s">
        <v>361</v>
      </c>
      <c r="AH794" t="s">
        <v>107</v>
      </c>
    </row>
    <row r="795" spans="1:34" ht="15">
      <c r="A795" t="s">
        <v>101</v>
      </c>
      <c r="B795" t="s">
        <v>102</v>
      </c>
      <c r="C795" t="s">
        <v>364</v>
      </c>
      <c r="D795" t="s">
        <v>127</v>
      </c>
      <c r="E795" t="s">
        <v>102</v>
      </c>
      <c r="F795">
        <v>2012</v>
      </c>
      <c r="G795" t="s">
        <v>113</v>
      </c>
      <c r="H795" t="s">
        <v>128</v>
      </c>
      <c r="I795" t="s">
        <v>115</v>
      </c>
      <c r="J795" t="s">
        <v>129</v>
      </c>
      <c r="K795" t="s">
        <v>130</v>
      </c>
      <c r="L795">
        <v>650661</v>
      </c>
      <c r="M795">
        <v>650661</v>
      </c>
      <c r="N795">
        <v>0</v>
      </c>
      <c r="O795">
        <v>0</v>
      </c>
      <c r="P795">
        <v>650661</v>
      </c>
      <c r="Q795" t="s">
        <v>131</v>
      </c>
      <c r="R795">
        <v>0</v>
      </c>
      <c r="S795">
        <v>0</v>
      </c>
      <c r="T795">
        <v>0</v>
      </c>
      <c r="U795">
        <v>0</v>
      </c>
      <c r="V795">
        <v>0</v>
      </c>
      <c r="W795">
        <v>0</v>
      </c>
      <c r="X795">
        <v>0</v>
      </c>
      <c r="Y795">
        <v>0</v>
      </c>
      <c r="Z795">
        <v>0</v>
      </c>
      <c r="AA795">
        <v>0</v>
      </c>
      <c r="AB795">
        <v>0</v>
      </c>
      <c r="AC795">
        <v>0</v>
      </c>
      <c r="AD795">
        <v>0</v>
      </c>
      <c r="AE795" t="s">
        <v>104</v>
      </c>
      <c r="AF795" t="s">
        <v>105</v>
      </c>
      <c r="AG795" t="s">
        <v>365</v>
      </c>
      <c r="AH795" t="s">
        <v>105</v>
      </c>
    </row>
    <row r="796" spans="1:34" ht="15">
      <c r="A796" t="s">
        <v>101</v>
      </c>
      <c r="B796" t="s">
        <v>102</v>
      </c>
      <c r="C796" t="s">
        <v>364</v>
      </c>
      <c r="D796" t="s">
        <v>132</v>
      </c>
      <c r="E796" t="s">
        <v>102</v>
      </c>
      <c r="F796">
        <v>2012</v>
      </c>
      <c r="G796" t="s">
        <v>113</v>
      </c>
      <c r="H796" t="s">
        <v>133</v>
      </c>
      <c r="I796" t="s">
        <v>115</v>
      </c>
      <c r="J796" t="s">
        <v>129</v>
      </c>
      <c r="K796" t="s">
        <v>130</v>
      </c>
      <c r="L796">
        <v>0</v>
      </c>
      <c r="M796">
        <v>0</v>
      </c>
      <c r="N796">
        <v>0</v>
      </c>
      <c r="O796">
        <v>0</v>
      </c>
      <c r="P796">
        <v>0</v>
      </c>
      <c r="Q796" t="s">
        <v>103</v>
      </c>
      <c r="R796">
        <v>0</v>
      </c>
      <c r="S796">
        <v>12774.93</v>
      </c>
      <c r="T796">
        <v>-12774.93</v>
      </c>
      <c r="U796">
        <v>0</v>
      </c>
      <c r="V796">
        <v>3003.36</v>
      </c>
      <c r="W796">
        <v>636.88</v>
      </c>
      <c r="X796">
        <v>1996.63</v>
      </c>
      <c r="Y796">
        <v>-5636.87</v>
      </c>
      <c r="Z796">
        <v>0</v>
      </c>
      <c r="AA796">
        <v>2363.82</v>
      </c>
      <c r="AB796">
        <v>-2363.82</v>
      </c>
      <c r="AC796">
        <v>0</v>
      </c>
      <c r="AD796">
        <v>0</v>
      </c>
      <c r="AE796" t="s">
        <v>104</v>
      </c>
      <c r="AF796" t="s">
        <v>105</v>
      </c>
      <c r="AG796" t="s">
        <v>365</v>
      </c>
      <c r="AH796" t="s">
        <v>105</v>
      </c>
    </row>
    <row r="797" spans="1:34" ht="15">
      <c r="A797" t="s">
        <v>101</v>
      </c>
      <c r="B797" t="s">
        <v>102</v>
      </c>
      <c r="C797" t="s">
        <v>364</v>
      </c>
      <c r="D797" t="s">
        <v>134</v>
      </c>
      <c r="E797" t="s">
        <v>102</v>
      </c>
      <c r="F797">
        <v>2012</v>
      </c>
      <c r="G797" t="s">
        <v>113</v>
      </c>
      <c r="H797" t="s">
        <v>135</v>
      </c>
      <c r="I797" t="s">
        <v>115</v>
      </c>
      <c r="J797" t="s">
        <v>129</v>
      </c>
      <c r="K797" t="s">
        <v>136</v>
      </c>
      <c r="L797">
        <v>92880</v>
      </c>
      <c r="M797">
        <v>92880</v>
      </c>
      <c r="N797">
        <v>0</v>
      </c>
      <c r="O797">
        <v>0</v>
      </c>
      <c r="P797">
        <v>92880</v>
      </c>
      <c r="Q797" t="s">
        <v>131</v>
      </c>
      <c r="R797">
        <v>0</v>
      </c>
      <c r="S797">
        <v>0</v>
      </c>
      <c r="T797">
        <v>0</v>
      </c>
      <c r="U797">
        <v>0</v>
      </c>
      <c r="V797">
        <v>0</v>
      </c>
      <c r="W797">
        <v>0</v>
      </c>
      <c r="X797">
        <v>0</v>
      </c>
      <c r="Y797">
        <v>0</v>
      </c>
      <c r="Z797">
        <v>0</v>
      </c>
      <c r="AA797">
        <v>0</v>
      </c>
      <c r="AB797">
        <v>0</v>
      </c>
      <c r="AC797">
        <v>0</v>
      </c>
      <c r="AD797">
        <v>0</v>
      </c>
      <c r="AE797" t="s">
        <v>104</v>
      </c>
      <c r="AF797" t="s">
        <v>105</v>
      </c>
      <c r="AG797" t="s">
        <v>365</v>
      </c>
      <c r="AH797" t="s">
        <v>105</v>
      </c>
    </row>
    <row r="798" spans="1:34" ht="15">
      <c r="A798" t="s">
        <v>101</v>
      </c>
      <c r="B798" t="s">
        <v>102</v>
      </c>
      <c r="C798" t="s">
        <v>364</v>
      </c>
      <c r="D798" t="s">
        <v>137</v>
      </c>
      <c r="E798" t="s">
        <v>102</v>
      </c>
      <c r="F798">
        <v>2012</v>
      </c>
      <c r="G798" t="s">
        <v>113</v>
      </c>
      <c r="H798" t="s">
        <v>138</v>
      </c>
      <c r="I798" t="s">
        <v>115</v>
      </c>
      <c r="J798" t="s">
        <v>129</v>
      </c>
      <c r="K798" t="s">
        <v>136</v>
      </c>
      <c r="L798">
        <v>48389.96</v>
      </c>
      <c r="M798">
        <v>48389.96</v>
      </c>
      <c r="N798">
        <v>0</v>
      </c>
      <c r="O798">
        <v>0</v>
      </c>
      <c r="P798">
        <v>48389.96</v>
      </c>
      <c r="Q798" t="s">
        <v>131</v>
      </c>
      <c r="R798">
        <v>0</v>
      </c>
      <c r="S798">
        <v>0</v>
      </c>
      <c r="T798">
        <v>0</v>
      </c>
      <c r="U798">
        <v>0</v>
      </c>
      <c r="V798">
        <v>0</v>
      </c>
      <c r="W798">
        <v>0</v>
      </c>
      <c r="X798">
        <v>0</v>
      </c>
      <c r="Y798">
        <v>0</v>
      </c>
      <c r="Z798">
        <v>0</v>
      </c>
      <c r="AA798">
        <v>0</v>
      </c>
      <c r="AB798">
        <v>0</v>
      </c>
      <c r="AC798">
        <v>0</v>
      </c>
      <c r="AD798">
        <v>0</v>
      </c>
      <c r="AE798" t="s">
        <v>104</v>
      </c>
      <c r="AF798" t="s">
        <v>105</v>
      </c>
      <c r="AG798" t="s">
        <v>365</v>
      </c>
      <c r="AH798" t="s">
        <v>105</v>
      </c>
    </row>
    <row r="799" spans="1:34" ht="15">
      <c r="A799" t="s">
        <v>101</v>
      </c>
      <c r="B799" t="s">
        <v>102</v>
      </c>
      <c r="C799" t="s">
        <v>364</v>
      </c>
      <c r="D799" t="s">
        <v>139</v>
      </c>
      <c r="E799" t="s">
        <v>102</v>
      </c>
      <c r="F799">
        <v>2012</v>
      </c>
      <c r="G799" t="s">
        <v>113</v>
      </c>
      <c r="H799" t="s">
        <v>140</v>
      </c>
      <c r="I799" t="s">
        <v>115</v>
      </c>
      <c r="J799" t="s">
        <v>129</v>
      </c>
      <c r="K799" t="s">
        <v>136</v>
      </c>
      <c r="L799">
        <v>47171.92</v>
      </c>
      <c r="M799">
        <v>47171.92</v>
      </c>
      <c r="N799">
        <v>0</v>
      </c>
      <c r="O799">
        <v>0</v>
      </c>
      <c r="P799">
        <v>47171.92</v>
      </c>
      <c r="Q799" t="s">
        <v>131</v>
      </c>
      <c r="R799">
        <v>0</v>
      </c>
      <c r="S799">
        <v>0</v>
      </c>
      <c r="T799">
        <v>0</v>
      </c>
      <c r="U799">
        <v>0</v>
      </c>
      <c r="V799">
        <v>0</v>
      </c>
      <c r="W799">
        <v>0</v>
      </c>
      <c r="X799">
        <v>0</v>
      </c>
      <c r="Y799">
        <v>0</v>
      </c>
      <c r="Z799">
        <v>0</v>
      </c>
      <c r="AA799">
        <v>0</v>
      </c>
      <c r="AB799">
        <v>0</v>
      </c>
      <c r="AC799">
        <v>0</v>
      </c>
      <c r="AD799">
        <v>0</v>
      </c>
      <c r="AE799" t="s">
        <v>104</v>
      </c>
      <c r="AF799" t="s">
        <v>105</v>
      </c>
      <c r="AG799" t="s">
        <v>365</v>
      </c>
      <c r="AH799" t="s">
        <v>105</v>
      </c>
    </row>
    <row r="800" spans="1:34" ht="15">
      <c r="A800" t="s">
        <v>101</v>
      </c>
      <c r="B800" t="s">
        <v>102</v>
      </c>
      <c r="C800" t="s">
        <v>364</v>
      </c>
      <c r="D800" t="s">
        <v>141</v>
      </c>
      <c r="E800" t="s">
        <v>102</v>
      </c>
      <c r="F800">
        <v>2012</v>
      </c>
      <c r="G800" t="s">
        <v>113</v>
      </c>
      <c r="H800" t="s">
        <v>142</v>
      </c>
      <c r="I800" t="s">
        <v>115</v>
      </c>
      <c r="J800" t="s">
        <v>129</v>
      </c>
      <c r="K800" t="s">
        <v>136</v>
      </c>
      <c r="L800">
        <v>2772</v>
      </c>
      <c r="M800">
        <v>2772</v>
      </c>
      <c r="N800">
        <v>0</v>
      </c>
      <c r="O800">
        <v>0</v>
      </c>
      <c r="P800">
        <v>2772</v>
      </c>
      <c r="Q800" t="s">
        <v>131</v>
      </c>
      <c r="R800">
        <v>0</v>
      </c>
      <c r="S800">
        <v>0</v>
      </c>
      <c r="T800">
        <v>0</v>
      </c>
      <c r="U800">
        <v>0</v>
      </c>
      <c r="V800">
        <v>0</v>
      </c>
      <c r="W800">
        <v>0</v>
      </c>
      <c r="X800">
        <v>0</v>
      </c>
      <c r="Y800">
        <v>0</v>
      </c>
      <c r="Z800">
        <v>0</v>
      </c>
      <c r="AA800">
        <v>0</v>
      </c>
      <c r="AB800">
        <v>0</v>
      </c>
      <c r="AC800">
        <v>0</v>
      </c>
      <c r="AD800">
        <v>0</v>
      </c>
      <c r="AE800" t="s">
        <v>104</v>
      </c>
      <c r="AF800" t="s">
        <v>105</v>
      </c>
      <c r="AG800" t="s">
        <v>365</v>
      </c>
      <c r="AH800" t="s">
        <v>105</v>
      </c>
    </row>
    <row r="801" spans="1:34" ht="15">
      <c r="A801" t="s">
        <v>101</v>
      </c>
      <c r="B801" t="s">
        <v>102</v>
      </c>
      <c r="C801" t="s">
        <v>364</v>
      </c>
      <c r="D801" t="s">
        <v>143</v>
      </c>
      <c r="E801" t="s">
        <v>102</v>
      </c>
      <c r="F801">
        <v>2012</v>
      </c>
      <c r="G801" t="s">
        <v>113</v>
      </c>
      <c r="H801" t="s">
        <v>144</v>
      </c>
      <c r="I801" t="s">
        <v>115</v>
      </c>
      <c r="J801" t="s">
        <v>129</v>
      </c>
      <c r="K801" t="s">
        <v>136</v>
      </c>
      <c r="L801">
        <v>0</v>
      </c>
      <c r="M801">
        <v>0</v>
      </c>
      <c r="N801">
        <v>0</v>
      </c>
      <c r="O801">
        <v>0</v>
      </c>
      <c r="P801">
        <v>0</v>
      </c>
      <c r="Q801" t="s">
        <v>103</v>
      </c>
      <c r="R801">
        <v>0</v>
      </c>
      <c r="S801">
        <v>3662.21</v>
      </c>
      <c r="T801">
        <v>-3662.21</v>
      </c>
      <c r="U801">
        <v>0</v>
      </c>
      <c r="V801">
        <v>938.66</v>
      </c>
      <c r="W801">
        <v>268.02</v>
      </c>
      <c r="X801">
        <v>19.54</v>
      </c>
      <c r="Y801">
        <v>-1226.22</v>
      </c>
      <c r="Z801">
        <v>0</v>
      </c>
      <c r="AA801">
        <v>514.01</v>
      </c>
      <c r="AB801">
        <v>-514.01</v>
      </c>
      <c r="AC801">
        <v>0</v>
      </c>
      <c r="AD801">
        <v>0</v>
      </c>
      <c r="AE801" t="s">
        <v>104</v>
      </c>
      <c r="AF801" t="s">
        <v>105</v>
      </c>
      <c r="AG801" t="s">
        <v>365</v>
      </c>
      <c r="AH801" t="s">
        <v>105</v>
      </c>
    </row>
    <row r="802" spans="1:34" ht="15">
      <c r="A802" t="s">
        <v>101</v>
      </c>
      <c r="B802" t="s">
        <v>102</v>
      </c>
      <c r="C802" t="s">
        <v>364</v>
      </c>
      <c r="D802" t="s">
        <v>148</v>
      </c>
      <c r="E802" t="s">
        <v>102</v>
      </c>
      <c r="F802">
        <v>2012</v>
      </c>
      <c r="G802" t="s">
        <v>113</v>
      </c>
      <c r="H802" t="s">
        <v>149</v>
      </c>
      <c r="I802" t="s">
        <v>115</v>
      </c>
      <c r="J802" t="s">
        <v>150</v>
      </c>
      <c r="L802">
        <v>8000</v>
      </c>
      <c r="M802">
        <v>8000</v>
      </c>
      <c r="N802">
        <v>0</v>
      </c>
      <c r="O802">
        <v>0</v>
      </c>
      <c r="P802">
        <v>8000</v>
      </c>
      <c r="Q802" t="s">
        <v>131</v>
      </c>
      <c r="R802">
        <v>0</v>
      </c>
      <c r="S802">
        <v>0</v>
      </c>
      <c r="T802">
        <v>0</v>
      </c>
      <c r="U802">
        <v>0</v>
      </c>
      <c r="V802">
        <v>0</v>
      </c>
      <c r="W802">
        <v>0</v>
      </c>
      <c r="X802">
        <v>0</v>
      </c>
      <c r="Y802">
        <v>0</v>
      </c>
      <c r="Z802">
        <v>0</v>
      </c>
      <c r="AA802">
        <v>0</v>
      </c>
      <c r="AB802">
        <v>0</v>
      </c>
      <c r="AC802">
        <v>0</v>
      </c>
      <c r="AD802">
        <v>0</v>
      </c>
      <c r="AE802" t="s">
        <v>104</v>
      </c>
      <c r="AF802" t="s">
        <v>105</v>
      </c>
      <c r="AG802" t="s">
        <v>365</v>
      </c>
      <c r="AH802" t="s">
        <v>105</v>
      </c>
    </row>
    <row r="803" spans="1:34" ht="15">
      <c r="A803" t="s">
        <v>101</v>
      </c>
      <c r="B803" t="s">
        <v>102</v>
      </c>
      <c r="C803" t="s">
        <v>364</v>
      </c>
      <c r="D803" t="s">
        <v>151</v>
      </c>
      <c r="E803" t="s">
        <v>102</v>
      </c>
      <c r="F803">
        <v>2012</v>
      </c>
      <c r="G803" t="s">
        <v>113</v>
      </c>
      <c r="H803" t="s">
        <v>152</v>
      </c>
      <c r="I803" t="s">
        <v>115</v>
      </c>
      <c r="J803" t="s">
        <v>150</v>
      </c>
      <c r="L803">
        <v>3000</v>
      </c>
      <c r="M803">
        <v>3000</v>
      </c>
      <c r="N803">
        <v>0</v>
      </c>
      <c r="O803">
        <v>0</v>
      </c>
      <c r="P803">
        <v>3000</v>
      </c>
      <c r="Q803" t="s">
        <v>131</v>
      </c>
      <c r="R803">
        <v>0</v>
      </c>
      <c r="S803">
        <v>0</v>
      </c>
      <c r="T803">
        <v>0</v>
      </c>
      <c r="U803">
        <v>0</v>
      </c>
      <c r="V803">
        <v>0</v>
      </c>
      <c r="W803">
        <v>0</v>
      </c>
      <c r="X803">
        <v>0</v>
      </c>
      <c r="Y803">
        <v>0</v>
      </c>
      <c r="Z803">
        <v>0</v>
      </c>
      <c r="AA803">
        <v>0</v>
      </c>
      <c r="AB803">
        <v>0</v>
      </c>
      <c r="AC803">
        <v>0</v>
      </c>
      <c r="AD803">
        <v>0</v>
      </c>
      <c r="AE803" t="s">
        <v>104</v>
      </c>
      <c r="AF803" t="s">
        <v>105</v>
      </c>
      <c r="AG803" t="s">
        <v>365</v>
      </c>
      <c r="AH803" t="s">
        <v>105</v>
      </c>
    </row>
    <row r="804" spans="1:34" ht="15">
      <c r="A804" t="s">
        <v>101</v>
      </c>
      <c r="B804" t="s">
        <v>102</v>
      </c>
      <c r="C804" t="s">
        <v>364</v>
      </c>
      <c r="D804" t="s">
        <v>366</v>
      </c>
      <c r="E804" t="s">
        <v>102</v>
      </c>
      <c r="F804">
        <v>2012</v>
      </c>
      <c r="G804" t="s">
        <v>113</v>
      </c>
      <c r="H804" t="s">
        <v>367</v>
      </c>
      <c r="I804" t="s">
        <v>115</v>
      </c>
      <c r="J804" t="s">
        <v>190</v>
      </c>
      <c r="L804">
        <v>10000</v>
      </c>
      <c r="M804">
        <v>10000</v>
      </c>
      <c r="N804">
        <v>0</v>
      </c>
      <c r="O804">
        <v>0</v>
      </c>
      <c r="P804">
        <v>10000</v>
      </c>
      <c r="Q804" t="s">
        <v>131</v>
      </c>
      <c r="R804">
        <v>0</v>
      </c>
      <c r="S804">
        <v>0</v>
      </c>
      <c r="T804">
        <v>0</v>
      </c>
      <c r="U804">
        <v>0</v>
      </c>
      <c r="V804">
        <v>0</v>
      </c>
      <c r="W804">
        <v>0</v>
      </c>
      <c r="X804">
        <v>0</v>
      </c>
      <c r="Y804">
        <v>0</v>
      </c>
      <c r="Z804">
        <v>0</v>
      </c>
      <c r="AA804">
        <v>0</v>
      </c>
      <c r="AB804">
        <v>0</v>
      </c>
      <c r="AC804">
        <v>0</v>
      </c>
      <c r="AD804">
        <v>0</v>
      </c>
      <c r="AE804" t="s">
        <v>104</v>
      </c>
      <c r="AF804" t="s">
        <v>105</v>
      </c>
      <c r="AG804" t="s">
        <v>365</v>
      </c>
      <c r="AH804" t="s">
        <v>105</v>
      </c>
    </row>
    <row r="805" spans="1:34" ht="15">
      <c r="A805" t="s">
        <v>101</v>
      </c>
      <c r="B805" t="s">
        <v>102</v>
      </c>
      <c r="C805" t="s">
        <v>364</v>
      </c>
      <c r="D805" t="s">
        <v>155</v>
      </c>
      <c r="E805" t="s">
        <v>102</v>
      </c>
      <c r="F805">
        <v>2012</v>
      </c>
      <c r="G805" t="s">
        <v>113</v>
      </c>
      <c r="H805" t="s">
        <v>156</v>
      </c>
      <c r="I805" t="s">
        <v>115</v>
      </c>
      <c r="J805" t="s">
        <v>157</v>
      </c>
      <c r="L805">
        <v>0</v>
      </c>
      <c r="M805">
        <v>0</v>
      </c>
      <c r="N805">
        <v>0</v>
      </c>
      <c r="O805">
        <v>0</v>
      </c>
      <c r="P805">
        <v>0</v>
      </c>
      <c r="Q805" t="s">
        <v>103</v>
      </c>
      <c r="R805">
        <v>0</v>
      </c>
      <c r="S805">
        <v>0</v>
      </c>
      <c r="T805">
        <v>0</v>
      </c>
      <c r="U805">
        <v>0</v>
      </c>
      <c r="V805">
        <v>0</v>
      </c>
      <c r="W805">
        <v>0</v>
      </c>
      <c r="X805">
        <v>0</v>
      </c>
      <c r="Y805">
        <v>0</v>
      </c>
      <c r="Z805">
        <v>0</v>
      </c>
      <c r="AA805">
        <v>0</v>
      </c>
      <c r="AB805">
        <v>0</v>
      </c>
      <c r="AC805">
        <v>0</v>
      </c>
      <c r="AD805">
        <v>0</v>
      </c>
      <c r="AE805" t="s">
        <v>104</v>
      </c>
      <c r="AF805" t="s">
        <v>105</v>
      </c>
      <c r="AG805" t="s">
        <v>365</v>
      </c>
      <c r="AH805" t="s">
        <v>105</v>
      </c>
    </row>
    <row r="806" spans="1:34" ht="15">
      <c r="A806" t="s">
        <v>101</v>
      </c>
      <c r="B806" t="s">
        <v>102</v>
      </c>
      <c r="C806" t="s">
        <v>364</v>
      </c>
      <c r="D806" t="s">
        <v>158</v>
      </c>
      <c r="E806" t="s">
        <v>102</v>
      </c>
      <c r="F806">
        <v>2012</v>
      </c>
      <c r="G806" t="s">
        <v>113</v>
      </c>
      <c r="H806" t="s">
        <v>159</v>
      </c>
      <c r="I806" t="s">
        <v>115</v>
      </c>
      <c r="J806" t="s">
        <v>157</v>
      </c>
      <c r="L806">
        <v>0</v>
      </c>
      <c r="M806">
        <v>0</v>
      </c>
      <c r="N806">
        <v>0</v>
      </c>
      <c r="O806">
        <v>0</v>
      </c>
      <c r="P806">
        <v>0</v>
      </c>
      <c r="Q806" t="s">
        <v>103</v>
      </c>
      <c r="R806">
        <v>0</v>
      </c>
      <c r="S806">
        <v>0</v>
      </c>
      <c r="T806">
        <v>0</v>
      </c>
      <c r="U806">
        <v>0</v>
      </c>
      <c r="V806">
        <v>0</v>
      </c>
      <c r="W806">
        <v>0</v>
      </c>
      <c r="X806">
        <v>0</v>
      </c>
      <c r="Y806">
        <v>0</v>
      </c>
      <c r="Z806">
        <v>0</v>
      </c>
      <c r="AA806">
        <v>0</v>
      </c>
      <c r="AB806">
        <v>0</v>
      </c>
      <c r="AC806">
        <v>0</v>
      </c>
      <c r="AD806">
        <v>0</v>
      </c>
      <c r="AE806" t="s">
        <v>104</v>
      </c>
      <c r="AF806" t="s">
        <v>105</v>
      </c>
      <c r="AG806" t="s">
        <v>365</v>
      </c>
      <c r="AH806" t="s">
        <v>105</v>
      </c>
    </row>
    <row r="807" spans="1:34" ht="15">
      <c r="A807" t="s">
        <v>101</v>
      </c>
      <c r="B807" t="s">
        <v>102</v>
      </c>
      <c r="C807" t="s">
        <v>364</v>
      </c>
      <c r="D807" t="s">
        <v>368</v>
      </c>
      <c r="E807" t="s">
        <v>102</v>
      </c>
      <c r="F807">
        <v>2012</v>
      </c>
      <c r="G807" t="s">
        <v>113</v>
      </c>
      <c r="H807" t="s">
        <v>369</v>
      </c>
      <c r="I807" t="s">
        <v>115</v>
      </c>
      <c r="J807" t="s">
        <v>193</v>
      </c>
      <c r="L807">
        <v>-426478.92</v>
      </c>
      <c r="M807">
        <v>-426478.92</v>
      </c>
      <c r="N807">
        <v>0</v>
      </c>
      <c r="O807">
        <v>0</v>
      </c>
      <c r="P807">
        <v>-426478.92</v>
      </c>
      <c r="Q807" t="s">
        <v>131</v>
      </c>
      <c r="R807">
        <v>0</v>
      </c>
      <c r="S807">
        <v>0</v>
      </c>
      <c r="T807">
        <v>0</v>
      </c>
      <c r="U807">
        <v>0</v>
      </c>
      <c r="V807">
        <v>0</v>
      </c>
      <c r="W807">
        <v>0</v>
      </c>
      <c r="X807">
        <v>0</v>
      </c>
      <c r="Y807">
        <v>0</v>
      </c>
      <c r="Z807">
        <v>0</v>
      </c>
      <c r="AA807">
        <v>0</v>
      </c>
      <c r="AB807">
        <v>0</v>
      </c>
      <c r="AC807">
        <v>0</v>
      </c>
      <c r="AD807">
        <v>0</v>
      </c>
      <c r="AE807" t="s">
        <v>104</v>
      </c>
      <c r="AF807" t="s">
        <v>105</v>
      </c>
      <c r="AG807" t="s">
        <v>365</v>
      </c>
      <c r="AH807" t="s">
        <v>105</v>
      </c>
    </row>
    <row r="808" spans="1:34" ht="15">
      <c r="A808" t="s">
        <v>101</v>
      </c>
      <c r="B808" t="s">
        <v>102</v>
      </c>
      <c r="C808" t="s">
        <v>364</v>
      </c>
      <c r="D808" t="s">
        <v>225</v>
      </c>
      <c r="E808" t="s">
        <v>102</v>
      </c>
      <c r="F808">
        <v>2012</v>
      </c>
      <c r="G808" t="s">
        <v>113</v>
      </c>
      <c r="H808" t="s">
        <v>226</v>
      </c>
      <c r="I808" t="s">
        <v>115</v>
      </c>
      <c r="J808" t="s">
        <v>227</v>
      </c>
      <c r="L808">
        <v>0</v>
      </c>
      <c r="M808">
        <v>0</v>
      </c>
      <c r="N808">
        <v>0</v>
      </c>
      <c r="O808">
        <v>0</v>
      </c>
      <c r="P808">
        <v>0</v>
      </c>
      <c r="Q808" t="s">
        <v>103</v>
      </c>
      <c r="R808">
        <v>0</v>
      </c>
      <c r="S808">
        <v>0</v>
      </c>
      <c r="T808">
        <v>0</v>
      </c>
      <c r="U808">
        <v>-37501.29</v>
      </c>
      <c r="V808">
        <v>-5096.400000000001</v>
      </c>
      <c r="W808">
        <v>-4749.41</v>
      </c>
      <c r="X808">
        <v>-4841.58</v>
      </c>
      <c r="Y808">
        <v>-3647.25</v>
      </c>
      <c r="Z808">
        <v>-4612.46</v>
      </c>
      <c r="AA808">
        <v>-3255.57</v>
      </c>
      <c r="AB808">
        <v>-3085.32</v>
      </c>
      <c r="AC808">
        <v>-1720.6000000000001</v>
      </c>
      <c r="AD808">
        <v>68509.88</v>
      </c>
      <c r="AE808" t="s">
        <v>104</v>
      </c>
      <c r="AF808" t="s">
        <v>105</v>
      </c>
      <c r="AG808" t="s">
        <v>365</v>
      </c>
      <c r="AH808" t="s">
        <v>105</v>
      </c>
    </row>
    <row r="809" spans="1:34" ht="15">
      <c r="A809" t="s">
        <v>101</v>
      </c>
      <c r="B809" t="s">
        <v>102</v>
      </c>
      <c r="C809" t="s">
        <v>364</v>
      </c>
      <c r="D809" t="s">
        <v>225</v>
      </c>
      <c r="E809" t="s">
        <v>106</v>
      </c>
      <c r="F809">
        <v>2012</v>
      </c>
      <c r="G809" t="s">
        <v>113</v>
      </c>
      <c r="H809" t="s">
        <v>226</v>
      </c>
      <c r="I809" t="s">
        <v>115</v>
      </c>
      <c r="J809" t="s">
        <v>227</v>
      </c>
      <c r="L809">
        <v>0</v>
      </c>
      <c r="M809">
        <v>0</v>
      </c>
      <c r="N809">
        <v>-68509.88</v>
      </c>
      <c r="O809">
        <v>0</v>
      </c>
      <c r="P809">
        <v>68509.88</v>
      </c>
      <c r="Q809" t="s">
        <v>103</v>
      </c>
      <c r="R809">
        <v>0</v>
      </c>
      <c r="S809">
        <v>0</v>
      </c>
      <c r="T809">
        <v>0</v>
      </c>
      <c r="U809">
        <v>0</v>
      </c>
      <c r="V809">
        <v>0</v>
      </c>
      <c r="W809">
        <v>0</v>
      </c>
      <c r="X809">
        <v>0</v>
      </c>
      <c r="Y809">
        <v>0</v>
      </c>
      <c r="Z809">
        <v>0</v>
      </c>
      <c r="AA809">
        <v>0</v>
      </c>
      <c r="AB809">
        <v>0</v>
      </c>
      <c r="AC809">
        <v>0</v>
      </c>
      <c r="AD809">
        <v>-68509.88</v>
      </c>
      <c r="AE809" t="s">
        <v>104</v>
      </c>
      <c r="AF809" t="s">
        <v>105</v>
      </c>
      <c r="AG809" t="s">
        <v>365</v>
      </c>
      <c r="AH809" t="s">
        <v>107</v>
      </c>
    </row>
    <row r="810" spans="1:34" ht="15">
      <c r="A810" t="s">
        <v>101</v>
      </c>
      <c r="B810" t="s">
        <v>102</v>
      </c>
      <c r="C810" t="s">
        <v>364</v>
      </c>
      <c r="D810" t="s">
        <v>228</v>
      </c>
      <c r="E810" t="s">
        <v>102</v>
      </c>
      <c r="F810">
        <v>2012</v>
      </c>
      <c r="G810" t="s">
        <v>113</v>
      </c>
      <c r="H810" t="s">
        <v>229</v>
      </c>
      <c r="I810" t="s">
        <v>115</v>
      </c>
      <c r="J810" t="s">
        <v>227</v>
      </c>
      <c r="L810">
        <v>0</v>
      </c>
      <c r="M810">
        <v>0</v>
      </c>
      <c r="N810">
        <v>0</v>
      </c>
      <c r="O810">
        <v>0</v>
      </c>
      <c r="P810">
        <v>0</v>
      </c>
      <c r="Q810" t="s">
        <v>103</v>
      </c>
      <c r="R810">
        <v>0</v>
      </c>
      <c r="S810">
        <v>0</v>
      </c>
      <c r="T810">
        <v>0</v>
      </c>
      <c r="U810">
        <v>-24941.18</v>
      </c>
      <c r="V810">
        <v>-3443.65</v>
      </c>
      <c r="W810">
        <v>-3356.9500000000003</v>
      </c>
      <c r="X810">
        <v>-3522.25</v>
      </c>
      <c r="Y810">
        <v>-2416.89</v>
      </c>
      <c r="Z810">
        <v>-3116.7000000000003</v>
      </c>
      <c r="AA810">
        <v>-2727.37</v>
      </c>
      <c r="AB810">
        <v>-2037.49</v>
      </c>
      <c r="AC810">
        <v>-1135.69</v>
      </c>
      <c r="AD810">
        <v>46698.17</v>
      </c>
      <c r="AE810" t="s">
        <v>104</v>
      </c>
      <c r="AF810" t="s">
        <v>105</v>
      </c>
      <c r="AG810" t="s">
        <v>365</v>
      </c>
      <c r="AH810" t="s">
        <v>105</v>
      </c>
    </row>
    <row r="811" spans="1:34" ht="15">
      <c r="A811" t="s">
        <v>101</v>
      </c>
      <c r="B811" t="s">
        <v>102</v>
      </c>
      <c r="C811" t="s">
        <v>364</v>
      </c>
      <c r="D811" t="s">
        <v>228</v>
      </c>
      <c r="E811" t="s">
        <v>106</v>
      </c>
      <c r="F811">
        <v>2012</v>
      </c>
      <c r="G811" t="s">
        <v>113</v>
      </c>
      <c r="H811" t="s">
        <v>229</v>
      </c>
      <c r="I811" t="s">
        <v>115</v>
      </c>
      <c r="J811" t="s">
        <v>227</v>
      </c>
      <c r="L811">
        <v>0</v>
      </c>
      <c r="M811">
        <v>0</v>
      </c>
      <c r="N811">
        <v>-46698.17</v>
      </c>
      <c r="O811">
        <v>0</v>
      </c>
      <c r="P811">
        <v>46698.17</v>
      </c>
      <c r="Q811" t="s">
        <v>103</v>
      </c>
      <c r="R811">
        <v>0</v>
      </c>
      <c r="S811">
        <v>0</v>
      </c>
      <c r="T811">
        <v>0</v>
      </c>
      <c r="U811">
        <v>0</v>
      </c>
      <c r="V811">
        <v>0</v>
      </c>
      <c r="W811">
        <v>0</v>
      </c>
      <c r="X811">
        <v>0</v>
      </c>
      <c r="Y811">
        <v>0</v>
      </c>
      <c r="Z811">
        <v>0</v>
      </c>
      <c r="AA811">
        <v>0</v>
      </c>
      <c r="AB811">
        <v>0</v>
      </c>
      <c r="AC811">
        <v>0</v>
      </c>
      <c r="AD811">
        <v>-46698.17</v>
      </c>
      <c r="AE811" t="s">
        <v>104</v>
      </c>
      <c r="AF811" t="s">
        <v>105</v>
      </c>
      <c r="AG811" t="s">
        <v>365</v>
      </c>
      <c r="AH811" t="s">
        <v>107</v>
      </c>
    </row>
    <row r="812" spans="1:34" ht="15">
      <c r="A812" t="s">
        <v>101</v>
      </c>
      <c r="B812" t="s">
        <v>102</v>
      </c>
      <c r="C812" t="s">
        <v>364</v>
      </c>
      <c r="D812" t="s">
        <v>161</v>
      </c>
      <c r="E812" t="s">
        <v>102</v>
      </c>
      <c r="F812">
        <v>2012</v>
      </c>
      <c r="G812" t="s">
        <v>121</v>
      </c>
      <c r="H812" t="s">
        <v>162</v>
      </c>
      <c r="I812" t="s">
        <v>123</v>
      </c>
      <c r="J812" t="s">
        <v>124</v>
      </c>
      <c r="L812" s="40">
        <v>-890560</v>
      </c>
      <c r="M812" s="40">
        <v>-890560</v>
      </c>
      <c r="N812" s="40">
        <v>0</v>
      </c>
      <c r="O812" s="40">
        <v>0</v>
      </c>
      <c r="P812" s="40">
        <v>-890560</v>
      </c>
      <c r="Q812" t="s">
        <v>131</v>
      </c>
      <c r="R812">
        <v>0</v>
      </c>
      <c r="S812">
        <v>0</v>
      </c>
      <c r="T812">
        <v>0</v>
      </c>
      <c r="U812">
        <v>0</v>
      </c>
      <c r="V812">
        <v>0</v>
      </c>
      <c r="W812">
        <v>0</v>
      </c>
      <c r="X812">
        <v>0</v>
      </c>
      <c r="Y812">
        <v>0</v>
      </c>
      <c r="Z812">
        <v>0</v>
      </c>
      <c r="AA812">
        <v>0</v>
      </c>
      <c r="AB812">
        <v>0</v>
      </c>
      <c r="AC812">
        <v>0</v>
      </c>
      <c r="AD812">
        <v>0</v>
      </c>
      <c r="AE812" t="s">
        <v>104</v>
      </c>
      <c r="AF812" t="s">
        <v>105</v>
      </c>
      <c r="AG812" t="s">
        <v>365</v>
      </c>
      <c r="AH812" t="s">
        <v>105</v>
      </c>
    </row>
    <row r="813" spans="1:34" ht="15">
      <c r="A813" t="s">
        <v>101</v>
      </c>
      <c r="B813" t="s">
        <v>553</v>
      </c>
      <c r="C813" t="s">
        <v>364</v>
      </c>
      <c r="D813" t="s">
        <v>127</v>
      </c>
      <c r="E813" t="s">
        <v>106</v>
      </c>
      <c r="F813">
        <v>2012</v>
      </c>
      <c r="G813" t="s">
        <v>113</v>
      </c>
      <c r="H813" t="s">
        <v>128</v>
      </c>
      <c r="I813" t="s">
        <v>115</v>
      </c>
      <c r="J813" t="s">
        <v>129</v>
      </c>
      <c r="K813" t="s">
        <v>130</v>
      </c>
      <c r="L813">
        <v>0</v>
      </c>
      <c r="M813">
        <v>0</v>
      </c>
      <c r="N813">
        <v>284057.92</v>
      </c>
      <c r="O813">
        <v>0</v>
      </c>
      <c r="P813">
        <v>-284057.92</v>
      </c>
      <c r="Q813" t="s">
        <v>103</v>
      </c>
      <c r="R813">
        <v>27163.74</v>
      </c>
      <c r="S813">
        <v>20772.24</v>
      </c>
      <c r="T813">
        <v>56311.39</v>
      </c>
      <c r="U813">
        <v>23216.7</v>
      </c>
      <c r="V813">
        <v>15016.78</v>
      </c>
      <c r="W813">
        <v>15402.87</v>
      </c>
      <c r="X813">
        <v>16175.06</v>
      </c>
      <c r="Y813">
        <v>38252.83</v>
      </c>
      <c r="Z813">
        <v>22733.69</v>
      </c>
      <c r="AA813">
        <v>14644.16</v>
      </c>
      <c r="AB813">
        <v>18797.24</v>
      </c>
      <c r="AC813">
        <v>15571.220000000001</v>
      </c>
      <c r="AD813">
        <v>0</v>
      </c>
      <c r="AE813" t="s">
        <v>104</v>
      </c>
      <c r="AF813" t="s">
        <v>554</v>
      </c>
      <c r="AG813" t="s">
        <v>365</v>
      </c>
      <c r="AH813" t="s">
        <v>107</v>
      </c>
    </row>
    <row r="814" spans="1:34" ht="15">
      <c r="A814" t="s">
        <v>101</v>
      </c>
      <c r="B814" t="s">
        <v>553</v>
      </c>
      <c r="C814" t="s">
        <v>364</v>
      </c>
      <c r="D814" t="s">
        <v>255</v>
      </c>
      <c r="E814" t="s">
        <v>106</v>
      </c>
      <c r="F814">
        <v>2012</v>
      </c>
      <c r="G814" t="s">
        <v>113</v>
      </c>
      <c r="H814" t="s">
        <v>256</v>
      </c>
      <c r="I814" t="s">
        <v>115</v>
      </c>
      <c r="J814" t="s">
        <v>129</v>
      </c>
      <c r="K814" t="s">
        <v>130</v>
      </c>
      <c r="L814">
        <v>0</v>
      </c>
      <c r="M814">
        <v>0</v>
      </c>
      <c r="N814">
        <v>7297.28</v>
      </c>
      <c r="O814">
        <v>0</v>
      </c>
      <c r="P814">
        <v>-7297.28</v>
      </c>
      <c r="Q814" t="s">
        <v>103</v>
      </c>
      <c r="R814">
        <v>603.53</v>
      </c>
      <c r="S814">
        <v>0</v>
      </c>
      <c r="T814">
        <v>460.88</v>
      </c>
      <c r="U814">
        <v>230.44</v>
      </c>
      <c r="V814">
        <v>411.5</v>
      </c>
      <c r="W814">
        <v>1026.01</v>
      </c>
      <c r="X814">
        <v>1481.4</v>
      </c>
      <c r="Y814">
        <v>87.79</v>
      </c>
      <c r="Z814">
        <v>373.09000000000003</v>
      </c>
      <c r="AA814">
        <v>2556.8</v>
      </c>
      <c r="AB814">
        <v>43.89</v>
      </c>
      <c r="AC814">
        <v>21.95</v>
      </c>
      <c r="AD814">
        <v>0</v>
      </c>
      <c r="AE814" t="s">
        <v>104</v>
      </c>
      <c r="AF814" t="s">
        <v>554</v>
      </c>
      <c r="AG814" t="s">
        <v>365</v>
      </c>
      <c r="AH814" t="s">
        <v>107</v>
      </c>
    </row>
    <row r="815" spans="1:34" ht="15">
      <c r="A815" t="s">
        <v>101</v>
      </c>
      <c r="B815" t="s">
        <v>553</v>
      </c>
      <c r="C815" t="s">
        <v>364</v>
      </c>
      <c r="D815" t="s">
        <v>134</v>
      </c>
      <c r="E815" t="s">
        <v>106</v>
      </c>
      <c r="F815">
        <v>2012</v>
      </c>
      <c r="G815" t="s">
        <v>113</v>
      </c>
      <c r="H815" t="s">
        <v>135</v>
      </c>
      <c r="I815" t="s">
        <v>115</v>
      </c>
      <c r="J815" t="s">
        <v>129</v>
      </c>
      <c r="K815" t="s">
        <v>136</v>
      </c>
      <c r="L815">
        <v>0</v>
      </c>
      <c r="M815">
        <v>0</v>
      </c>
      <c r="N815">
        <v>56760</v>
      </c>
      <c r="O815">
        <v>0</v>
      </c>
      <c r="P815">
        <v>-56760</v>
      </c>
      <c r="Q815" t="s">
        <v>103</v>
      </c>
      <c r="R815">
        <v>0</v>
      </c>
      <c r="S815">
        <v>6450</v>
      </c>
      <c r="T815">
        <v>12900</v>
      </c>
      <c r="U815">
        <v>5160</v>
      </c>
      <c r="V815">
        <v>5160</v>
      </c>
      <c r="W815">
        <v>5160</v>
      </c>
      <c r="X815">
        <v>5160</v>
      </c>
      <c r="Y815">
        <v>2580</v>
      </c>
      <c r="Z815">
        <v>3870</v>
      </c>
      <c r="AA815">
        <v>3870</v>
      </c>
      <c r="AB815">
        <v>3870</v>
      </c>
      <c r="AC815">
        <v>2580</v>
      </c>
      <c r="AD815">
        <v>0</v>
      </c>
      <c r="AE815" t="s">
        <v>104</v>
      </c>
      <c r="AF815" t="s">
        <v>554</v>
      </c>
      <c r="AG815" t="s">
        <v>365</v>
      </c>
      <c r="AH815" t="s">
        <v>107</v>
      </c>
    </row>
    <row r="816" spans="1:34" ht="15">
      <c r="A816" t="s">
        <v>101</v>
      </c>
      <c r="B816" t="s">
        <v>553</v>
      </c>
      <c r="C816" t="s">
        <v>364</v>
      </c>
      <c r="D816" t="s">
        <v>137</v>
      </c>
      <c r="E816" t="s">
        <v>106</v>
      </c>
      <c r="F816">
        <v>2012</v>
      </c>
      <c r="G816" t="s">
        <v>113</v>
      </c>
      <c r="H816" t="s">
        <v>138</v>
      </c>
      <c r="I816" t="s">
        <v>115</v>
      </c>
      <c r="J816" t="s">
        <v>129</v>
      </c>
      <c r="K816" t="s">
        <v>136</v>
      </c>
      <c r="L816">
        <v>0</v>
      </c>
      <c r="M816">
        <v>0</v>
      </c>
      <c r="N816">
        <v>29699.58</v>
      </c>
      <c r="O816">
        <v>0</v>
      </c>
      <c r="P816">
        <v>-29699.58</v>
      </c>
      <c r="Q816" t="s">
        <v>103</v>
      </c>
      <c r="R816">
        <v>1550.39</v>
      </c>
      <c r="S816">
        <v>3061.37</v>
      </c>
      <c r="T816">
        <v>5359.7</v>
      </c>
      <c r="U816">
        <v>2740.7400000000002</v>
      </c>
      <c r="V816">
        <v>2441.1</v>
      </c>
      <c r="W816">
        <v>2488.12</v>
      </c>
      <c r="X816">
        <v>2173.64</v>
      </c>
      <c r="Y816">
        <v>3498.2200000000003</v>
      </c>
      <c r="Z816">
        <v>1686.43</v>
      </c>
      <c r="AA816">
        <v>1565.3400000000001</v>
      </c>
      <c r="AB816">
        <v>1661.26</v>
      </c>
      <c r="AC816">
        <v>1473.27</v>
      </c>
      <c r="AD816">
        <v>0</v>
      </c>
      <c r="AE816" t="s">
        <v>104</v>
      </c>
      <c r="AF816" t="s">
        <v>554</v>
      </c>
      <c r="AG816" t="s">
        <v>365</v>
      </c>
      <c r="AH816" t="s">
        <v>107</v>
      </c>
    </row>
    <row r="817" spans="1:34" ht="15">
      <c r="A817" t="s">
        <v>101</v>
      </c>
      <c r="B817" t="s">
        <v>553</v>
      </c>
      <c r="C817" t="s">
        <v>364</v>
      </c>
      <c r="D817" t="s">
        <v>139</v>
      </c>
      <c r="E817" t="s">
        <v>106</v>
      </c>
      <c r="F817">
        <v>2012</v>
      </c>
      <c r="G817" t="s">
        <v>113</v>
      </c>
      <c r="H817" t="s">
        <v>140</v>
      </c>
      <c r="I817" t="s">
        <v>115</v>
      </c>
      <c r="J817" t="s">
        <v>129</v>
      </c>
      <c r="K817" t="s">
        <v>136</v>
      </c>
      <c r="L817">
        <v>0</v>
      </c>
      <c r="M817">
        <v>0</v>
      </c>
      <c r="N817">
        <v>26112.09</v>
      </c>
      <c r="O817">
        <v>0</v>
      </c>
      <c r="P817">
        <v>-26112.09</v>
      </c>
      <c r="Q817" t="s">
        <v>103</v>
      </c>
      <c r="R817">
        <v>1465.42</v>
      </c>
      <c r="S817">
        <v>2893.4500000000003</v>
      </c>
      <c r="T817">
        <v>5067.72</v>
      </c>
      <c r="U817">
        <v>2293.16</v>
      </c>
      <c r="V817">
        <v>2252.2000000000003</v>
      </c>
      <c r="W817">
        <v>2295.71</v>
      </c>
      <c r="X817">
        <v>2031.3700000000001</v>
      </c>
      <c r="Y817">
        <v>1815.89</v>
      </c>
      <c r="Z817">
        <v>1583.82</v>
      </c>
      <c r="AA817">
        <v>1469.65</v>
      </c>
      <c r="AB817">
        <v>1560.08</v>
      </c>
      <c r="AC817">
        <v>1383.6200000000001</v>
      </c>
      <c r="AD817">
        <v>0</v>
      </c>
      <c r="AE817" t="s">
        <v>104</v>
      </c>
      <c r="AF817" t="s">
        <v>554</v>
      </c>
      <c r="AG817" t="s">
        <v>365</v>
      </c>
      <c r="AH817" t="s">
        <v>107</v>
      </c>
    </row>
    <row r="818" spans="1:34" ht="15">
      <c r="A818" t="s">
        <v>101</v>
      </c>
      <c r="B818" t="s">
        <v>553</v>
      </c>
      <c r="C818" t="s">
        <v>364</v>
      </c>
      <c r="D818" t="s">
        <v>141</v>
      </c>
      <c r="E818" t="s">
        <v>106</v>
      </c>
      <c r="F818">
        <v>2012</v>
      </c>
      <c r="G818" t="s">
        <v>113</v>
      </c>
      <c r="H818" t="s">
        <v>142</v>
      </c>
      <c r="I818" t="s">
        <v>115</v>
      </c>
      <c r="J818" t="s">
        <v>129</v>
      </c>
      <c r="K818" t="s">
        <v>136</v>
      </c>
      <c r="L818">
        <v>0</v>
      </c>
      <c r="M818">
        <v>0</v>
      </c>
      <c r="N818">
        <v>2772</v>
      </c>
      <c r="O818">
        <v>0</v>
      </c>
      <c r="P818">
        <v>-2772</v>
      </c>
      <c r="Q818" t="s">
        <v>103</v>
      </c>
      <c r="R818">
        <v>0</v>
      </c>
      <c r="S818">
        <v>0</v>
      </c>
      <c r="T818">
        <v>0</v>
      </c>
      <c r="U818">
        <v>0</v>
      </c>
      <c r="V818">
        <v>0</v>
      </c>
      <c r="W818">
        <v>1386</v>
      </c>
      <c r="X818">
        <v>231</v>
      </c>
      <c r="Y818">
        <v>231</v>
      </c>
      <c r="Z818">
        <v>231</v>
      </c>
      <c r="AA818">
        <v>231</v>
      </c>
      <c r="AB818">
        <v>231</v>
      </c>
      <c r="AC818">
        <v>231</v>
      </c>
      <c r="AD818">
        <v>0</v>
      </c>
      <c r="AE818" t="s">
        <v>104</v>
      </c>
      <c r="AF818" t="s">
        <v>554</v>
      </c>
      <c r="AG818" t="s">
        <v>365</v>
      </c>
      <c r="AH818" t="s">
        <v>107</v>
      </c>
    </row>
    <row r="819" spans="1:34" ht="15">
      <c r="A819" t="s">
        <v>101</v>
      </c>
      <c r="B819" t="s">
        <v>553</v>
      </c>
      <c r="C819" t="s">
        <v>364</v>
      </c>
      <c r="D819" t="s">
        <v>221</v>
      </c>
      <c r="E819" t="s">
        <v>106</v>
      </c>
      <c r="F819">
        <v>2012</v>
      </c>
      <c r="G819" t="s">
        <v>113</v>
      </c>
      <c r="H819" t="s">
        <v>222</v>
      </c>
      <c r="I819" t="s">
        <v>115</v>
      </c>
      <c r="J819" t="s">
        <v>129</v>
      </c>
      <c r="K819" t="s">
        <v>136</v>
      </c>
      <c r="L819">
        <v>0</v>
      </c>
      <c r="M819">
        <v>0</v>
      </c>
      <c r="N819">
        <v>5956.46</v>
      </c>
      <c r="O819">
        <v>0</v>
      </c>
      <c r="P819">
        <v>-5956.46</v>
      </c>
      <c r="Q819" t="s">
        <v>103</v>
      </c>
      <c r="R819">
        <v>0</v>
      </c>
      <c r="S819">
        <v>0</v>
      </c>
      <c r="T819">
        <v>0</v>
      </c>
      <c r="U819">
        <v>0</v>
      </c>
      <c r="V819">
        <v>0</v>
      </c>
      <c r="W819">
        <v>0</v>
      </c>
      <c r="X819">
        <v>0</v>
      </c>
      <c r="Y819">
        <v>0</v>
      </c>
      <c r="Z819">
        <v>0</v>
      </c>
      <c r="AA819">
        <v>0</v>
      </c>
      <c r="AB819">
        <v>5956.46</v>
      </c>
      <c r="AC819">
        <v>0</v>
      </c>
      <c r="AD819">
        <v>0</v>
      </c>
      <c r="AE819" t="s">
        <v>104</v>
      </c>
      <c r="AF819" t="s">
        <v>554</v>
      </c>
      <c r="AG819" t="s">
        <v>365</v>
      </c>
      <c r="AH819" t="s">
        <v>107</v>
      </c>
    </row>
    <row r="820" spans="1:34" ht="15">
      <c r="A820" t="s">
        <v>101</v>
      </c>
      <c r="B820" t="s">
        <v>553</v>
      </c>
      <c r="C820" t="s">
        <v>364</v>
      </c>
      <c r="D820" t="s">
        <v>551</v>
      </c>
      <c r="E820" t="s">
        <v>106</v>
      </c>
      <c r="F820">
        <v>2012</v>
      </c>
      <c r="G820" t="s">
        <v>113</v>
      </c>
      <c r="H820" t="s">
        <v>552</v>
      </c>
      <c r="I820" t="s">
        <v>115</v>
      </c>
      <c r="J820" t="s">
        <v>187</v>
      </c>
      <c r="L820">
        <v>0</v>
      </c>
      <c r="M820">
        <v>0</v>
      </c>
      <c r="N820">
        <v>0</v>
      </c>
      <c r="O820">
        <v>0</v>
      </c>
      <c r="P820">
        <v>0</v>
      </c>
      <c r="Q820" t="s">
        <v>103</v>
      </c>
      <c r="R820">
        <v>0</v>
      </c>
      <c r="S820">
        <v>0</v>
      </c>
      <c r="T820">
        <v>0</v>
      </c>
      <c r="U820">
        <v>0</v>
      </c>
      <c r="V820">
        <v>0</v>
      </c>
      <c r="W820">
        <v>0</v>
      </c>
      <c r="X820">
        <v>0</v>
      </c>
      <c r="Y820">
        <v>0</v>
      </c>
      <c r="Z820">
        <v>0</v>
      </c>
      <c r="AA820">
        <v>1</v>
      </c>
      <c r="AB820">
        <v>1</v>
      </c>
      <c r="AC820">
        <v>-2</v>
      </c>
      <c r="AD820">
        <v>0</v>
      </c>
      <c r="AE820" t="s">
        <v>104</v>
      </c>
      <c r="AF820" t="s">
        <v>554</v>
      </c>
      <c r="AG820" t="s">
        <v>365</v>
      </c>
      <c r="AH820" t="s">
        <v>107</v>
      </c>
    </row>
    <row r="821" spans="1:34" ht="15">
      <c r="A821" t="s">
        <v>101</v>
      </c>
      <c r="B821" t="s">
        <v>553</v>
      </c>
      <c r="C821" t="s">
        <v>364</v>
      </c>
      <c r="D821" t="s">
        <v>225</v>
      </c>
      <c r="E821" t="s">
        <v>106</v>
      </c>
      <c r="F821">
        <v>2012</v>
      </c>
      <c r="G821" t="s">
        <v>113</v>
      </c>
      <c r="H821" t="s">
        <v>226</v>
      </c>
      <c r="I821" t="s">
        <v>115</v>
      </c>
      <c r="J821" t="s">
        <v>227</v>
      </c>
      <c r="L821">
        <v>0</v>
      </c>
      <c r="M821">
        <v>0</v>
      </c>
      <c r="N821">
        <v>68509.88</v>
      </c>
      <c r="O821">
        <v>0</v>
      </c>
      <c r="P821">
        <v>-68509.88</v>
      </c>
      <c r="Q821" t="s">
        <v>103</v>
      </c>
      <c r="R821">
        <v>0</v>
      </c>
      <c r="S821">
        <v>0</v>
      </c>
      <c r="T821">
        <v>0</v>
      </c>
      <c r="U821">
        <v>37501.29</v>
      </c>
      <c r="V821">
        <v>5096.400000000001</v>
      </c>
      <c r="W821">
        <v>4749.41</v>
      </c>
      <c r="X821">
        <v>4841.58</v>
      </c>
      <c r="Y821">
        <v>3647.25</v>
      </c>
      <c r="Z821">
        <v>4612.46</v>
      </c>
      <c r="AA821">
        <v>3255.57</v>
      </c>
      <c r="AB821">
        <v>3085.32</v>
      </c>
      <c r="AC821">
        <v>1720.6000000000001</v>
      </c>
      <c r="AD821">
        <v>0</v>
      </c>
      <c r="AE821" t="s">
        <v>104</v>
      </c>
      <c r="AF821" t="s">
        <v>554</v>
      </c>
      <c r="AG821" t="s">
        <v>365</v>
      </c>
      <c r="AH821" t="s">
        <v>107</v>
      </c>
    </row>
    <row r="822" spans="1:34" ht="15">
      <c r="A822" t="s">
        <v>101</v>
      </c>
      <c r="B822" t="s">
        <v>553</v>
      </c>
      <c r="C822" t="s">
        <v>364</v>
      </c>
      <c r="D822" t="s">
        <v>228</v>
      </c>
      <c r="E822" t="s">
        <v>106</v>
      </c>
      <c r="F822">
        <v>2012</v>
      </c>
      <c r="G822" t="s">
        <v>113</v>
      </c>
      <c r="H822" t="s">
        <v>229</v>
      </c>
      <c r="I822" t="s">
        <v>115</v>
      </c>
      <c r="J822" t="s">
        <v>227</v>
      </c>
      <c r="L822">
        <v>0</v>
      </c>
      <c r="M822">
        <v>0</v>
      </c>
      <c r="N822">
        <v>46698.17</v>
      </c>
      <c r="O822">
        <v>0</v>
      </c>
      <c r="P822">
        <v>-46698.17</v>
      </c>
      <c r="Q822" t="s">
        <v>103</v>
      </c>
      <c r="R822">
        <v>0</v>
      </c>
      <c r="S822">
        <v>0</v>
      </c>
      <c r="T822">
        <v>0</v>
      </c>
      <c r="U822">
        <v>24941.18</v>
      </c>
      <c r="V822">
        <v>3443.65</v>
      </c>
      <c r="W822">
        <v>3356.9500000000003</v>
      </c>
      <c r="X822">
        <v>3522.25</v>
      </c>
      <c r="Y822">
        <v>2416.89</v>
      </c>
      <c r="Z822">
        <v>3116.7000000000003</v>
      </c>
      <c r="AA822">
        <v>2727.37</v>
      </c>
      <c r="AB822">
        <v>2037.49</v>
      </c>
      <c r="AC822">
        <v>1135.69</v>
      </c>
      <c r="AD822">
        <v>0</v>
      </c>
      <c r="AE822" t="s">
        <v>104</v>
      </c>
      <c r="AF822" t="s">
        <v>554</v>
      </c>
      <c r="AG822" t="s">
        <v>365</v>
      </c>
      <c r="AH822" t="s">
        <v>107</v>
      </c>
    </row>
    <row r="823" spans="1:34" ht="15">
      <c r="A823" t="s">
        <v>101</v>
      </c>
      <c r="B823" t="s">
        <v>102</v>
      </c>
      <c r="C823" t="s">
        <v>370</v>
      </c>
      <c r="D823" t="s">
        <v>127</v>
      </c>
      <c r="E823" t="s">
        <v>102</v>
      </c>
      <c r="F823">
        <v>2012</v>
      </c>
      <c r="G823" t="s">
        <v>113</v>
      </c>
      <c r="H823" t="s">
        <v>128</v>
      </c>
      <c r="I823" t="s">
        <v>115</v>
      </c>
      <c r="J823" t="s">
        <v>129</v>
      </c>
      <c r="K823" t="s">
        <v>130</v>
      </c>
      <c r="L823">
        <v>1382146.92</v>
      </c>
      <c r="M823">
        <v>1382146.92</v>
      </c>
      <c r="N823">
        <v>0</v>
      </c>
      <c r="O823">
        <v>0</v>
      </c>
      <c r="P823">
        <v>1382146.92</v>
      </c>
      <c r="Q823" t="s">
        <v>131</v>
      </c>
      <c r="R823">
        <v>0</v>
      </c>
      <c r="S823">
        <v>0</v>
      </c>
      <c r="T823">
        <v>0</v>
      </c>
      <c r="U823">
        <v>0</v>
      </c>
      <c r="V823">
        <v>0</v>
      </c>
      <c r="W823">
        <v>0</v>
      </c>
      <c r="X823">
        <v>0</v>
      </c>
      <c r="Y823">
        <v>0</v>
      </c>
      <c r="Z823">
        <v>0</v>
      </c>
      <c r="AA823">
        <v>0</v>
      </c>
      <c r="AB823">
        <v>0</v>
      </c>
      <c r="AC823">
        <v>0</v>
      </c>
      <c r="AD823">
        <v>0</v>
      </c>
      <c r="AE823" t="s">
        <v>104</v>
      </c>
      <c r="AF823" t="s">
        <v>105</v>
      </c>
      <c r="AG823" t="s">
        <v>371</v>
      </c>
      <c r="AH823" t="s">
        <v>105</v>
      </c>
    </row>
    <row r="824" spans="1:34" ht="15">
      <c r="A824" t="s">
        <v>101</v>
      </c>
      <c r="B824" t="s">
        <v>102</v>
      </c>
      <c r="C824" t="s">
        <v>370</v>
      </c>
      <c r="D824" t="s">
        <v>132</v>
      </c>
      <c r="E824" t="s">
        <v>102</v>
      </c>
      <c r="F824">
        <v>2012</v>
      </c>
      <c r="G824" t="s">
        <v>113</v>
      </c>
      <c r="H824" t="s">
        <v>133</v>
      </c>
      <c r="I824" t="s">
        <v>115</v>
      </c>
      <c r="J824" t="s">
        <v>129</v>
      </c>
      <c r="K824" t="s">
        <v>130</v>
      </c>
      <c r="L824">
        <v>0</v>
      </c>
      <c r="M824">
        <v>0</v>
      </c>
      <c r="N824">
        <v>0</v>
      </c>
      <c r="O824">
        <v>0</v>
      </c>
      <c r="P824">
        <v>0</v>
      </c>
      <c r="Q824" t="s">
        <v>103</v>
      </c>
      <c r="R824">
        <v>0</v>
      </c>
      <c r="S824">
        <v>41377.88</v>
      </c>
      <c r="T824">
        <v>-41377.88</v>
      </c>
      <c r="U824">
        <v>0</v>
      </c>
      <c r="V824">
        <v>23324.89</v>
      </c>
      <c r="W824">
        <v>5832.97</v>
      </c>
      <c r="X824">
        <v>11663.14</v>
      </c>
      <c r="Y824">
        <v>-40821</v>
      </c>
      <c r="Z824">
        <v>0</v>
      </c>
      <c r="AA824">
        <v>16569.84</v>
      </c>
      <c r="AB824">
        <v>-16569.84</v>
      </c>
      <c r="AC824">
        <v>0</v>
      </c>
      <c r="AD824">
        <v>0</v>
      </c>
      <c r="AE824" t="s">
        <v>104</v>
      </c>
      <c r="AF824" t="s">
        <v>105</v>
      </c>
      <c r="AG824" t="s">
        <v>371</v>
      </c>
      <c r="AH824" t="s">
        <v>105</v>
      </c>
    </row>
    <row r="825" spans="1:34" ht="15">
      <c r="A825" t="s">
        <v>101</v>
      </c>
      <c r="B825" t="s">
        <v>102</v>
      </c>
      <c r="C825" t="s">
        <v>370</v>
      </c>
      <c r="D825" t="s">
        <v>206</v>
      </c>
      <c r="E825" t="s">
        <v>102</v>
      </c>
      <c r="F825">
        <v>2012</v>
      </c>
      <c r="G825" t="s">
        <v>113</v>
      </c>
      <c r="H825" t="s">
        <v>207</v>
      </c>
      <c r="I825" t="s">
        <v>115</v>
      </c>
      <c r="J825" t="s">
        <v>129</v>
      </c>
      <c r="K825" t="s">
        <v>130</v>
      </c>
      <c r="L825">
        <v>21912</v>
      </c>
      <c r="M825">
        <v>21912</v>
      </c>
      <c r="N825">
        <v>0</v>
      </c>
      <c r="O825">
        <v>0</v>
      </c>
      <c r="P825">
        <v>21912</v>
      </c>
      <c r="Q825" t="s">
        <v>131</v>
      </c>
      <c r="R825">
        <v>0</v>
      </c>
      <c r="S825">
        <v>0</v>
      </c>
      <c r="T825">
        <v>0</v>
      </c>
      <c r="U825">
        <v>0</v>
      </c>
      <c r="V825">
        <v>0</v>
      </c>
      <c r="W825">
        <v>0</v>
      </c>
      <c r="X825">
        <v>0</v>
      </c>
      <c r="Y825">
        <v>0</v>
      </c>
      <c r="Z825">
        <v>0</v>
      </c>
      <c r="AA825">
        <v>0</v>
      </c>
      <c r="AB825">
        <v>0</v>
      </c>
      <c r="AC825">
        <v>0</v>
      </c>
      <c r="AD825">
        <v>0</v>
      </c>
      <c r="AE825" t="s">
        <v>104</v>
      </c>
      <c r="AF825" t="s">
        <v>105</v>
      </c>
      <c r="AG825" t="s">
        <v>371</v>
      </c>
      <c r="AH825" t="s">
        <v>105</v>
      </c>
    </row>
    <row r="826" spans="1:34" ht="15">
      <c r="A826" t="s">
        <v>101</v>
      </c>
      <c r="B826" t="s">
        <v>102</v>
      </c>
      <c r="C826" t="s">
        <v>370</v>
      </c>
      <c r="D826" t="s">
        <v>134</v>
      </c>
      <c r="E826" t="s">
        <v>102</v>
      </c>
      <c r="F826">
        <v>2012</v>
      </c>
      <c r="G826" t="s">
        <v>113</v>
      </c>
      <c r="H826" t="s">
        <v>135</v>
      </c>
      <c r="I826" t="s">
        <v>115</v>
      </c>
      <c r="J826" t="s">
        <v>129</v>
      </c>
      <c r="K826" t="s">
        <v>136</v>
      </c>
      <c r="L826">
        <v>232200</v>
      </c>
      <c r="M826">
        <v>232200</v>
      </c>
      <c r="N826">
        <v>0</v>
      </c>
      <c r="O826">
        <v>0</v>
      </c>
      <c r="P826">
        <v>232200</v>
      </c>
      <c r="Q826" t="s">
        <v>131</v>
      </c>
      <c r="R826">
        <v>0</v>
      </c>
      <c r="S826">
        <v>0</v>
      </c>
      <c r="T826">
        <v>0</v>
      </c>
      <c r="U826">
        <v>0</v>
      </c>
      <c r="V826">
        <v>0</v>
      </c>
      <c r="W826">
        <v>0</v>
      </c>
      <c r="X826">
        <v>0</v>
      </c>
      <c r="Y826">
        <v>0</v>
      </c>
      <c r="Z826">
        <v>0</v>
      </c>
      <c r="AA826">
        <v>0</v>
      </c>
      <c r="AB826">
        <v>0</v>
      </c>
      <c r="AC826">
        <v>0</v>
      </c>
      <c r="AD826">
        <v>0</v>
      </c>
      <c r="AE826" t="s">
        <v>104</v>
      </c>
      <c r="AF826" t="s">
        <v>105</v>
      </c>
      <c r="AG826" t="s">
        <v>371</v>
      </c>
      <c r="AH826" t="s">
        <v>105</v>
      </c>
    </row>
    <row r="827" spans="1:34" ht="15">
      <c r="A827" t="s">
        <v>101</v>
      </c>
      <c r="B827" t="s">
        <v>102</v>
      </c>
      <c r="C827" t="s">
        <v>370</v>
      </c>
      <c r="D827" t="s">
        <v>137</v>
      </c>
      <c r="E827" t="s">
        <v>102</v>
      </c>
      <c r="F827">
        <v>2012</v>
      </c>
      <c r="G827" t="s">
        <v>113</v>
      </c>
      <c r="H827" t="s">
        <v>138</v>
      </c>
      <c r="I827" t="s">
        <v>115</v>
      </c>
      <c r="J827" t="s">
        <v>129</v>
      </c>
      <c r="K827" t="s">
        <v>136</v>
      </c>
      <c r="L827">
        <v>105632.96</v>
      </c>
      <c r="M827">
        <v>105632.96</v>
      </c>
      <c r="N827">
        <v>0</v>
      </c>
      <c r="O827">
        <v>0</v>
      </c>
      <c r="P827">
        <v>105632.96</v>
      </c>
      <c r="Q827" t="s">
        <v>131</v>
      </c>
      <c r="R827">
        <v>0</v>
      </c>
      <c r="S827">
        <v>0</v>
      </c>
      <c r="T827">
        <v>0</v>
      </c>
      <c r="U827">
        <v>0</v>
      </c>
      <c r="V827">
        <v>0</v>
      </c>
      <c r="W827">
        <v>0</v>
      </c>
      <c r="X827">
        <v>0</v>
      </c>
      <c r="Y827">
        <v>0</v>
      </c>
      <c r="Z827">
        <v>0</v>
      </c>
      <c r="AA827">
        <v>0</v>
      </c>
      <c r="AB827">
        <v>0</v>
      </c>
      <c r="AC827">
        <v>0</v>
      </c>
      <c r="AD827">
        <v>0</v>
      </c>
      <c r="AE827" t="s">
        <v>104</v>
      </c>
      <c r="AF827" t="s">
        <v>105</v>
      </c>
      <c r="AG827" t="s">
        <v>371</v>
      </c>
      <c r="AH827" t="s">
        <v>105</v>
      </c>
    </row>
    <row r="828" spans="1:34" ht="15">
      <c r="A828" t="s">
        <v>101</v>
      </c>
      <c r="B828" t="s">
        <v>102</v>
      </c>
      <c r="C828" t="s">
        <v>370</v>
      </c>
      <c r="D828" t="s">
        <v>139</v>
      </c>
      <c r="E828" t="s">
        <v>102</v>
      </c>
      <c r="F828">
        <v>2012</v>
      </c>
      <c r="G828" t="s">
        <v>113</v>
      </c>
      <c r="H828" t="s">
        <v>140</v>
      </c>
      <c r="I828" t="s">
        <v>115</v>
      </c>
      <c r="J828" t="s">
        <v>129</v>
      </c>
      <c r="K828" t="s">
        <v>136</v>
      </c>
      <c r="L828">
        <v>101795.92</v>
      </c>
      <c r="M828">
        <v>101795.92</v>
      </c>
      <c r="N828">
        <v>0</v>
      </c>
      <c r="O828">
        <v>0</v>
      </c>
      <c r="P828">
        <v>101795.92</v>
      </c>
      <c r="Q828" t="s">
        <v>131</v>
      </c>
      <c r="R828">
        <v>0</v>
      </c>
      <c r="S828">
        <v>0</v>
      </c>
      <c r="T828">
        <v>0</v>
      </c>
      <c r="U828">
        <v>0</v>
      </c>
      <c r="V828">
        <v>0</v>
      </c>
      <c r="W828">
        <v>0</v>
      </c>
      <c r="X828">
        <v>0</v>
      </c>
      <c r="Y828">
        <v>0</v>
      </c>
      <c r="Z828">
        <v>0</v>
      </c>
      <c r="AA828">
        <v>0</v>
      </c>
      <c r="AB828">
        <v>0</v>
      </c>
      <c r="AC828">
        <v>0</v>
      </c>
      <c r="AD828">
        <v>0</v>
      </c>
      <c r="AE828" t="s">
        <v>104</v>
      </c>
      <c r="AF828" t="s">
        <v>105</v>
      </c>
      <c r="AG828" t="s">
        <v>371</v>
      </c>
      <c r="AH828" t="s">
        <v>105</v>
      </c>
    </row>
    <row r="829" spans="1:34" ht="15">
      <c r="A829" t="s">
        <v>101</v>
      </c>
      <c r="B829" t="s">
        <v>102</v>
      </c>
      <c r="C829" t="s">
        <v>370</v>
      </c>
      <c r="D829" t="s">
        <v>141</v>
      </c>
      <c r="E829" t="s">
        <v>102</v>
      </c>
      <c r="F829">
        <v>2012</v>
      </c>
      <c r="G829" t="s">
        <v>113</v>
      </c>
      <c r="H829" t="s">
        <v>142</v>
      </c>
      <c r="I829" t="s">
        <v>115</v>
      </c>
      <c r="J829" t="s">
        <v>129</v>
      </c>
      <c r="K829" t="s">
        <v>136</v>
      </c>
      <c r="L829">
        <v>6872</v>
      </c>
      <c r="M829">
        <v>6872</v>
      </c>
      <c r="N829">
        <v>0</v>
      </c>
      <c r="O829">
        <v>0</v>
      </c>
      <c r="P829">
        <v>6872</v>
      </c>
      <c r="Q829" t="s">
        <v>131</v>
      </c>
      <c r="R829">
        <v>0</v>
      </c>
      <c r="S829">
        <v>0</v>
      </c>
      <c r="T829">
        <v>0</v>
      </c>
      <c r="U829">
        <v>0</v>
      </c>
      <c r="V829">
        <v>0</v>
      </c>
      <c r="W829">
        <v>0</v>
      </c>
      <c r="X829">
        <v>0</v>
      </c>
      <c r="Y829">
        <v>0</v>
      </c>
      <c r="Z829">
        <v>0</v>
      </c>
      <c r="AA829">
        <v>0</v>
      </c>
      <c r="AB829">
        <v>0</v>
      </c>
      <c r="AC829">
        <v>0</v>
      </c>
      <c r="AD829">
        <v>0</v>
      </c>
      <c r="AE829" t="s">
        <v>104</v>
      </c>
      <c r="AF829" t="s">
        <v>105</v>
      </c>
      <c r="AG829" t="s">
        <v>371</v>
      </c>
      <c r="AH829" t="s">
        <v>105</v>
      </c>
    </row>
    <row r="830" spans="1:34" ht="15">
      <c r="A830" t="s">
        <v>101</v>
      </c>
      <c r="B830" t="s">
        <v>102</v>
      </c>
      <c r="C830" t="s">
        <v>370</v>
      </c>
      <c r="D830" t="s">
        <v>143</v>
      </c>
      <c r="E830" t="s">
        <v>102</v>
      </c>
      <c r="F830">
        <v>2012</v>
      </c>
      <c r="G830" t="s">
        <v>113</v>
      </c>
      <c r="H830" t="s">
        <v>144</v>
      </c>
      <c r="I830" t="s">
        <v>115</v>
      </c>
      <c r="J830" t="s">
        <v>129</v>
      </c>
      <c r="K830" t="s">
        <v>136</v>
      </c>
      <c r="L830">
        <v>0</v>
      </c>
      <c r="M830">
        <v>0</v>
      </c>
      <c r="N830">
        <v>0</v>
      </c>
      <c r="O830">
        <v>0</v>
      </c>
      <c r="P830">
        <v>0</v>
      </c>
      <c r="Q830" t="s">
        <v>103</v>
      </c>
      <c r="R830">
        <v>0</v>
      </c>
      <c r="S830">
        <v>9754.03</v>
      </c>
      <c r="T830">
        <v>-9754.03</v>
      </c>
      <c r="U830">
        <v>0</v>
      </c>
      <c r="V830">
        <v>3431.21</v>
      </c>
      <c r="W830">
        <v>859.9200000000001</v>
      </c>
      <c r="X830">
        <v>1769.55</v>
      </c>
      <c r="Y830">
        <v>-6060.68</v>
      </c>
      <c r="Z830">
        <v>0</v>
      </c>
      <c r="AA830">
        <v>2362.85</v>
      </c>
      <c r="AB830">
        <v>-2362.85</v>
      </c>
      <c r="AC830">
        <v>0</v>
      </c>
      <c r="AD830">
        <v>0</v>
      </c>
      <c r="AE830" t="s">
        <v>104</v>
      </c>
      <c r="AF830" t="s">
        <v>105</v>
      </c>
      <c r="AG830" t="s">
        <v>371</v>
      </c>
      <c r="AH830" t="s">
        <v>105</v>
      </c>
    </row>
    <row r="831" spans="1:34" ht="15">
      <c r="A831" t="s">
        <v>101</v>
      </c>
      <c r="B831" t="s">
        <v>102</v>
      </c>
      <c r="C831" t="s">
        <v>370</v>
      </c>
      <c r="D831" t="s">
        <v>372</v>
      </c>
      <c r="E831" t="s">
        <v>102</v>
      </c>
      <c r="F831">
        <v>2012</v>
      </c>
      <c r="G831" t="s">
        <v>113</v>
      </c>
      <c r="H831" t="s">
        <v>373</v>
      </c>
      <c r="I831" t="s">
        <v>115</v>
      </c>
      <c r="J831" t="s">
        <v>147</v>
      </c>
      <c r="L831">
        <v>13000</v>
      </c>
      <c r="M831">
        <v>13000</v>
      </c>
      <c r="N831">
        <v>0</v>
      </c>
      <c r="O831">
        <v>0</v>
      </c>
      <c r="P831">
        <v>13000</v>
      </c>
      <c r="Q831" t="s">
        <v>131</v>
      </c>
      <c r="R831">
        <v>0</v>
      </c>
      <c r="S831">
        <v>0</v>
      </c>
      <c r="T831">
        <v>0</v>
      </c>
      <c r="U831">
        <v>0</v>
      </c>
      <c r="V831">
        <v>0</v>
      </c>
      <c r="W831">
        <v>0</v>
      </c>
      <c r="X831">
        <v>0</v>
      </c>
      <c r="Y831">
        <v>0</v>
      </c>
      <c r="Z831">
        <v>0</v>
      </c>
      <c r="AA831">
        <v>0</v>
      </c>
      <c r="AB831">
        <v>0</v>
      </c>
      <c r="AC831">
        <v>0</v>
      </c>
      <c r="AD831">
        <v>0</v>
      </c>
      <c r="AE831" t="s">
        <v>104</v>
      </c>
      <c r="AF831" t="s">
        <v>105</v>
      </c>
      <c r="AG831" t="s">
        <v>371</v>
      </c>
      <c r="AH831" t="s">
        <v>105</v>
      </c>
    </row>
    <row r="832" spans="1:34" ht="15">
      <c r="A832" t="s">
        <v>101</v>
      </c>
      <c r="B832" t="s">
        <v>102</v>
      </c>
      <c r="C832" t="s">
        <v>370</v>
      </c>
      <c r="D832" t="s">
        <v>173</v>
      </c>
      <c r="E832" t="s">
        <v>102</v>
      </c>
      <c r="F832">
        <v>2012</v>
      </c>
      <c r="G832" t="s">
        <v>113</v>
      </c>
      <c r="H832" t="s">
        <v>174</v>
      </c>
      <c r="I832" t="s">
        <v>115</v>
      </c>
      <c r="J832" t="s">
        <v>147</v>
      </c>
      <c r="L832">
        <v>12500</v>
      </c>
      <c r="M832">
        <v>12500</v>
      </c>
      <c r="N832">
        <v>0</v>
      </c>
      <c r="O832">
        <v>0</v>
      </c>
      <c r="P832">
        <v>12500</v>
      </c>
      <c r="Q832" t="s">
        <v>131</v>
      </c>
      <c r="R832">
        <v>0</v>
      </c>
      <c r="S832">
        <v>0</v>
      </c>
      <c r="T832">
        <v>0</v>
      </c>
      <c r="U832">
        <v>0</v>
      </c>
      <c r="V832">
        <v>0</v>
      </c>
      <c r="W832">
        <v>0</v>
      </c>
      <c r="X832">
        <v>0</v>
      </c>
      <c r="Y832">
        <v>0</v>
      </c>
      <c r="Z832">
        <v>0</v>
      </c>
      <c r="AA832">
        <v>0</v>
      </c>
      <c r="AB832">
        <v>0</v>
      </c>
      <c r="AC832">
        <v>0</v>
      </c>
      <c r="AD832">
        <v>0</v>
      </c>
      <c r="AE832" t="s">
        <v>104</v>
      </c>
      <c r="AF832" t="s">
        <v>105</v>
      </c>
      <c r="AG832" t="s">
        <v>371</v>
      </c>
      <c r="AH832" t="s">
        <v>105</v>
      </c>
    </row>
    <row r="833" spans="1:34" ht="15">
      <c r="A833" t="s">
        <v>101</v>
      </c>
      <c r="B833" t="s">
        <v>102</v>
      </c>
      <c r="C833" t="s">
        <v>370</v>
      </c>
      <c r="D833" t="s">
        <v>202</v>
      </c>
      <c r="E833" t="s">
        <v>102</v>
      </c>
      <c r="F833">
        <v>2012</v>
      </c>
      <c r="G833" t="s">
        <v>113</v>
      </c>
      <c r="H833" t="s">
        <v>203</v>
      </c>
      <c r="I833" t="s">
        <v>115</v>
      </c>
      <c r="J833" t="s">
        <v>150</v>
      </c>
      <c r="L833">
        <v>0.04</v>
      </c>
      <c r="M833">
        <v>0.04</v>
      </c>
      <c r="N833">
        <v>0</v>
      </c>
      <c r="O833">
        <v>0</v>
      </c>
      <c r="P833">
        <v>0.04</v>
      </c>
      <c r="Q833" t="s">
        <v>131</v>
      </c>
      <c r="R833">
        <v>0</v>
      </c>
      <c r="S833">
        <v>0</v>
      </c>
      <c r="T833">
        <v>0</v>
      </c>
      <c r="U833">
        <v>0</v>
      </c>
      <c r="V833">
        <v>0</v>
      </c>
      <c r="W833">
        <v>0</v>
      </c>
      <c r="X833">
        <v>0</v>
      </c>
      <c r="Y833">
        <v>0</v>
      </c>
      <c r="Z833">
        <v>0</v>
      </c>
      <c r="AA833">
        <v>0</v>
      </c>
      <c r="AB833">
        <v>0</v>
      </c>
      <c r="AC833">
        <v>0</v>
      </c>
      <c r="AD833">
        <v>0</v>
      </c>
      <c r="AE833" t="s">
        <v>104</v>
      </c>
      <c r="AF833" t="s">
        <v>105</v>
      </c>
      <c r="AG833" t="s">
        <v>371</v>
      </c>
      <c r="AH833" t="s">
        <v>105</v>
      </c>
    </row>
    <row r="834" spans="1:34" ht="15">
      <c r="A834" t="s">
        <v>101</v>
      </c>
      <c r="B834" t="s">
        <v>102</v>
      </c>
      <c r="C834" t="s">
        <v>370</v>
      </c>
      <c r="D834" t="s">
        <v>177</v>
      </c>
      <c r="E834" t="s">
        <v>102</v>
      </c>
      <c r="F834">
        <v>2012</v>
      </c>
      <c r="G834" t="s">
        <v>113</v>
      </c>
      <c r="H834" t="s">
        <v>178</v>
      </c>
      <c r="I834" t="s">
        <v>115</v>
      </c>
      <c r="J834" t="s">
        <v>150</v>
      </c>
      <c r="L834">
        <v>1122</v>
      </c>
      <c r="M834">
        <v>1122</v>
      </c>
      <c r="N834">
        <v>0</v>
      </c>
      <c r="O834">
        <v>0</v>
      </c>
      <c r="P834">
        <v>1122</v>
      </c>
      <c r="Q834" t="s">
        <v>131</v>
      </c>
      <c r="R834">
        <v>0</v>
      </c>
      <c r="S834">
        <v>0</v>
      </c>
      <c r="T834">
        <v>0</v>
      </c>
      <c r="U834">
        <v>0</v>
      </c>
      <c r="V834">
        <v>0</v>
      </c>
      <c r="W834">
        <v>0</v>
      </c>
      <c r="X834">
        <v>0</v>
      </c>
      <c r="Y834">
        <v>0</v>
      </c>
      <c r="Z834">
        <v>0</v>
      </c>
      <c r="AA834">
        <v>0</v>
      </c>
      <c r="AB834">
        <v>0</v>
      </c>
      <c r="AC834">
        <v>0</v>
      </c>
      <c r="AD834">
        <v>0</v>
      </c>
      <c r="AE834" t="s">
        <v>104</v>
      </c>
      <c r="AF834" t="s">
        <v>105</v>
      </c>
      <c r="AG834" t="s">
        <v>371</v>
      </c>
      <c r="AH834" t="s">
        <v>105</v>
      </c>
    </row>
    <row r="835" spans="1:34" ht="15">
      <c r="A835" t="s">
        <v>101</v>
      </c>
      <c r="B835" t="s">
        <v>102</v>
      </c>
      <c r="C835" t="s">
        <v>370</v>
      </c>
      <c r="D835" t="s">
        <v>148</v>
      </c>
      <c r="E835" t="s">
        <v>102</v>
      </c>
      <c r="F835">
        <v>2012</v>
      </c>
      <c r="G835" t="s">
        <v>113</v>
      </c>
      <c r="H835" t="s">
        <v>149</v>
      </c>
      <c r="I835" t="s">
        <v>115</v>
      </c>
      <c r="J835" t="s">
        <v>150</v>
      </c>
      <c r="L835">
        <v>0</v>
      </c>
      <c r="M835">
        <v>0</v>
      </c>
      <c r="N835">
        <v>0</v>
      </c>
      <c r="O835">
        <v>0</v>
      </c>
      <c r="P835">
        <v>0</v>
      </c>
      <c r="Q835" t="s">
        <v>103</v>
      </c>
      <c r="R835">
        <v>0</v>
      </c>
      <c r="S835">
        <v>0</v>
      </c>
      <c r="T835">
        <v>0</v>
      </c>
      <c r="U835">
        <v>0</v>
      </c>
      <c r="V835">
        <v>0</v>
      </c>
      <c r="W835">
        <v>0</v>
      </c>
      <c r="X835">
        <v>0</v>
      </c>
      <c r="Y835">
        <v>0</v>
      </c>
      <c r="Z835">
        <v>0</v>
      </c>
      <c r="AA835">
        <v>0</v>
      </c>
      <c r="AB835">
        <v>0</v>
      </c>
      <c r="AC835">
        <v>0</v>
      </c>
      <c r="AD835">
        <v>0</v>
      </c>
      <c r="AE835" t="s">
        <v>104</v>
      </c>
      <c r="AF835" t="s">
        <v>105</v>
      </c>
      <c r="AG835" t="s">
        <v>371</v>
      </c>
      <c r="AH835" t="s">
        <v>105</v>
      </c>
    </row>
    <row r="836" spans="1:34" ht="15">
      <c r="A836" t="s">
        <v>101</v>
      </c>
      <c r="B836" t="s">
        <v>102</v>
      </c>
      <c r="C836" t="s">
        <v>370</v>
      </c>
      <c r="D836" t="s">
        <v>374</v>
      </c>
      <c r="E836" t="s">
        <v>102</v>
      </c>
      <c r="F836">
        <v>2012</v>
      </c>
      <c r="G836" t="s">
        <v>113</v>
      </c>
      <c r="H836" t="s">
        <v>375</v>
      </c>
      <c r="I836" t="s">
        <v>115</v>
      </c>
      <c r="J836" t="s">
        <v>150</v>
      </c>
      <c r="L836">
        <v>0.08</v>
      </c>
      <c r="M836">
        <v>0.08</v>
      </c>
      <c r="N836">
        <v>0</v>
      </c>
      <c r="O836">
        <v>0</v>
      </c>
      <c r="P836">
        <v>0.08</v>
      </c>
      <c r="Q836" t="s">
        <v>131</v>
      </c>
      <c r="R836">
        <v>0</v>
      </c>
      <c r="S836">
        <v>0</v>
      </c>
      <c r="T836">
        <v>0</v>
      </c>
      <c r="U836">
        <v>0</v>
      </c>
      <c r="V836">
        <v>0</v>
      </c>
      <c r="W836">
        <v>0</v>
      </c>
      <c r="X836">
        <v>0</v>
      </c>
      <c r="Y836">
        <v>0</v>
      </c>
      <c r="Z836">
        <v>0</v>
      </c>
      <c r="AA836">
        <v>0</v>
      </c>
      <c r="AB836">
        <v>0</v>
      </c>
      <c r="AC836">
        <v>0</v>
      </c>
      <c r="AD836">
        <v>0</v>
      </c>
      <c r="AE836" t="s">
        <v>104</v>
      </c>
      <c r="AF836" t="s">
        <v>105</v>
      </c>
      <c r="AG836" t="s">
        <v>371</v>
      </c>
      <c r="AH836" t="s">
        <v>105</v>
      </c>
    </row>
    <row r="837" spans="1:34" ht="15">
      <c r="A837" t="s">
        <v>101</v>
      </c>
      <c r="B837" t="s">
        <v>102</v>
      </c>
      <c r="C837" t="s">
        <v>370</v>
      </c>
      <c r="D837" t="s">
        <v>183</v>
      </c>
      <c r="E837" t="s">
        <v>102</v>
      </c>
      <c r="F837">
        <v>2012</v>
      </c>
      <c r="G837" t="s">
        <v>113</v>
      </c>
      <c r="H837" t="s">
        <v>184</v>
      </c>
      <c r="I837" t="s">
        <v>115</v>
      </c>
      <c r="J837" t="s">
        <v>150</v>
      </c>
      <c r="L837">
        <v>1500</v>
      </c>
      <c r="M837">
        <v>1500</v>
      </c>
      <c r="N837">
        <v>0</v>
      </c>
      <c r="O837">
        <v>0</v>
      </c>
      <c r="P837">
        <v>1500</v>
      </c>
      <c r="Q837" t="s">
        <v>131</v>
      </c>
      <c r="R837">
        <v>0</v>
      </c>
      <c r="S837">
        <v>0</v>
      </c>
      <c r="T837">
        <v>0</v>
      </c>
      <c r="U837">
        <v>0</v>
      </c>
      <c r="V837">
        <v>0</v>
      </c>
      <c r="W837">
        <v>0</v>
      </c>
      <c r="X837">
        <v>0</v>
      </c>
      <c r="Y837">
        <v>0</v>
      </c>
      <c r="Z837">
        <v>0</v>
      </c>
      <c r="AA837">
        <v>0</v>
      </c>
      <c r="AB837">
        <v>0</v>
      </c>
      <c r="AC837">
        <v>0</v>
      </c>
      <c r="AD837">
        <v>0</v>
      </c>
      <c r="AE837" t="s">
        <v>104</v>
      </c>
      <c r="AF837" t="s">
        <v>105</v>
      </c>
      <c r="AG837" t="s">
        <v>371</v>
      </c>
      <c r="AH837" t="s">
        <v>105</v>
      </c>
    </row>
    <row r="838" spans="1:34" ht="15">
      <c r="A838" t="s">
        <v>101</v>
      </c>
      <c r="B838" t="s">
        <v>102</v>
      </c>
      <c r="C838" t="s">
        <v>370</v>
      </c>
      <c r="D838" t="s">
        <v>151</v>
      </c>
      <c r="E838" t="s">
        <v>102</v>
      </c>
      <c r="F838">
        <v>2012</v>
      </c>
      <c r="G838" t="s">
        <v>113</v>
      </c>
      <c r="H838" t="s">
        <v>152</v>
      </c>
      <c r="I838" t="s">
        <v>115</v>
      </c>
      <c r="J838" t="s">
        <v>150</v>
      </c>
      <c r="L838">
        <v>22500</v>
      </c>
      <c r="M838">
        <v>22500</v>
      </c>
      <c r="N838">
        <v>0</v>
      </c>
      <c r="O838">
        <v>0</v>
      </c>
      <c r="P838">
        <v>22500</v>
      </c>
      <c r="Q838" t="s">
        <v>131</v>
      </c>
      <c r="R838">
        <v>0</v>
      </c>
      <c r="S838">
        <v>0</v>
      </c>
      <c r="T838">
        <v>0</v>
      </c>
      <c r="U838">
        <v>0</v>
      </c>
      <c r="V838">
        <v>0</v>
      </c>
      <c r="W838">
        <v>0</v>
      </c>
      <c r="X838">
        <v>0</v>
      </c>
      <c r="Y838">
        <v>0</v>
      </c>
      <c r="Z838">
        <v>0</v>
      </c>
      <c r="AA838">
        <v>0</v>
      </c>
      <c r="AB838">
        <v>0</v>
      </c>
      <c r="AC838">
        <v>0</v>
      </c>
      <c r="AD838">
        <v>0</v>
      </c>
      <c r="AE838" t="s">
        <v>104</v>
      </c>
      <c r="AF838" t="s">
        <v>105</v>
      </c>
      <c r="AG838" t="s">
        <v>371</v>
      </c>
      <c r="AH838" t="s">
        <v>105</v>
      </c>
    </row>
    <row r="839" spans="1:34" ht="15">
      <c r="A839" t="s">
        <v>101</v>
      </c>
      <c r="B839" t="s">
        <v>102</v>
      </c>
      <c r="C839" t="s">
        <v>370</v>
      </c>
      <c r="D839" t="s">
        <v>188</v>
      </c>
      <c r="E839" t="s">
        <v>102</v>
      </c>
      <c r="F839">
        <v>2012</v>
      </c>
      <c r="G839" t="s">
        <v>113</v>
      </c>
      <c r="H839" t="s">
        <v>189</v>
      </c>
      <c r="I839" t="s">
        <v>115</v>
      </c>
      <c r="J839" t="s">
        <v>190</v>
      </c>
      <c r="L839">
        <v>6000</v>
      </c>
      <c r="M839">
        <v>6000</v>
      </c>
      <c r="N839">
        <v>0</v>
      </c>
      <c r="O839">
        <v>0</v>
      </c>
      <c r="P839">
        <v>6000</v>
      </c>
      <c r="Q839" t="s">
        <v>131</v>
      </c>
      <c r="R839">
        <v>0</v>
      </c>
      <c r="S839">
        <v>0</v>
      </c>
      <c r="T839">
        <v>0</v>
      </c>
      <c r="U839">
        <v>0</v>
      </c>
      <c r="V839">
        <v>0</v>
      </c>
      <c r="W839">
        <v>0</v>
      </c>
      <c r="X839">
        <v>0</v>
      </c>
      <c r="Y839">
        <v>0</v>
      </c>
      <c r="Z839">
        <v>0</v>
      </c>
      <c r="AA839">
        <v>0</v>
      </c>
      <c r="AB839">
        <v>0</v>
      </c>
      <c r="AC839">
        <v>0</v>
      </c>
      <c r="AD839">
        <v>0</v>
      </c>
      <c r="AE839" t="s">
        <v>104</v>
      </c>
      <c r="AF839" t="s">
        <v>105</v>
      </c>
      <c r="AG839" t="s">
        <v>371</v>
      </c>
      <c r="AH839" t="s">
        <v>105</v>
      </c>
    </row>
    <row r="840" spans="1:34" ht="15">
      <c r="A840" t="s">
        <v>101</v>
      </c>
      <c r="B840" t="s">
        <v>102</v>
      </c>
      <c r="C840" t="s">
        <v>370</v>
      </c>
      <c r="D840" t="s">
        <v>155</v>
      </c>
      <c r="E840" t="s">
        <v>102</v>
      </c>
      <c r="F840">
        <v>2012</v>
      </c>
      <c r="G840" t="s">
        <v>113</v>
      </c>
      <c r="H840" t="s">
        <v>156</v>
      </c>
      <c r="I840" t="s">
        <v>115</v>
      </c>
      <c r="J840" t="s">
        <v>157</v>
      </c>
      <c r="L840">
        <v>0.08</v>
      </c>
      <c r="M840">
        <v>0.08</v>
      </c>
      <c r="N840">
        <v>0</v>
      </c>
      <c r="O840">
        <v>0</v>
      </c>
      <c r="P840">
        <v>0.08</v>
      </c>
      <c r="Q840" t="s">
        <v>131</v>
      </c>
      <c r="R840">
        <v>0</v>
      </c>
      <c r="S840">
        <v>0</v>
      </c>
      <c r="T840">
        <v>0</v>
      </c>
      <c r="U840">
        <v>0</v>
      </c>
      <c r="V840">
        <v>0</v>
      </c>
      <c r="W840">
        <v>0</v>
      </c>
      <c r="X840">
        <v>0</v>
      </c>
      <c r="Y840">
        <v>0</v>
      </c>
      <c r="Z840">
        <v>0</v>
      </c>
      <c r="AA840">
        <v>0</v>
      </c>
      <c r="AB840">
        <v>0</v>
      </c>
      <c r="AC840">
        <v>0</v>
      </c>
      <c r="AD840">
        <v>0</v>
      </c>
      <c r="AE840" t="s">
        <v>104</v>
      </c>
      <c r="AF840" t="s">
        <v>105</v>
      </c>
      <c r="AG840" t="s">
        <v>371</v>
      </c>
      <c r="AH840" t="s">
        <v>105</v>
      </c>
    </row>
    <row r="841" spans="1:34" ht="15">
      <c r="A841" t="s">
        <v>101</v>
      </c>
      <c r="B841" t="s">
        <v>102</v>
      </c>
      <c r="C841" t="s">
        <v>370</v>
      </c>
      <c r="D841" t="s">
        <v>158</v>
      </c>
      <c r="E841" t="s">
        <v>102</v>
      </c>
      <c r="F841">
        <v>2012</v>
      </c>
      <c r="G841" t="s">
        <v>113</v>
      </c>
      <c r="H841" t="s">
        <v>159</v>
      </c>
      <c r="I841" t="s">
        <v>115</v>
      </c>
      <c r="J841" t="s">
        <v>157</v>
      </c>
      <c r="L841">
        <v>0</v>
      </c>
      <c r="M841">
        <v>0</v>
      </c>
      <c r="N841">
        <v>0</v>
      </c>
      <c r="O841">
        <v>0</v>
      </c>
      <c r="P841">
        <v>0</v>
      </c>
      <c r="Q841" t="s">
        <v>103</v>
      </c>
      <c r="R841">
        <v>0</v>
      </c>
      <c r="S841">
        <v>0</v>
      </c>
      <c r="T841">
        <v>0</v>
      </c>
      <c r="U841">
        <v>0</v>
      </c>
      <c r="V841">
        <v>0</v>
      </c>
      <c r="W841">
        <v>0</v>
      </c>
      <c r="X841">
        <v>0</v>
      </c>
      <c r="Y841">
        <v>0</v>
      </c>
      <c r="Z841">
        <v>0</v>
      </c>
      <c r="AA841">
        <v>0</v>
      </c>
      <c r="AB841">
        <v>0</v>
      </c>
      <c r="AC841">
        <v>0</v>
      </c>
      <c r="AD841">
        <v>0</v>
      </c>
      <c r="AE841" t="s">
        <v>104</v>
      </c>
      <c r="AF841" t="s">
        <v>105</v>
      </c>
      <c r="AG841" t="s">
        <v>371</v>
      </c>
      <c r="AH841" t="s">
        <v>105</v>
      </c>
    </row>
    <row r="842" spans="1:34" ht="15">
      <c r="A842" t="s">
        <v>101</v>
      </c>
      <c r="B842" t="s">
        <v>102</v>
      </c>
      <c r="C842" t="s">
        <v>370</v>
      </c>
      <c r="D842" t="s">
        <v>161</v>
      </c>
      <c r="E842" t="s">
        <v>102</v>
      </c>
      <c r="F842">
        <v>2012</v>
      </c>
      <c r="G842" t="s">
        <v>121</v>
      </c>
      <c r="H842" t="s">
        <v>162</v>
      </c>
      <c r="I842" t="s">
        <v>123</v>
      </c>
      <c r="J842" t="s">
        <v>124</v>
      </c>
      <c r="L842" s="40">
        <v>-1937817</v>
      </c>
      <c r="M842" s="40">
        <v>-1937817</v>
      </c>
      <c r="N842" s="40">
        <v>0</v>
      </c>
      <c r="O842" s="40">
        <v>0</v>
      </c>
      <c r="P842" s="40">
        <v>-1937817</v>
      </c>
      <c r="Q842" t="s">
        <v>131</v>
      </c>
      <c r="R842">
        <v>0</v>
      </c>
      <c r="S842">
        <v>0</v>
      </c>
      <c r="T842">
        <v>0</v>
      </c>
      <c r="U842">
        <v>0</v>
      </c>
      <c r="V842">
        <v>0</v>
      </c>
      <c r="W842">
        <v>0</v>
      </c>
      <c r="X842">
        <v>0</v>
      </c>
      <c r="Y842">
        <v>0</v>
      </c>
      <c r="Z842">
        <v>0</v>
      </c>
      <c r="AA842">
        <v>0</v>
      </c>
      <c r="AB842">
        <v>0</v>
      </c>
      <c r="AC842">
        <v>0</v>
      </c>
      <c r="AD842">
        <v>0</v>
      </c>
      <c r="AE842" t="s">
        <v>104</v>
      </c>
      <c r="AF842" t="s">
        <v>105</v>
      </c>
      <c r="AG842" t="s">
        <v>371</v>
      </c>
      <c r="AH842" t="s">
        <v>105</v>
      </c>
    </row>
    <row r="843" spans="1:34" ht="15">
      <c r="A843" t="s">
        <v>101</v>
      </c>
      <c r="B843" t="s">
        <v>555</v>
      </c>
      <c r="C843" t="s">
        <v>370</v>
      </c>
      <c r="D843" t="s">
        <v>141</v>
      </c>
      <c r="E843" t="s">
        <v>106</v>
      </c>
      <c r="F843">
        <v>2012</v>
      </c>
      <c r="G843" t="s">
        <v>113</v>
      </c>
      <c r="H843" t="s">
        <v>142</v>
      </c>
      <c r="I843" t="s">
        <v>115</v>
      </c>
      <c r="J843" t="s">
        <v>129</v>
      </c>
      <c r="K843" t="s">
        <v>136</v>
      </c>
      <c r="L843">
        <v>0</v>
      </c>
      <c r="M843">
        <v>0</v>
      </c>
      <c r="N843">
        <v>6872</v>
      </c>
      <c r="O843">
        <v>0</v>
      </c>
      <c r="P843">
        <v>-6872</v>
      </c>
      <c r="Q843" t="s">
        <v>103</v>
      </c>
      <c r="R843">
        <v>0</v>
      </c>
      <c r="S843">
        <v>0</v>
      </c>
      <c r="T843">
        <v>0</v>
      </c>
      <c r="U843">
        <v>0</v>
      </c>
      <c r="V843">
        <v>0</v>
      </c>
      <c r="W843">
        <v>3436</v>
      </c>
      <c r="X843">
        <v>572.67</v>
      </c>
      <c r="Y843">
        <v>572.67</v>
      </c>
      <c r="Z843">
        <v>572.67</v>
      </c>
      <c r="AA843">
        <v>572.67</v>
      </c>
      <c r="AB843">
        <v>572.67</v>
      </c>
      <c r="AC843">
        <v>572.65</v>
      </c>
      <c r="AD843">
        <v>0</v>
      </c>
      <c r="AE843" t="s">
        <v>104</v>
      </c>
      <c r="AF843" t="s">
        <v>371</v>
      </c>
      <c r="AG843" t="s">
        <v>371</v>
      </c>
      <c r="AH843" t="s">
        <v>107</v>
      </c>
    </row>
    <row r="844" spans="1:34" ht="15">
      <c r="A844" t="s">
        <v>101</v>
      </c>
      <c r="B844" t="s">
        <v>555</v>
      </c>
      <c r="C844" t="s">
        <v>370</v>
      </c>
      <c r="D844" t="s">
        <v>173</v>
      </c>
      <c r="E844" t="s">
        <v>106</v>
      </c>
      <c r="F844">
        <v>2012</v>
      </c>
      <c r="G844" t="s">
        <v>113</v>
      </c>
      <c r="H844" t="s">
        <v>174</v>
      </c>
      <c r="I844" t="s">
        <v>115</v>
      </c>
      <c r="J844" t="s">
        <v>147</v>
      </c>
      <c r="L844">
        <v>0</v>
      </c>
      <c r="M844">
        <v>0</v>
      </c>
      <c r="N844">
        <v>137.96</v>
      </c>
      <c r="O844">
        <v>0</v>
      </c>
      <c r="P844">
        <v>-137.96</v>
      </c>
      <c r="Q844" t="s">
        <v>103</v>
      </c>
      <c r="R844">
        <v>0</v>
      </c>
      <c r="S844">
        <v>0</v>
      </c>
      <c r="T844">
        <v>0</v>
      </c>
      <c r="U844">
        <v>0</v>
      </c>
      <c r="V844">
        <v>0</v>
      </c>
      <c r="W844">
        <v>0</v>
      </c>
      <c r="X844">
        <v>0</v>
      </c>
      <c r="Y844">
        <v>137.96</v>
      </c>
      <c r="Z844">
        <v>0</v>
      </c>
      <c r="AA844">
        <v>0</v>
      </c>
      <c r="AB844">
        <v>0</v>
      </c>
      <c r="AC844">
        <v>0</v>
      </c>
      <c r="AD844">
        <v>0</v>
      </c>
      <c r="AE844" t="s">
        <v>104</v>
      </c>
      <c r="AF844" t="s">
        <v>371</v>
      </c>
      <c r="AG844" t="s">
        <v>371</v>
      </c>
      <c r="AH844" t="s">
        <v>107</v>
      </c>
    </row>
    <row r="845" spans="1:34" ht="15">
      <c r="A845" t="s">
        <v>101</v>
      </c>
      <c r="B845" t="s">
        <v>555</v>
      </c>
      <c r="C845" t="s">
        <v>370</v>
      </c>
      <c r="D845" t="s">
        <v>183</v>
      </c>
      <c r="E845" t="s">
        <v>106</v>
      </c>
      <c r="F845">
        <v>2012</v>
      </c>
      <c r="G845" t="s">
        <v>113</v>
      </c>
      <c r="H845" t="s">
        <v>184</v>
      </c>
      <c r="I845" t="s">
        <v>115</v>
      </c>
      <c r="J845" t="s">
        <v>150</v>
      </c>
      <c r="L845">
        <v>0</v>
      </c>
      <c r="M845">
        <v>0</v>
      </c>
      <c r="N845">
        <v>16.75</v>
      </c>
      <c r="O845">
        <v>0</v>
      </c>
      <c r="P845">
        <v>-16.75</v>
      </c>
      <c r="Q845" t="s">
        <v>103</v>
      </c>
      <c r="R845">
        <v>0</v>
      </c>
      <c r="S845">
        <v>0</v>
      </c>
      <c r="T845">
        <v>0</v>
      </c>
      <c r="U845">
        <v>0</v>
      </c>
      <c r="V845">
        <v>0</v>
      </c>
      <c r="W845">
        <v>0</v>
      </c>
      <c r="X845">
        <v>0</v>
      </c>
      <c r="Y845">
        <v>0</v>
      </c>
      <c r="Z845">
        <v>0</v>
      </c>
      <c r="AA845">
        <v>0</v>
      </c>
      <c r="AB845">
        <v>16.75</v>
      </c>
      <c r="AC845">
        <v>0</v>
      </c>
      <c r="AD845">
        <v>0</v>
      </c>
      <c r="AE845" t="s">
        <v>104</v>
      </c>
      <c r="AF845" t="s">
        <v>371</v>
      </c>
      <c r="AG845" t="s">
        <v>371</v>
      </c>
      <c r="AH845" t="s">
        <v>107</v>
      </c>
    </row>
    <row r="846" spans="1:34" ht="15">
      <c r="A846" t="s">
        <v>101</v>
      </c>
      <c r="B846" t="s">
        <v>556</v>
      </c>
      <c r="C846" t="s">
        <v>370</v>
      </c>
      <c r="D846" t="s">
        <v>127</v>
      </c>
      <c r="E846" t="s">
        <v>106</v>
      </c>
      <c r="F846">
        <v>2012</v>
      </c>
      <c r="G846" t="s">
        <v>113</v>
      </c>
      <c r="H846" t="s">
        <v>128</v>
      </c>
      <c r="I846" t="s">
        <v>115</v>
      </c>
      <c r="J846" t="s">
        <v>129</v>
      </c>
      <c r="K846" t="s">
        <v>130</v>
      </c>
      <c r="L846">
        <v>0</v>
      </c>
      <c r="M846">
        <v>0</v>
      </c>
      <c r="N846">
        <v>423077.11</v>
      </c>
      <c r="O846">
        <v>0</v>
      </c>
      <c r="P846">
        <v>-423077.11</v>
      </c>
      <c r="Q846" t="s">
        <v>103</v>
      </c>
      <c r="R846">
        <v>27556.78</v>
      </c>
      <c r="S846">
        <v>21072.760000000002</v>
      </c>
      <c r="T846">
        <v>56734.5</v>
      </c>
      <c r="U846">
        <v>32419.72</v>
      </c>
      <c r="V846">
        <v>32419.68</v>
      </c>
      <c r="W846">
        <v>32419.7</v>
      </c>
      <c r="X846">
        <v>32419.7</v>
      </c>
      <c r="Y846">
        <v>48629.55</v>
      </c>
      <c r="Z846">
        <v>32419.71</v>
      </c>
      <c r="AA846">
        <v>32419.71</v>
      </c>
      <c r="AB846">
        <v>32419.690000000002</v>
      </c>
      <c r="AC846">
        <v>42145.61</v>
      </c>
      <c r="AD846">
        <v>0</v>
      </c>
      <c r="AE846" t="s">
        <v>104</v>
      </c>
      <c r="AF846" t="s">
        <v>557</v>
      </c>
      <c r="AG846" t="s">
        <v>371</v>
      </c>
      <c r="AH846" t="s">
        <v>107</v>
      </c>
    </row>
    <row r="847" spans="1:34" ht="15">
      <c r="A847" t="s">
        <v>101</v>
      </c>
      <c r="B847" t="s">
        <v>556</v>
      </c>
      <c r="C847" t="s">
        <v>370</v>
      </c>
      <c r="D847" t="s">
        <v>134</v>
      </c>
      <c r="E847" t="s">
        <v>106</v>
      </c>
      <c r="F847">
        <v>2012</v>
      </c>
      <c r="G847" t="s">
        <v>113</v>
      </c>
      <c r="H847" t="s">
        <v>135</v>
      </c>
      <c r="I847" t="s">
        <v>115</v>
      </c>
      <c r="J847" t="s">
        <v>129</v>
      </c>
      <c r="K847" t="s">
        <v>136</v>
      </c>
      <c r="L847">
        <v>0</v>
      </c>
      <c r="M847">
        <v>0</v>
      </c>
      <c r="N847">
        <v>59352.8</v>
      </c>
      <c r="O847">
        <v>0</v>
      </c>
      <c r="P847">
        <v>-59352.8</v>
      </c>
      <c r="Q847" t="s">
        <v>103</v>
      </c>
      <c r="R847">
        <v>0</v>
      </c>
      <c r="S847">
        <v>5160</v>
      </c>
      <c r="T847">
        <v>7752.8</v>
      </c>
      <c r="U847">
        <v>5160</v>
      </c>
      <c r="V847">
        <v>5160</v>
      </c>
      <c r="W847">
        <v>5160</v>
      </c>
      <c r="X847">
        <v>5160</v>
      </c>
      <c r="Y847">
        <v>5160</v>
      </c>
      <c r="Z847">
        <v>5160</v>
      </c>
      <c r="AA847">
        <v>5160</v>
      </c>
      <c r="AB847">
        <v>5160</v>
      </c>
      <c r="AC847">
        <v>5160</v>
      </c>
      <c r="AD847">
        <v>0</v>
      </c>
      <c r="AE847" t="s">
        <v>104</v>
      </c>
      <c r="AF847" t="s">
        <v>557</v>
      </c>
      <c r="AG847" t="s">
        <v>371</v>
      </c>
      <c r="AH847" t="s">
        <v>107</v>
      </c>
    </row>
    <row r="848" spans="1:34" ht="15">
      <c r="A848" t="s">
        <v>101</v>
      </c>
      <c r="B848" t="s">
        <v>556</v>
      </c>
      <c r="C848" t="s">
        <v>370</v>
      </c>
      <c r="D848" t="s">
        <v>137</v>
      </c>
      <c r="E848" t="s">
        <v>106</v>
      </c>
      <c r="F848">
        <v>2012</v>
      </c>
      <c r="G848" t="s">
        <v>113</v>
      </c>
      <c r="H848" t="s">
        <v>138</v>
      </c>
      <c r="I848" t="s">
        <v>115</v>
      </c>
      <c r="J848" t="s">
        <v>129</v>
      </c>
      <c r="K848" t="s">
        <v>136</v>
      </c>
      <c r="L848">
        <v>0</v>
      </c>
      <c r="M848">
        <v>0</v>
      </c>
      <c r="N848">
        <v>29829.010000000002</v>
      </c>
      <c r="O848">
        <v>0</v>
      </c>
      <c r="P848">
        <v>-29829.010000000002</v>
      </c>
      <c r="Q848" t="s">
        <v>103</v>
      </c>
      <c r="R848">
        <v>1242.45</v>
      </c>
      <c r="S848">
        <v>2484.9</v>
      </c>
      <c r="T848">
        <v>4344.42</v>
      </c>
      <c r="U848">
        <v>2484.88</v>
      </c>
      <c r="V848">
        <v>2484.9</v>
      </c>
      <c r="W848">
        <v>2484.9</v>
      </c>
      <c r="X848">
        <v>2484.9</v>
      </c>
      <c r="Y848">
        <v>3723.2000000000003</v>
      </c>
      <c r="Z848">
        <v>2307.7400000000002</v>
      </c>
      <c r="AA848">
        <v>1816.8</v>
      </c>
      <c r="AB848">
        <v>1816.8</v>
      </c>
      <c r="AC848">
        <v>2153.12</v>
      </c>
      <c r="AD848">
        <v>0</v>
      </c>
      <c r="AE848" t="s">
        <v>104</v>
      </c>
      <c r="AF848" t="s">
        <v>557</v>
      </c>
      <c r="AG848" t="s">
        <v>371</v>
      </c>
      <c r="AH848" t="s">
        <v>107</v>
      </c>
    </row>
    <row r="849" spans="1:34" ht="15">
      <c r="A849" t="s">
        <v>101</v>
      </c>
      <c r="B849" t="s">
        <v>556</v>
      </c>
      <c r="C849" t="s">
        <v>370</v>
      </c>
      <c r="D849" t="s">
        <v>139</v>
      </c>
      <c r="E849" t="s">
        <v>106</v>
      </c>
      <c r="F849">
        <v>2012</v>
      </c>
      <c r="G849" t="s">
        <v>113</v>
      </c>
      <c r="H849" t="s">
        <v>140</v>
      </c>
      <c r="I849" t="s">
        <v>115</v>
      </c>
      <c r="J849" t="s">
        <v>129</v>
      </c>
      <c r="K849" t="s">
        <v>136</v>
      </c>
      <c r="L849">
        <v>0</v>
      </c>
      <c r="M849">
        <v>0</v>
      </c>
      <c r="N849">
        <v>29762.79</v>
      </c>
      <c r="O849">
        <v>0</v>
      </c>
      <c r="P849">
        <v>-29762.79</v>
      </c>
      <c r="Q849" t="s">
        <v>103</v>
      </c>
      <c r="R849">
        <v>1175.21</v>
      </c>
      <c r="S849">
        <v>2350.44</v>
      </c>
      <c r="T849">
        <v>4113.27</v>
      </c>
      <c r="U849">
        <v>2350.44</v>
      </c>
      <c r="V849">
        <v>2295.3</v>
      </c>
      <c r="W849">
        <v>2295.3</v>
      </c>
      <c r="X849">
        <v>2326.91</v>
      </c>
      <c r="Y849">
        <v>3506.16</v>
      </c>
      <c r="Z849">
        <v>2337.44</v>
      </c>
      <c r="AA849">
        <v>2337.44</v>
      </c>
      <c r="AB849">
        <v>2337.44</v>
      </c>
      <c r="AC849">
        <v>2337.44</v>
      </c>
      <c r="AD849">
        <v>0</v>
      </c>
      <c r="AE849" t="s">
        <v>104</v>
      </c>
      <c r="AF849" t="s">
        <v>557</v>
      </c>
      <c r="AG849" t="s">
        <v>371</v>
      </c>
      <c r="AH849" t="s">
        <v>107</v>
      </c>
    </row>
    <row r="850" spans="1:34" ht="15">
      <c r="A850" t="s">
        <v>101</v>
      </c>
      <c r="B850" t="s">
        <v>556</v>
      </c>
      <c r="C850" t="s">
        <v>370</v>
      </c>
      <c r="D850" t="s">
        <v>173</v>
      </c>
      <c r="E850" t="s">
        <v>106</v>
      </c>
      <c r="F850">
        <v>2012</v>
      </c>
      <c r="G850" t="s">
        <v>113</v>
      </c>
      <c r="H850" t="s">
        <v>174</v>
      </c>
      <c r="I850" t="s">
        <v>115</v>
      </c>
      <c r="J850" t="s">
        <v>147</v>
      </c>
      <c r="L850">
        <v>0</v>
      </c>
      <c r="M850">
        <v>0</v>
      </c>
      <c r="N850">
        <v>650.33</v>
      </c>
      <c r="O850">
        <v>0</v>
      </c>
      <c r="P850">
        <v>-650.33</v>
      </c>
      <c r="Q850" t="s">
        <v>103</v>
      </c>
      <c r="R850">
        <v>0</v>
      </c>
      <c r="S850">
        <v>0</v>
      </c>
      <c r="T850">
        <v>0</v>
      </c>
      <c r="U850">
        <v>0</v>
      </c>
      <c r="V850">
        <v>0</v>
      </c>
      <c r="W850">
        <v>0</v>
      </c>
      <c r="X850">
        <v>0</v>
      </c>
      <c r="Y850">
        <v>394.16</v>
      </c>
      <c r="Z850">
        <v>0</v>
      </c>
      <c r="AA850">
        <v>60.64</v>
      </c>
      <c r="AB850">
        <v>195.53</v>
      </c>
      <c r="AC850">
        <v>0</v>
      </c>
      <c r="AD850">
        <v>0</v>
      </c>
      <c r="AE850" t="s">
        <v>104</v>
      </c>
      <c r="AF850" t="s">
        <v>557</v>
      </c>
      <c r="AG850" t="s">
        <v>371</v>
      </c>
      <c r="AH850" t="s">
        <v>107</v>
      </c>
    </row>
    <row r="851" spans="1:34" ht="15">
      <c r="A851" t="s">
        <v>101</v>
      </c>
      <c r="B851" t="s">
        <v>556</v>
      </c>
      <c r="C851" t="s">
        <v>370</v>
      </c>
      <c r="D851" t="s">
        <v>175</v>
      </c>
      <c r="E851" t="s">
        <v>106</v>
      </c>
      <c r="F851">
        <v>2012</v>
      </c>
      <c r="G851" t="s">
        <v>113</v>
      </c>
      <c r="H851" t="s">
        <v>176</v>
      </c>
      <c r="I851" t="s">
        <v>115</v>
      </c>
      <c r="J851" t="s">
        <v>147</v>
      </c>
      <c r="L851">
        <v>0</v>
      </c>
      <c r="M851">
        <v>0</v>
      </c>
      <c r="N851">
        <v>297</v>
      </c>
      <c r="O851">
        <v>0</v>
      </c>
      <c r="P851">
        <v>-297</v>
      </c>
      <c r="Q851" t="s">
        <v>103</v>
      </c>
      <c r="R851">
        <v>0</v>
      </c>
      <c r="S851">
        <v>0</v>
      </c>
      <c r="T851">
        <v>0</v>
      </c>
      <c r="U851">
        <v>0</v>
      </c>
      <c r="V851">
        <v>297</v>
      </c>
      <c r="W851">
        <v>0</v>
      </c>
      <c r="X851">
        <v>0</v>
      </c>
      <c r="Y851">
        <v>0</v>
      </c>
      <c r="Z851">
        <v>0</v>
      </c>
      <c r="AA851">
        <v>0</v>
      </c>
      <c r="AB851">
        <v>0</v>
      </c>
      <c r="AC851">
        <v>0</v>
      </c>
      <c r="AD851">
        <v>0</v>
      </c>
      <c r="AE851" t="s">
        <v>104</v>
      </c>
      <c r="AF851" t="s">
        <v>557</v>
      </c>
      <c r="AG851" t="s">
        <v>371</v>
      </c>
      <c r="AH851" t="s">
        <v>107</v>
      </c>
    </row>
    <row r="852" spans="1:34" ht="15">
      <c r="A852" t="s">
        <v>101</v>
      </c>
      <c r="B852" t="s">
        <v>556</v>
      </c>
      <c r="C852" t="s">
        <v>370</v>
      </c>
      <c r="D852" t="s">
        <v>390</v>
      </c>
      <c r="E852" t="s">
        <v>106</v>
      </c>
      <c r="F852">
        <v>2012</v>
      </c>
      <c r="G852" t="s">
        <v>113</v>
      </c>
      <c r="H852" t="s">
        <v>391</v>
      </c>
      <c r="I852" t="s">
        <v>115</v>
      </c>
      <c r="J852" t="s">
        <v>147</v>
      </c>
      <c r="L852">
        <v>0</v>
      </c>
      <c r="M852">
        <v>0</v>
      </c>
      <c r="N852">
        <v>249.95000000000002</v>
      </c>
      <c r="O852">
        <v>0</v>
      </c>
      <c r="P852">
        <v>-249.95000000000002</v>
      </c>
      <c r="Q852" t="s">
        <v>103</v>
      </c>
      <c r="R852">
        <v>0</v>
      </c>
      <c r="S852">
        <v>0</v>
      </c>
      <c r="T852">
        <v>0</v>
      </c>
      <c r="U852">
        <v>0</v>
      </c>
      <c r="V852">
        <v>0</v>
      </c>
      <c r="W852">
        <v>0</v>
      </c>
      <c r="X852">
        <v>0</v>
      </c>
      <c r="Y852">
        <v>0</v>
      </c>
      <c r="Z852">
        <v>0</v>
      </c>
      <c r="AA852">
        <v>0</v>
      </c>
      <c r="AB852">
        <v>0</v>
      </c>
      <c r="AC852">
        <v>249.95000000000002</v>
      </c>
      <c r="AD852">
        <v>0</v>
      </c>
      <c r="AE852" t="s">
        <v>104</v>
      </c>
      <c r="AF852" t="s">
        <v>557</v>
      </c>
      <c r="AG852" t="s">
        <v>371</v>
      </c>
      <c r="AH852" t="s">
        <v>107</v>
      </c>
    </row>
    <row r="853" spans="1:34" ht="15">
      <c r="A853" t="s">
        <v>101</v>
      </c>
      <c r="B853" t="s">
        <v>556</v>
      </c>
      <c r="C853" t="s">
        <v>370</v>
      </c>
      <c r="D853" t="s">
        <v>404</v>
      </c>
      <c r="E853" t="s">
        <v>106</v>
      </c>
      <c r="F853">
        <v>2012</v>
      </c>
      <c r="G853" t="s">
        <v>113</v>
      </c>
      <c r="H853" t="s">
        <v>405</v>
      </c>
      <c r="I853" t="s">
        <v>115</v>
      </c>
      <c r="J853" t="s">
        <v>150</v>
      </c>
      <c r="L853">
        <v>0</v>
      </c>
      <c r="M853">
        <v>0</v>
      </c>
      <c r="N853">
        <v>198</v>
      </c>
      <c r="O853">
        <v>0</v>
      </c>
      <c r="P853">
        <v>-198</v>
      </c>
      <c r="Q853" t="s">
        <v>103</v>
      </c>
      <c r="R853">
        <v>0</v>
      </c>
      <c r="S853">
        <v>0</v>
      </c>
      <c r="T853">
        <v>0</v>
      </c>
      <c r="U853">
        <v>0</v>
      </c>
      <c r="V853">
        <v>198</v>
      </c>
      <c r="W853">
        <v>0</v>
      </c>
      <c r="X853">
        <v>0</v>
      </c>
      <c r="Y853">
        <v>0</v>
      </c>
      <c r="Z853">
        <v>0</v>
      </c>
      <c r="AA853">
        <v>0</v>
      </c>
      <c r="AB853">
        <v>0</v>
      </c>
      <c r="AC853">
        <v>0</v>
      </c>
      <c r="AD853">
        <v>0</v>
      </c>
      <c r="AE853" t="s">
        <v>104</v>
      </c>
      <c r="AF853" t="s">
        <v>557</v>
      </c>
      <c r="AG853" t="s">
        <v>371</v>
      </c>
      <c r="AH853" t="s">
        <v>107</v>
      </c>
    </row>
    <row r="854" spans="1:34" ht="15">
      <c r="A854" t="s">
        <v>101</v>
      </c>
      <c r="B854" t="s">
        <v>556</v>
      </c>
      <c r="C854" t="s">
        <v>370</v>
      </c>
      <c r="D854" t="s">
        <v>380</v>
      </c>
      <c r="E854" t="s">
        <v>106</v>
      </c>
      <c r="F854">
        <v>2012</v>
      </c>
      <c r="G854" t="s">
        <v>113</v>
      </c>
      <c r="H854" t="s">
        <v>381</v>
      </c>
      <c r="I854" t="s">
        <v>115</v>
      </c>
      <c r="J854" t="s">
        <v>150</v>
      </c>
      <c r="L854">
        <v>0</v>
      </c>
      <c r="M854">
        <v>0</v>
      </c>
      <c r="N854">
        <v>541.51</v>
      </c>
      <c r="O854">
        <v>0</v>
      </c>
      <c r="P854">
        <v>-541.51</v>
      </c>
      <c r="Q854" t="s">
        <v>103</v>
      </c>
      <c r="R854">
        <v>0</v>
      </c>
      <c r="S854">
        <v>0</v>
      </c>
      <c r="T854">
        <v>0</v>
      </c>
      <c r="U854">
        <v>0</v>
      </c>
      <c r="V854">
        <v>541.51</v>
      </c>
      <c r="W854">
        <v>0</v>
      </c>
      <c r="X854">
        <v>0</v>
      </c>
      <c r="Y854">
        <v>0</v>
      </c>
      <c r="Z854">
        <v>0</v>
      </c>
      <c r="AA854">
        <v>0</v>
      </c>
      <c r="AB854">
        <v>0</v>
      </c>
      <c r="AC854">
        <v>0</v>
      </c>
      <c r="AD854">
        <v>0</v>
      </c>
      <c r="AE854" t="s">
        <v>104</v>
      </c>
      <c r="AF854" t="s">
        <v>557</v>
      </c>
      <c r="AG854" t="s">
        <v>371</v>
      </c>
      <c r="AH854" t="s">
        <v>107</v>
      </c>
    </row>
    <row r="855" spans="1:34" ht="15">
      <c r="A855" t="s">
        <v>101</v>
      </c>
      <c r="B855" t="s">
        <v>556</v>
      </c>
      <c r="C855" t="s">
        <v>370</v>
      </c>
      <c r="D855" t="s">
        <v>410</v>
      </c>
      <c r="E855" t="s">
        <v>106</v>
      </c>
      <c r="F855">
        <v>2012</v>
      </c>
      <c r="G855" t="s">
        <v>113</v>
      </c>
      <c r="H855" t="s">
        <v>411</v>
      </c>
      <c r="I855" t="s">
        <v>115</v>
      </c>
      <c r="J855" t="s">
        <v>150</v>
      </c>
      <c r="L855">
        <v>0</v>
      </c>
      <c r="M855">
        <v>0</v>
      </c>
      <c r="N855">
        <v>38.2</v>
      </c>
      <c r="O855">
        <v>0</v>
      </c>
      <c r="P855">
        <v>-38.2</v>
      </c>
      <c r="Q855" t="s">
        <v>103</v>
      </c>
      <c r="R855">
        <v>0</v>
      </c>
      <c r="S855">
        <v>0</v>
      </c>
      <c r="T855">
        <v>0</v>
      </c>
      <c r="U855">
        <v>0</v>
      </c>
      <c r="V855">
        <v>38.2</v>
      </c>
      <c r="W855">
        <v>0</v>
      </c>
      <c r="X855">
        <v>0</v>
      </c>
      <c r="Y855">
        <v>0</v>
      </c>
      <c r="Z855">
        <v>0</v>
      </c>
      <c r="AA855">
        <v>0</v>
      </c>
      <c r="AB855">
        <v>0</v>
      </c>
      <c r="AC855">
        <v>0</v>
      </c>
      <c r="AD855">
        <v>0</v>
      </c>
      <c r="AE855" t="s">
        <v>104</v>
      </c>
      <c r="AF855" t="s">
        <v>557</v>
      </c>
      <c r="AG855" t="s">
        <v>371</v>
      </c>
      <c r="AH855" t="s">
        <v>107</v>
      </c>
    </row>
    <row r="856" spans="1:34" ht="15">
      <c r="A856" t="s">
        <v>101</v>
      </c>
      <c r="B856" t="s">
        <v>556</v>
      </c>
      <c r="C856" t="s">
        <v>370</v>
      </c>
      <c r="D856" t="s">
        <v>185</v>
      </c>
      <c r="E856" t="s">
        <v>106</v>
      </c>
      <c r="F856">
        <v>2012</v>
      </c>
      <c r="G856" t="s">
        <v>113</v>
      </c>
      <c r="H856" t="s">
        <v>186</v>
      </c>
      <c r="I856" t="s">
        <v>115</v>
      </c>
      <c r="J856" t="s">
        <v>187</v>
      </c>
      <c r="L856">
        <v>0</v>
      </c>
      <c r="M856">
        <v>0</v>
      </c>
      <c r="N856">
        <v>5110</v>
      </c>
      <c r="O856">
        <v>0</v>
      </c>
      <c r="P856">
        <v>-5110</v>
      </c>
      <c r="Q856" t="s">
        <v>103</v>
      </c>
      <c r="R856">
        <v>0</v>
      </c>
      <c r="S856">
        <v>0</v>
      </c>
      <c r="T856">
        <v>0</v>
      </c>
      <c r="U856">
        <v>0</v>
      </c>
      <c r="V856">
        <v>0</v>
      </c>
      <c r="W856">
        <v>0</v>
      </c>
      <c r="X856">
        <v>0</v>
      </c>
      <c r="Y856">
        <v>5432</v>
      </c>
      <c r="Z856">
        <v>0</v>
      </c>
      <c r="AA856">
        <v>-1750</v>
      </c>
      <c r="AB856">
        <v>0</v>
      </c>
      <c r="AC856">
        <v>1428</v>
      </c>
      <c r="AD856">
        <v>0</v>
      </c>
      <c r="AE856" t="s">
        <v>104</v>
      </c>
      <c r="AF856" t="s">
        <v>557</v>
      </c>
      <c r="AG856" t="s">
        <v>371</v>
      </c>
      <c r="AH856" t="s">
        <v>107</v>
      </c>
    </row>
    <row r="857" spans="1:34" ht="15">
      <c r="A857" t="s">
        <v>101</v>
      </c>
      <c r="B857" t="s">
        <v>558</v>
      </c>
      <c r="C857" t="s">
        <v>370</v>
      </c>
      <c r="D857" t="s">
        <v>127</v>
      </c>
      <c r="E857" t="s">
        <v>106</v>
      </c>
      <c r="F857">
        <v>2012</v>
      </c>
      <c r="G857" t="s">
        <v>113</v>
      </c>
      <c r="H857" t="s">
        <v>128</v>
      </c>
      <c r="I857" t="s">
        <v>115</v>
      </c>
      <c r="J857" t="s">
        <v>129</v>
      </c>
      <c r="K857" t="s">
        <v>130</v>
      </c>
      <c r="L857">
        <v>0</v>
      </c>
      <c r="M857">
        <v>0</v>
      </c>
      <c r="N857">
        <v>175398.38</v>
      </c>
      <c r="O857">
        <v>0</v>
      </c>
      <c r="P857">
        <v>-175398.38</v>
      </c>
      <c r="Q857" t="s">
        <v>103</v>
      </c>
      <c r="R857">
        <v>11332.19</v>
      </c>
      <c r="S857">
        <v>8665.78</v>
      </c>
      <c r="T857">
        <v>23528.65</v>
      </c>
      <c r="U857">
        <v>13331.98</v>
      </c>
      <c r="V857">
        <v>13464.26</v>
      </c>
      <c r="W857">
        <v>13471.220000000001</v>
      </c>
      <c r="X857">
        <v>13471.220000000001</v>
      </c>
      <c r="Y857">
        <v>20206.83</v>
      </c>
      <c r="Z857">
        <v>13471.220000000001</v>
      </c>
      <c r="AA857">
        <v>13471.220000000001</v>
      </c>
      <c r="AB857">
        <v>13471.220000000001</v>
      </c>
      <c r="AC857">
        <v>17512.59</v>
      </c>
      <c r="AD857">
        <v>0</v>
      </c>
      <c r="AE857" t="s">
        <v>104</v>
      </c>
      <c r="AF857" t="s">
        <v>559</v>
      </c>
      <c r="AG857" t="s">
        <v>371</v>
      </c>
      <c r="AH857" t="s">
        <v>107</v>
      </c>
    </row>
    <row r="858" spans="1:34" ht="15">
      <c r="A858" t="s">
        <v>101</v>
      </c>
      <c r="B858" t="s">
        <v>558</v>
      </c>
      <c r="C858" t="s">
        <v>370</v>
      </c>
      <c r="D858" t="s">
        <v>134</v>
      </c>
      <c r="E858" t="s">
        <v>106</v>
      </c>
      <c r="F858">
        <v>2012</v>
      </c>
      <c r="G858" t="s">
        <v>113</v>
      </c>
      <c r="H858" t="s">
        <v>135</v>
      </c>
      <c r="I858" t="s">
        <v>115</v>
      </c>
      <c r="J858" t="s">
        <v>129</v>
      </c>
      <c r="K858" t="s">
        <v>136</v>
      </c>
      <c r="L858">
        <v>0</v>
      </c>
      <c r="M858">
        <v>0</v>
      </c>
      <c r="N858">
        <v>30960</v>
      </c>
      <c r="O858">
        <v>0</v>
      </c>
      <c r="P858">
        <v>-30960</v>
      </c>
      <c r="Q858" t="s">
        <v>103</v>
      </c>
      <c r="R858">
        <v>0</v>
      </c>
      <c r="S858">
        <v>2580</v>
      </c>
      <c r="T858">
        <v>5160</v>
      </c>
      <c r="U858">
        <v>2580</v>
      </c>
      <c r="V858">
        <v>2580</v>
      </c>
      <c r="W858">
        <v>2580</v>
      </c>
      <c r="X858">
        <v>2580</v>
      </c>
      <c r="Y858">
        <v>2580</v>
      </c>
      <c r="Z858">
        <v>2580</v>
      </c>
      <c r="AA858">
        <v>2580</v>
      </c>
      <c r="AB858">
        <v>2580</v>
      </c>
      <c r="AC858">
        <v>2580</v>
      </c>
      <c r="AD858">
        <v>0</v>
      </c>
      <c r="AE858" t="s">
        <v>104</v>
      </c>
      <c r="AF858" t="s">
        <v>559</v>
      </c>
      <c r="AG858" t="s">
        <v>371</v>
      </c>
      <c r="AH858" t="s">
        <v>107</v>
      </c>
    </row>
    <row r="859" spans="1:34" ht="15">
      <c r="A859" t="s">
        <v>101</v>
      </c>
      <c r="B859" t="s">
        <v>558</v>
      </c>
      <c r="C859" t="s">
        <v>370</v>
      </c>
      <c r="D859" t="s">
        <v>137</v>
      </c>
      <c r="E859" t="s">
        <v>106</v>
      </c>
      <c r="F859">
        <v>2012</v>
      </c>
      <c r="G859" t="s">
        <v>113</v>
      </c>
      <c r="H859" t="s">
        <v>138</v>
      </c>
      <c r="I859" t="s">
        <v>115</v>
      </c>
      <c r="J859" t="s">
        <v>129</v>
      </c>
      <c r="K859" t="s">
        <v>136</v>
      </c>
      <c r="L859">
        <v>0</v>
      </c>
      <c r="M859">
        <v>0</v>
      </c>
      <c r="N859">
        <v>13105.01</v>
      </c>
      <c r="O859">
        <v>0</v>
      </c>
      <c r="P859">
        <v>-13105.01</v>
      </c>
      <c r="Q859" t="s">
        <v>103</v>
      </c>
      <c r="R859">
        <v>509.84000000000003</v>
      </c>
      <c r="S859">
        <v>1019.69</v>
      </c>
      <c r="T859">
        <v>1798.16</v>
      </c>
      <c r="U859">
        <v>1019.6800000000001</v>
      </c>
      <c r="V859">
        <v>1029.83</v>
      </c>
      <c r="W859">
        <v>1030.3600000000001</v>
      </c>
      <c r="X859">
        <v>1030.3600000000001</v>
      </c>
      <c r="Y859">
        <v>1544.17</v>
      </c>
      <c r="Z859">
        <v>1030.3600000000001</v>
      </c>
      <c r="AA859">
        <v>1030.3700000000001</v>
      </c>
      <c r="AB859">
        <v>1030.3600000000001</v>
      </c>
      <c r="AC859">
        <v>1031.83</v>
      </c>
      <c r="AD859">
        <v>0</v>
      </c>
      <c r="AE859" t="s">
        <v>104</v>
      </c>
      <c r="AF859" t="s">
        <v>559</v>
      </c>
      <c r="AG859" t="s">
        <v>371</v>
      </c>
      <c r="AH859" t="s">
        <v>107</v>
      </c>
    </row>
    <row r="860" spans="1:34" ht="15">
      <c r="A860" t="s">
        <v>101</v>
      </c>
      <c r="B860" t="s">
        <v>558</v>
      </c>
      <c r="C860" t="s">
        <v>370</v>
      </c>
      <c r="D860" t="s">
        <v>139</v>
      </c>
      <c r="E860" t="s">
        <v>106</v>
      </c>
      <c r="F860">
        <v>2012</v>
      </c>
      <c r="G860" t="s">
        <v>113</v>
      </c>
      <c r="H860" t="s">
        <v>140</v>
      </c>
      <c r="I860" t="s">
        <v>115</v>
      </c>
      <c r="J860" t="s">
        <v>129</v>
      </c>
      <c r="K860" t="s">
        <v>136</v>
      </c>
      <c r="L860">
        <v>0</v>
      </c>
      <c r="M860">
        <v>0</v>
      </c>
      <c r="N860">
        <v>12338.25</v>
      </c>
      <c r="O860">
        <v>0</v>
      </c>
      <c r="P860">
        <v>-12338.25</v>
      </c>
      <c r="Q860" t="s">
        <v>103</v>
      </c>
      <c r="R860">
        <v>483.29</v>
      </c>
      <c r="S860">
        <v>966.58</v>
      </c>
      <c r="T860">
        <v>1705.8400000000001</v>
      </c>
      <c r="U860">
        <v>966.58</v>
      </c>
      <c r="V860">
        <v>953.26</v>
      </c>
      <c r="W860">
        <v>953.76</v>
      </c>
      <c r="X860">
        <v>966.9</v>
      </c>
      <c r="Y860">
        <v>1456.92</v>
      </c>
      <c r="Z860">
        <v>971.28</v>
      </c>
      <c r="AA860">
        <v>971.28</v>
      </c>
      <c r="AB860">
        <v>971.28</v>
      </c>
      <c r="AC860">
        <v>971.28</v>
      </c>
      <c r="AD860">
        <v>0</v>
      </c>
      <c r="AE860" t="s">
        <v>104</v>
      </c>
      <c r="AF860" t="s">
        <v>559</v>
      </c>
      <c r="AG860" t="s">
        <v>371</v>
      </c>
      <c r="AH860" t="s">
        <v>107</v>
      </c>
    </row>
    <row r="861" spans="1:34" ht="15">
      <c r="A861" t="s">
        <v>101</v>
      </c>
      <c r="B861" t="s">
        <v>558</v>
      </c>
      <c r="C861" t="s">
        <v>370</v>
      </c>
      <c r="D861" t="s">
        <v>372</v>
      </c>
      <c r="E861" t="s">
        <v>106</v>
      </c>
      <c r="F861">
        <v>2012</v>
      </c>
      <c r="G861" t="s">
        <v>113</v>
      </c>
      <c r="H861" t="s">
        <v>373</v>
      </c>
      <c r="I861" t="s">
        <v>115</v>
      </c>
      <c r="J861" t="s">
        <v>147</v>
      </c>
      <c r="L861">
        <v>0</v>
      </c>
      <c r="M861">
        <v>0</v>
      </c>
      <c r="N861">
        <v>2593.4</v>
      </c>
      <c r="O861">
        <v>0</v>
      </c>
      <c r="P861">
        <v>-2593.4</v>
      </c>
      <c r="Q861" t="s">
        <v>103</v>
      </c>
      <c r="R861">
        <v>0</v>
      </c>
      <c r="S861">
        <v>0</v>
      </c>
      <c r="T861">
        <v>0</v>
      </c>
      <c r="U861">
        <v>0</v>
      </c>
      <c r="V861">
        <v>0</v>
      </c>
      <c r="W861">
        <v>1475</v>
      </c>
      <c r="X861">
        <v>0</v>
      </c>
      <c r="Y861">
        <v>1118.4</v>
      </c>
      <c r="Z861">
        <v>0</v>
      </c>
      <c r="AA861">
        <v>0</v>
      </c>
      <c r="AB861">
        <v>0</v>
      </c>
      <c r="AC861">
        <v>0</v>
      </c>
      <c r="AD861">
        <v>0</v>
      </c>
      <c r="AE861" t="s">
        <v>104</v>
      </c>
      <c r="AF861" t="s">
        <v>559</v>
      </c>
      <c r="AG861" t="s">
        <v>371</v>
      </c>
      <c r="AH861" t="s">
        <v>107</v>
      </c>
    </row>
    <row r="862" spans="1:34" ht="15">
      <c r="A862" t="s">
        <v>101</v>
      </c>
      <c r="B862" t="s">
        <v>558</v>
      </c>
      <c r="C862" t="s">
        <v>370</v>
      </c>
      <c r="D862" t="s">
        <v>183</v>
      </c>
      <c r="E862" t="s">
        <v>106</v>
      </c>
      <c r="F862">
        <v>2012</v>
      </c>
      <c r="G862" t="s">
        <v>113</v>
      </c>
      <c r="H862" t="s">
        <v>184</v>
      </c>
      <c r="I862" t="s">
        <v>115</v>
      </c>
      <c r="J862" t="s">
        <v>150</v>
      </c>
      <c r="L862">
        <v>0</v>
      </c>
      <c r="M862">
        <v>0</v>
      </c>
      <c r="N862">
        <v>179.97</v>
      </c>
      <c r="O862">
        <v>26.28</v>
      </c>
      <c r="P862">
        <v>-206.25</v>
      </c>
      <c r="Q862" t="s">
        <v>103</v>
      </c>
      <c r="R862">
        <v>0</v>
      </c>
      <c r="S862">
        <v>0</v>
      </c>
      <c r="T862">
        <v>0</v>
      </c>
      <c r="U862">
        <v>0</v>
      </c>
      <c r="V862">
        <v>0</v>
      </c>
      <c r="W862">
        <v>0</v>
      </c>
      <c r="X862">
        <v>179.97</v>
      </c>
      <c r="Y862">
        <v>0</v>
      </c>
      <c r="Z862">
        <v>0</v>
      </c>
      <c r="AA862">
        <v>0</v>
      </c>
      <c r="AB862">
        <v>0</v>
      </c>
      <c r="AC862">
        <v>0</v>
      </c>
      <c r="AD862">
        <v>0</v>
      </c>
      <c r="AE862" t="s">
        <v>104</v>
      </c>
      <c r="AF862" t="s">
        <v>559</v>
      </c>
      <c r="AG862" t="s">
        <v>371</v>
      </c>
      <c r="AH862" t="s">
        <v>107</v>
      </c>
    </row>
    <row r="863" spans="1:34" ht="15">
      <c r="A863" t="s">
        <v>101</v>
      </c>
      <c r="B863" t="s">
        <v>558</v>
      </c>
      <c r="C863" t="s">
        <v>370</v>
      </c>
      <c r="D863" t="s">
        <v>185</v>
      </c>
      <c r="E863" t="s">
        <v>106</v>
      </c>
      <c r="F863">
        <v>2012</v>
      </c>
      <c r="G863" t="s">
        <v>113</v>
      </c>
      <c r="H863" t="s">
        <v>186</v>
      </c>
      <c r="I863" t="s">
        <v>115</v>
      </c>
      <c r="J863" t="s">
        <v>187</v>
      </c>
      <c r="L863">
        <v>0</v>
      </c>
      <c r="M863">
        <v>0</v>
      </c>
      <c r="N863">
        <v>669</v>
      </c>
      <c r="O863">
        <v>0</v>
      </c>
      <c r="P863">
        <v>-669</v>
      </c>
      <c r="Q863" t="s">
        <v>103</v>
      </c>
      <c r="R863">
        <v>0</v>
      </c>
      <c r="S863">
        <v>0</v>
      </c>
      <c r="T863">
        <v>0</v>
      </c>
      <c r="U863">
        <v>0</v>
      </c>
      <c r="V863">
        <v>0</v>
      </c>
      <c r="W863">
        <v>0</v>
      </c>
      <c r="X863">
        <v>0</v>
      </c>
      <c r="Y863">
        <v>0</v>
      </c>
      <c r="Z863">
        <v>0</v>
      </c>
      <c r="AA863">
        <v>178</v>
      </c>
      <c r="AB863">
        <v>0</v>
      </c>
      <c r="AC863">
        <v>491</v>
      </c>
      <c r="AD863">
        <v>0</v>
      </c>
      <c r="AE863" t="s">
        <v>104</v>
      </c>
      <c r="AF863" t="s">
        <v>559</v>
      </c>
      <c r="AG863" t="s">
        <v>371</v>
      </c>
      <c r="AH863" t="s">
        <v>107</v>
      </c>
    </row>
    <row r="864" spans="1:34" ht="15">
      <c r="A864" t="s">
        <v>101</v>
      </c>
      <c r="B864" t="s">
        <v>558</v>
      </c>
      <c r="C864" t="s">
        <v>370</v>
      </c>
      <c r="D864" t="s">
        <v>188</v>
      </c>
      <c r="E864" t="s">
        <v>106</v>
      </c>
      <c r="F864">
        <v>2012</v>
      </c>
      <c r="G864" t="s">
        <v>113</v>
      </c>
      <c r="H864" t="s">
        <v>189</v>
      </c>
      <c r="I864" t="s">
        <v>115</v>
      </c>
      <c r="J864" t="s">
        <v>190</v>
      </c>
      <c r="L864">
        <v>0</v>
      </c>
      <c r="M864">
        <v>0</v>
      </c>
      <c r="N864">
        <v>0</v>
      </c>
      <c r="O864">
        <v>0</v>
      </c>
      <c r="P864">
        <v>0</v>
      </c>
      <c r="Q864" t="s">
        <v>103</v>
      </c>
      <c r="R864">
        <v>0</v>
      </c>
      <c r="S864">
        <v>0</v>
      </c>
      <c r="T864">
        <v>0</v>
      </c>
      <c r="U864">
        <v>0</v>
      </c>
      <c r="V864">
        <v>0</v>
      </c>
      <c r="W864">
        <v>0</v>
      </c>
      <c r="X864">
        <v>0</v>
      </c>
      <c r="Y864">
        <v>0</v>
      </c>
      <c r="Z864">
        <v>26805.22</v>
      </c>
      <c r="AA864">
        <v>-26805.22</v>
      </c>
      <c r="AB864">
        <v>0</v>
      </c>
      <c r="AC864">
        <v>0</v>
      </c>
      <c r="AD864">
        <v>0</v>
      </c>
      <c r="AE864" t="s">
        <v>104</v>
      </c>
      <c r="AF864" t="s">
        <v>559</v>
      </c>
      <c r="AG864" t="s">
        <v>371</v>
      </c>
      <c r="AH864" t="s">
        <v>107</v>
      </c>
    </row>
    <row r="865" spans="1:34" ht="15">
      <c r="A865" t="s">
        <v>101</v>
      </c>
      <c r="B865" t="s">
        <v>560</v>
      </c>
      <c r="C865" t="s">
        <v>370</v>
      </c>
      <c r="D865" t="s">
        <v>127</v>
      </c>
      <c r="E865" t="s">
        <v>106</v>
      </c>
      <c r="F865">
        <v>2012</v>
      </c>
      <c r="G865" t="s">
        <v>113</v>
      </c>
      <c r="H865" t="s">
        <v>128</v>
      </c>
      <c r="I865" t="s">
        <v>115</v>
      </c>
      <c r="J865" t="s">
        <v>129</v>
      </c>
      <c r="K865" t="s">
        <v>130</v>
      </c>
      <c r="L865">
        <v>0</v>
      </c>
      <c r="M865">
        <v>0</v>
      </c>
      <c r="N865">
        <v>369504.74</v>
      </c>
      <c r="O865">
        <v>0</v>
      </c>
      <c r="P865">
        <v>-369504.74</v>
      </c>
      <c r="Q865" t="s">
        <v>103</v>
      </c>
      <c r="R865">
        <v>21376.5</v>
      </c>
      <c r="S865">
        <v>16346.7</v>
      </c>
      <c r="T865">
        <v>44937.42</v>
      </c>
      <c r="U865">
        <v>39384.090000000004</v>
      </c>
      <c r="V865">
        <v>32559.24</v>
      </c>
      <c r="W865">
        <v>32559.25</v>
      </c>
      <c r="X865">
        <v>32559.27</v>
      </c>
      <c r="Y865">
        <v>38565.29</v>
      </c>
      <c r="Z865">
        <v>25710.21</v>
      </c>
      <c r="AA865">
        <v>25710.2</v>
      </c>
      <c r="AB865">
        <v>25817.16</v>
      </c>
      <c r="AC865">
        <v>33979.41</v>
      </c>
      <c r="AD865">
        <v>0</v>
      </c>
      <c r="AE865" t="s">
        <v>104</v>
      </c>
      <c r="AF865" t="s">
        <v>561</v>
      </c>
      <c r="AG865" t="s">
        <v>371</v>
      </c>
      <c r="AH865" t="s">
        <v>107</v>
      </c>
    </row>
    <row r="866" spans="1:34" ht="15">
      <c r="A866" t="s">
        <v>101</v>
      </c>
      <c r="B866" t="s">
        <v>560</v>
      </c>
      <c r="C866" t="s">
        <v>370</v>
      </c>
      <c r="D866" t="s">
        <v>255</v>
      </c>
      <c r="E866" t="s">
        <v>106</v>
      </c>
      <c r="F866">
        <v>2012</v>
      </c>
      <c r="G866" t="s">
        <v>113</v>
      </c>
      <c r="H866" t="s">
        <v>256</v>
      </c>
      <c r="I866" t="s">
        <v>115</v>
      </c>
      <c r="J866" t="s">
        <v>129</v>
      </c>
      <c r="K866" t="s">
        <v>130</v>
      </c>
      <c r="L866">
        <v>0</v>
      </c>
      <c r="M866">
        <v>0</v>
      </c>
      <c r="N866">
        <v>898.45</v>
      </c>
      <c r="O866">
        <v>0</v>
      </c>
      <c r="P866">
        <v>-898.45</v>
      </c>
      <c r="Q866" t="s">
        <v>103</v>
      </c>
      <c r="R866">
        <v>0</v>
      </c>
      <c r="S866">
        <v>146</v>
      </c>
      <c r="T866">
        <v>0</v>
      </c>
      <c r="U866">
        <v>0</v>
      </c>
      <c r="V866">
        <v>0</v>
      </c>
      <c r="W866">
        <v>0</v>
      </c>
      <c r="X866">
        <v>0</v>
      </c>
      <c r="Y866">
        <v>0</v>
      </c>
      <c r="Z866">
        <v>0</v>
      </c>
      <c r="AA866">
        <v>313.52</v>
      </c>
      <c r="AB866">
        <v>0</v>
      </c>
      <c r="AC866">
        <v>438.93</v>
      </c>
      <c r="AD866">
        <v>0</v>
      </c>
      <c r="AE866" t="s">
        <v>104</v>
      </c>
      <c r="AF866" t="s">
        <v>561</v>
      </c>
      <c r="AG866" t="s">
        <v>371</v>
      </c>
      <c r="AH866" t="s">
        <v>107</v>
      </c>
    </row>
    <row r="867" spans="1:34" ht="15">
      <c r="A867" t="s">
        <v>101</v>
      </c>
      <c r="B867" t="s">
        <v>560</v>
      </c>
      <c r="C867" t="s">
        <v>370</v>
      </c>
      <c r="D867" t="s">
        <v>134</v>
      </c>
      <c r="E867" t="s">
        <v>106</v>
      </c>
      <c r="F867">
        <v>2012</v>
      </c>
      <c r="G867" t="s">
        <v>113</v>
      </c>
      <c r="H867" t="s">
        <v>135</v>
      </c>
      <c r="I867" t="s">
        <v>115</v>
      </c>
      <c r="J867" t="s">
        <v>129</v>
      </c>
      <c r="K867" t="s">
        <v>136</v>
      </c>
      <c r="L867">
        <v>0</v>
      </c>
      <c r="M867">
        <v>0</v>
      </c>
      <c r="N867">
        <v>63340.15</v>
      </c>
      <c r="O867">
        <v>0</v>
      </c>
      <c r="P867">
        <v>-63340.15</v>
      </c>
      <c r="Q867" t="s">
        <v>103</v>
      </c>
      <c r="R867">
        <v>0</v>
      </c>
      <c r="S867">
        <v>5160</v>
      </c>
      <c r="T867">
        <v>7870.150000000001</v>
      </c>
      <c r="U867">
        <v>5160</v>
      </c>
      <c r="V867">
        <v>6450</v>
      </c>
      <c r="W867">
        <v>6450</v>
      </c>
      <c r="X867">
        <v>6450</v>
      </c>
      <c r="Y867">
        <v>5160</v>
      </c>
      <c r="Z867">
        <v>5160</v>
      </c>
      <c r="AA867">
        <v>5160</v>
      </c>
      <c r="AB867">
        <v>5160</v>
      </c>
      <c r="AC867">
        <v>5160</v>
      </c>
      <c r="AD867">
        <v>0</v>
      </c>
      <c r="AE867" t="s">
        <v>104</v>
      </c>
      <c r="AF867" t="s">
        <v>561</v>
      </c>
      <c r="AG867" t="s">
        <v>371</v>
      </c>
      <c r="AH867" t="s">
        <v>107</v>
      </c>
    </row>
    <row r="868" spans="1:34" ht="15">
      <c r="A868" t="s">
        <v>101</v>
      </c>
      <c r="B868" t="s">
        <v>560</v>
      </c>
      <c r="C868" t="s">
        <v>370</v>
      </c>
      <c r="D868" t="s">
        <v>137</v>
      </c>
      <c r="E868" t="s">
        <v>106</v>
      </c>
      <c r="F868">
        <v>2012</v>
      </c>
      <c r="G868" t="s">
        <v>113</v>
      </c>
      <c r="H868" t="s">
        <v>138</v>
      </c>
      <c r="I868" t="s">
        <v>115</v>
      </c>
      <c r="J868" t="s">
        <v>129</v>
      </c>
      <c r="K868" t="s">
        <v>136</v>
      </c>
      <c r="L868">
        <v>0</v>
      </c>
      <c r="M868">
        <v>0</v>
      </c>
      <c r="N868">
        <v>27513.77</v>
      </c>
      <c r="O868">
        <v>0</v>
      </c>
      <c r="P868">
        <v>-27513.77</v>
      </c>
      <c r="Q868" t="s">
        <v>103</v>
      </c>
      <c r="R868">
        <v>724.78</v>
      </c>
      <c r="S868">
        <v>2132.29</v>
      </c>
      <c r="T868">
        <v>3394.17</v>
      </c>
      <c r="U868">
        <v>2986.34</v>
      </c>
      <c r="V868">
        <v>2464.4900000000002</v>
      </c>
      <c r="W868">
        <v>2468.32</v>
      </c>
      <c r="X868">
        <v>2464.52</v>
      </c>
      <c r="Y868">
        <v>2944.26</v>
      </c>
      <c r="Z868">
        <v>1960.8400000000001</v>
      </c>
      <c r="AA868">
        <v>1984.8400000000001</v>
      </c>
      <c r="AB868">
        <v>1969.06</v>
      </c>
      <c r="AC868">
        <v>2019.8600000000001</v>
      </c>
      <c r="AD868">
        <v>0</v>
      </c>
      <c r="AE868" t="s">
        <v>104</v>
      </c>
      <c r="AF868" t="s">
        <v>561</v>
      </c>
      <c r="AG868" t="s">
        <v>371</v>
      </c>
      <c r="AH868" t="s">
        <v>107</v>
      </c>
    </row>
    <row r="869" spans="1:34" ht="15">
      <c r="A869" t="s">
        <v>101</v>
      </c>
      <c r="B869" t="s">
        <v>560</v>
      </c>
      <c r="C869" t="s">
        <v>370</v>
      </c>
      <c r="D869" t="s">
        <v>139</v>
      </c>
      <c r="E869" t="s">
        <v>106</v>
      </c>
      <c r="F869">
        <v>2012</v>
      </c>
      <c r="G869" t="s">
        <v>113</v>
      </c>
      <c r="H869" t="s">
        <v>140</v>
      </c>
      <c r="I869" t="s">
        <v>115</v>
      </c>
      <c r="J869" t="s">
        <v>129</v>
      </c>
      <c r="K869" t="s">
        <v>136</v>
      </c>
      <c r="L869">
        <v>0</v>
      </c>
      <c r="M869">
        <v>0</v>
      </c>
      <c r="N869">
        <v>26086.440000000002</v>
      </c>
      <c r="O869">
        <v>0</v>
      </c>
      <c r="P869">
        <v>-26086.440000000002</v>
      </c>
      <c r="Q869" t="s">
        <v>103</v>
      </c>
      <c r="R869">
        <v>699.5</v>
      </c>
      <c r="S869">
        <v>2046.03</v>
      </c>
      <c r="T869">
        <v>3257.9700000000003</v>
      </c>
      <c r="U869">
        <v>2847.48</v>
      </c>
      <c r="V869">
        <v>2305.18</v>
      </c>
      <c r="W869">
        <v>2305.18</v>
      </c>
      <c r="X869">
        <v>2336.94</v>
      </c>
      <c r="Y869">
        <v>2780.55</v>
      </c>
      <c r="Z869">
        <v>1853.7</v>
      </c>
      <c r="AA869">
        <v>1876.31</v>
      </c>
      <c r="AB869">
        <v>1861.41</v>
      </c>
      <c r="AC869">
        <v>1916.19</v>
      </c>
      <c r="AD869">
        <v>0</v>
      </c>
      <c r="AE869" t="s">
        <v>104</v>
      </c>
      <c r="AF869" t="s">
        <v>561</v>
      </c>
      <c r="AG869" t="s">
        <v>371</v>
      </c>
      <c r="AH869" t="s">
        <v>107</v>
      </c>
    </row>
    <row r="870" spans="1:34" ht="15">
      <c r="A870" t="s">
        <v>101</v>
      </c>
      <c r="B870" t="s">
        <v>560</v>
      </c>
      <c r="C870" t="s">
        <v>370</v>
      </c>
      <c r="D870" t="s">
        <v>198</v>
      </c>
      <c r="E870" t="s">
        <v>106</v>
      </c>
      <c r="F870">
        <v>2012</v>
      </c>
      <c r="G870" t="s">
        <v>113</v>
      </c>
      <c r="H870" t="s">
        <v>199</v>
      </c>
      <c r="I870" t="s">
        <v>115</v>
      </c>
      <c r="J870" t="s">
        <v>147</v>
      </c>
      <c r="L870">
        <v>0</v>
      </c>
      <c r="M870">
        <v>0</v>
      </c>
      <c r="N870">
        <v>25.51</v>
      </c>
      <c r="O870">
        <v>0</v>
      </c>
      <c r="P870">
        <v>-25.51</v>
      </c>
      <c r="Q870" t="s">
        <v>103</v>
      </c>
      <c r="R870">
        <v>0</v>
      </c>
      <c r="S870">
        <v>0</v>
      </c>
      <c r="T870">
        <v>0</v>
      </c>
      <c r="U870">
        <v>0</v>
      </c>
      <c r="V870">
        <v>0</v>
      </c>
      <c r="W870">
        <v>0</v>
      </c>
      <c r="X870">
        <v>0</v>
      </c>
      <c r="Y870">
        <v>0</v>
      </c>
      <c r="Z870">
        <v>0</v>
      </c>
      <c r="AA870">
        <v>0</v>
      </c>
      <c r="AB870">
        <v>25.51</v>
      </c>
      <c r="AC870">
        <v>0</v>
      </c>
      <c r="AD870">
        <v>0</v>
      </c>
      <c r="AE870" t="s">
        <v>104</v>
      </c>
      <c r="AF870" t="s">
        <v>561</v>
      </c>
      <c r="AG870" t="s">
        <v>371</v>
      </c>
      <c r="AH870" t="s">
        <v>107</v>
      </c>
    </row>
    <row r="871" spans="1:34" ht="15">
      <c r="A871" t="s">
        <v>101</v>
      </c>
      <c r="B871" t="s">
        <v>560</v>
      </c>
      <c r="C871" t="s">
        <v>370</v>
      </c>
      <c r="D871" t="s">
        <v>175</v>
      </c>
      <c r="E871" t="s">
        <v>106</v>
      </c>
      <c r="F871">
        <v>2012</v>
      </c>
      <c r="G871" t="s">
        <v>113</v>
      </c>
      <c r="H871" t="s">
        <v>176</v>
      </c>
      <c r="I871" t="s">
        <v>115</v>
      </c>
      <c r="J871" t="s">
        <v>147</v>
      </c>
      <c r="L871">
        <v>0</v>
      </c>
      <c r="M871">
        <v>0</v>
      </c>
      <c r="N871">
        <v>874.91</v>
      </c>
      <c r="O871">
        <v>0</v>
      </c>
      <c r="P871">
        <v>-874.91</v>
      </c>
      <c r="Q871" t="s">
        <v>103</v>
      </c>
      <c r="R871">
        <v>0</v>
      </c>
      <c r="S871">
        <v>0</v>
      </c>
      <c r="T871">
        <v>0</v>
      </c>
      <c r="U871">
        <v>0</v>
      </c>
      <c r="V871">
        <v>0</v>
      </c>
      <c r="W871">
        <v>0</v>
      </c>
      <c r="X871">
        <v>0</v>
      </c>
      <c r="Y871">
        <v>0</v>
      </c>
      <c r="Z871">
        <v>0</v>
      </c>
      <c r="AA871">
        <v>874.91</v>
      </c>
      <c r="AB871">
        <v>0</v>
      </c>
      <c r="AC871">
        <v>0</v>
      </c>
      <c r="AD871">
        <v>0</v>
      </c>
      <c r="AE871" t="s">
        <v>104</v>
      </c>
      <c r="AF871" t="s">
        <v>561</v>
      </c>
      <c r="AG871" t="s">
        <v>371</v>
      </c>
      <c r="AH871" t="s">
        <v>107</v>
      </c>
    </row>
    <row r="872" spans="1:34" ht="15">
      <c r="A872" t="s">
        <v>101</v>
      </c>
      <c r="B872" t="s">
        <v>560</v>
      </c>
      <c r="C872" t="s">
        <v>370</v>
      </c>
      <c r="D872" t="s">
        <v>378</v>
      </c>
      <c r="E872" t="s">
        <v>106</v>
      </c>
      <c r="F872">
        <v>2012</v>
      </c>
      <c r="G872" t="s">
        <v>113</v>
      </c>
      <c r="H872" t="s">
        <v>379</v>
      </c>
      <c r="I872" t="s">
        <v>115</v>
      </c>
      <c r="J872" t="s">
        <v>150</v>
      </c>
      <c r="L872">
        <v>0</v>
      </c>
      <c r="M872">
        <v>0</v>
      </c>
      <c r="N872">
        <v>25</v>
      </c>
      <c r="O872">
        <v>0</v>
      </c>
      <c r="P872">
        <v>-25</v>
      </c>
      <c r="Q872" t="s">
        <v>103</v>
      </c>
      <c r="R872">
        <v>0</v>
      </c>
      <c r="S872">
        <v>0</v>
      </c>
      <c r="T872">
        <v>0</v>
      </c>
      <c r="U872">
        <v>0</v>
      </c>
      <c r="V872">
        <v>0</v>
      </c>
      <c r="W872">
        <v>0</v>
      </c>
      <c r="X872">
        <v>0</v>
      </c>
      <c r="Y872">
        <v>0</v>
      </c>
      <c r="Z872">
        <v>25</v>
      </c>
      <c r="AA872">
        <v>0</v>
      </c>
      <c r="AB872">
        <v>0</v>
      </c>
      <c r="AC872">
        <v>0</v>
      </c>
      <c r="AD872">
        <v>0</v>
      </c>
      <c r="AE872" t="s">
        <v>104</v>
      </c>
      <c r="AF872" t="s">
        <v>561</v>
      </c>
      <c r="AG872" t="s">
        <v>371</v>
      </c>
      <c r="AH872" t="s">
        <v>107</v>
      </c>
    </row>
    <row r="873" spans="1:34" ht="15">
      <c r="A873" t="s">
        <v>101</v>
      </c>
      <c r="B873" t="s">
        <v>560</v>
      </c>
      <c r="C873" t="s">
        <v>370</v>
      </c>
      <c r="D873" t="s">
        <v>374</v>
      </c>
      <c r="E873" t="s">
        <v>106</v>
      </c>
      <c r="F873">
        <v>2012</v>
      </c>
      <c r="G873" t="s">
        <v>113</v>
      </c>
      <c r="H873" t="s">
        <v>375</v>
      </c>
      <c r="I873" t="s">
        <v>115</v>
      </c>
      <c r="J873" t="s">
        <v>150</v>
      </c>
      <c r="L873">
        <v>0</v>
      </c>
      <c r="M873">
        <v>0</v>
      </c>
      <c r="N873">
        <v>174</v>
      </c>
      <c r="O873">
        <v>0</v>
      </c>
      <c r="P873">
        <v>-174</v>
      </c>
      <c r="Q873" t="s">
        <v>103</v>
      </c>
      <c r="R873">
        <v>0</v>
      </c>
      <c r="S873">
        <v>0</v>
      </c>
      <c r="T873">
        <v>0</v>
      </c>
      <c r="U873">
        <v>0</v>
      </c>
      <c r="V873">
        <v>0</v>
      </c>
      <c r="W873">
        <v>0</v>
      </c>
      <c r="X873">
        <v>0</v>
      </c>
      <c r="Y873">
        <v>0</v>
      </c>
      <c r="Z873">
        <v>174</v>
      </c>
      <c r="AA873">
        <v>0</v>
      </c>
      <c r="AB873">
        <v>0</v>
      </c>
      <c r="AC873">
        <v>0</v>
      </c>
      <c r="AD873">
        <v>0</v>
      </c>
      <c r="AE873" t="s">
        <v>104</v>
      </c>
      <c r="AF873" t="s">
        <v>561</v>
      </c>
      <c r="AG873" t="s">
        <v>371</v>
      </c>
      <c r="AH873" t="s">
        <v>107</v>
      </c>
    </row>
    <row r="874" spans="1:34" ht="15">
      <c r="A874" t="s">
        <v>101</v>
      </c>
      <c r="B874" t="s">
        <v>560</v>
      </c>
      <c r="C874" t="s">
        <v>370</v>
      </c>
      <c r="D874" t="s">
        <v>494</v>
      </c>
      <c r="E874" t="s">
        <v>106</v>
      </c>
      <c r="F874">
        <v>2012</v>
      </c>
      <c r="G874" t="s">
        <v>113</v>
      </c>
      <c r="H874" t="s">
        <v>495</v>
      </c>
      <c r="I874" t="s">
        <v>115</v>
      </c>
      <c r="J874" t="s">
        <v>150</v>
      </c>
      <c r="L874">
        <v>0</v>
      </c>
      <c r="M874">
        <v>0</v>
      </c>
      <c r="N874">
        <v>50</v>
      </c>
      <c r="O874">
        <v>0</v>
      </c>
      <c r="P874">
        <v>-50</v>
      </c>
      <c r="Q874" t="s">
        <v>103</v>
      </c>
      <c r="R874">
        <v>0</v>
      </c>
      <c r="S874">
        <v>0</v>
      </c>
      <c r="T874">
        <v>0</v>
      </c>
      <c r="U874">
        <v>0</v>
      </c>
      <c r="V874">
        <v>0</v>
      </c>
      <c r="W874">
        <v>0</v>
      </c>
      <c r="X874">
        <v>0</v>
      </c>
      <c r="Y874">
        <v>0</v>
      </c>
      <c r="Z874">
        <v>0</v>
      </c>
      <c r="AA874">
        <v>0</v>
      </c>
      <c r="AB874">
        <v>50</v>
      </c>
      <c r="AC874">
        <v>0</v>
      </c>
      <c r="AD874">
        <v>0</v>
      </c>
      <c r="AE874" t="s">
        <v>104</v>
      </c>
      <c r="AF874" t="s">
        <v>561</v>
      </c>
      <c r="AG874" t="s">
        <v>371</v>
      </c>
      <c r="AH874" t="s">
        <v>107</v>
      </c>
    </row>
    <row r="875" spans="1:34" ht="15">
      <c r="A875" t="s">
        <v>101</v>
      </c>
      <c r="B875" t="s">
        <v>560</v>
      </c>
      <c r="C875" t="s">
        <v>370</v>
      </c>
      <c r="D875" t="s">
        <v>183</v>
      </c>
      <c r="E875" t="s">
        <v>106</v>
      </c>
      <c r="F875">
        <v>2012</v>
      </c>
      <c r="G875" t="s">
        <v>113</v>
      </c>
      <c r="H875" t="s">
        <v>184</v>
      </c>
      <c r="I875" t="s">
        <v>115</v>
      </c>
      <c r="J875" t="s">
        <v>150</v>
      </c>
      <c r="L875">
        <v>0</v>
      </c>
      <c r="M875">
        <v>0</v>
      </c>
      <c r="N875">
        <v>359.94</v>
      </c>
      <c r="O875">
        <v>0</v>
      </c>
      <c r="P875">
        <v>-359.94</v>
      </c>
      <c r="Q875" t="s">
        <v>103</v>
      </c>
      <c r="R875">
        <v>0</v>
      </c>
      <c r="S875">
        <v>0</v>
      </c>
      <c r="T875">
        <v>0</v>
      </c>
      <c r="U875">
        <v>0</v>
      </c>
      <c r="V875">
        <v>0</v>
      </c>
      <c r="W875">
        <v>0</v>
      </c>
      <c r="X875">
        <v>359.94</v>
      </c>
      <c r="Y875">
        <v>0</v>
      </c>
      <c r="Z875">
        <v>0</v>
      </c>
      <c r="AA875">
        <v>0</v>
      </c>
      <c r="AB875">
        <v>0</v>
      </c>
      <c r="AC875">
        <v>0</v>
      </c>
      <c r="AD875">
        <v>0</v>
      </c>
      <c r="AE875" t="s">
        <v>104</v>
      </c>
      <c r="AF875" t="s">
        <v>561</v>
      </c>
      <c r="AG875" t="s">
        <v>371</v>
      </c>
      <c r="AH875" t="s">
        <v>107</v>
      </c>
    </row>
    <row r="876" spans="1:34" ht="15">
      <c r="A876" t="s">
        <v>101</v>
      </c>
      <c r="B876" t="s">
        <v>560</v>
      </c>
      <c r="C876" t="s">
        <v>370</v>
      </c>
      <c r="D876" t="s">
        <v>151</v>
      </c>
      <c r="E876" t="s">
        <v>106</v>
      </c>
      <c r="F876">
        <v>2012</v>
      </c>
      <c r="G876" t="s">
        <v>113</v>
      </c>
      <c r="H876" t="s">
        <v>152</v>
      </c>
      <c r="I876" t="s">
        <v>115</v>
      </c>
      <c r="J876" t="s">
        <v>150</v>
      </c>
      <c r="L876">
        <v>0</v>
      </c>
      <c r="M876">
        <v>0</v>
      </c>
      <c r="N876">
        <v>869</v>
      </c>
      <c r="O876">
        <v>0</v>
      </c>
      <c r="P876">
        <v>-869</v>
      </c>
      <c r="Q876" t="s">
        <v>103</v>
      </c>
      <c r="R876">
        <v>0</v>
      </c>
      <c r="S876">
        <v>0</v>
      </c>
      <c r="T876">
        <v>0</v>
      </c>
      <c r="U876">
        <v>0</v>
      </c>
      <c r="V876">
        <v>0</v>
      </c>
      <c r="W876">
        <v>0</v>
      </c>
      <c r="X876">
        <v>0</v>
      </c>
      <c r="Y876">
        <v>0</v>
      </c>
      <c r="Z876">
        <v>0</v>
      </c>
      <c r="AA876">
        <v>0</v>
      </c>
      <c r="AB876">
        <v>869</v>
      </c>
      <c r="AC876">
        <v>0</v>
      </c>
      <c r="AD876">
        <v>0</v>
      </c>
      <c r="AE876" t="s">
        <v>104</v>
      </c>
      <c r="AF876" t="s">
        <v>561</v>
      </c>
      <c r="AG876" t="s">
        <v>371</v>
      </c>
      <c r="AH876" t="s">
        <v>107</v>
      </c>
    </row>
    <row r="877" spans="1:34" ht="15">
      <c r="A877" t="s">
        <v>101</v>
      </c>
      <c r="B877" t="s">
        <v>562</v>
      </c>
      <c r="C877" t="s">
        <v>370</v>
      </c>
      <c r="D877" t="s">
        <v>127</v>
      </c>
      <c r="E877" t="s">
        <v>106</v>
      </c>
      <c r="F877">
        <v>2012</v>
      </c>
      <c r="G877" t="s">
        <v>113</v>
      </c>
      <c r="H877" t="s">
        <v>128</v>
      </c>
      <c r="I877" t="s">
        <v>115</v>
      </c>
      <c r="J877" t="s">
        <v>129</v>
      </c>
      <c r="K877" t="s">
        <v>130</v>
      </c>
      <c r="L877">
        <v>0</v>
      </c>
      <c r="M877">
        <v>0</v>
      </c>
      <c r="N877">
        <v>84295.44</v>
      </c>
      <c r="O877">
        <v>0</v>
      </c>
      <c r="P877">
        <v>-84295.44</v>
      </c>
      <c r="Q877" t="s">
        <v>103</v>
      </c>
      <c r="R877">
        <v>2341.01</v>
      </c>
      <c r="S877">
        <v>4347.52</v>
      </c>
      <c r="T877">
        <v>10032.79</v>
      </c>
      <c r="U877">
        <v>11965.210000000001</v>
      </c>
      <c r="V877">
        <v>11965.210000000001</v>
      </c>
      <c r="W877">
        <v>11965.22</v>
      </c>
      <c r="X877">
        <v>11965.210000000001</v>
      </c>
      <c r="Y877">
        <v>17947.81</v>
      </c>
      <c r="Z877">
        <v>11965.210000000001</v>
      </c>
      <c r="AA877">
        <v>-39962.3</v>
      </c>
      <c r="AB877">
        <v>11965.22</v>
      </c>
      <c r="AC877">
        <v>17797.33</v>
      </c>
      <c r="AD877">
        <v>0</v>
      </c>
      <c r="AE877" t="s">
        <v>104</v>
      </c>
      <c r="AF877" t="s">
        <v>563</v>
      </c>
      <c r="AG877" t="s">
        <v>371</v>
      </c>
      <c r="AH877" t="s">
        <v>107</v>
      </c>
    </row>
    <row r="878" spans="1:34" ht="15">
      <c r="A878" t="s">
        <v>101</v>
      </c>
      <c r="B878" t="s">
        <v>562</v>
      </c>
      <c r="C878" t="s">
        <v>370</v>
      </c>
      <c r="D878" t="s">
        <v>564</v>
      </c>
      <c r="E878" t="s">
        <v>106</v>
      </c>
      <c r="F878">
        <v>2012</v>
      </c>
      <c r="G878" t="s">
        <v>113</v>
      </c>
      <c r="H878" t="s">
        <v>565</v>
      </c>
      <c r="I878" t="s">
        <v>115</v>
      </c>
      <c r="J878" t="s">
        <v>129</v>
      </c>
      <c r="K878" t="s">
        <v>130</v>
      </c>
      <c r="L878">
        <v>0</v>
      </c>
      <c r="M878">
        <v>0</v>
      </c>
      <c r="N878">
        <v>-2242.56</v>
      </c>
      <c r="O878">
        <v>0</v>
      </c>
      <c r="P878">
        <v>2242.56</v>
      </c>
      <c r="Q878" t="s">
        <v>103</v>
      </c>
      <c r="R878">
        <v>0</v>
      </c>
      <c r="S878">
        <v>0</v>
      </c>
      <c r="T878">
        <v>0</v>
      </c>
      <c r="U878">
        <v>0</v>
      </c>
      <c r="V878">
        <v>0</v>
      </c>
      <c r="W878">
        <v>0</v>
      </c>
      <c r="X878">
        <v>0</v>
      </c>
      <c r="Y878">
        <v>0</v>
      </c>
      <c r="Z878">
        <v>0</v>
      </c>
      <c r="AA878">
        <v>0</v>
      </c>
      <c r="AB878">
        <v>0</v>
      </c>
      <c r="AC878">
        <v>-2242.56</v>
      </c>
      <c r="AD878">
        <v>0</v>
      </c>
      <c r="AE878" t="s">
        <v>104</v>
      </c>
      <c r="AF878" t="s">
        <v>563</v>
      </c>
      <c r="AG878" t="s">
        <v>371</v>
      </c>
      <c r="AH878" t="s">
        <v>107</v>
      </c>
    </row>
    <row r="879" spans="1:34" ht="15">
      <c r="A879" t="s">
        <v>101</v>
      </c>
      <c r="B879" t="s">
        <v>562</v>
      </c>
      <c r="C879" t="s">
        <v>370</v>
      </c>
      <c r="D879" t="s">
        <v>134</v>
      </c>
      <c r="E879" t="s">
        <v>106</v>
      </c>
      <c r="F879">
        <v>2012</v>
      </c>
      <c r="G879" t="s">
        <v>113</v>
      </c>
      <c r="H879" t="s">
        <v>135</v>
      </c>
      <c r="I879" t="s">
        <v>115</v>
      </c>
      <c r="J879" t="s">
        <v>129</v>
      </c>
      <c r="K879" t="s">
        <v>136</v>
      </c>
      <c r="L879">
        <v>0</v>
      </c>
      <c r="M879">
        <v>0</v>
      </c>
      <c r="N879">
        <v>25800</v>
      </c>
      <c r="O879">
        <v>0</v>
      </c>
      <c r="P879">
        <v>-25800</v>
      </c>
      <c r="Q879" t="s">
        <v>103</v>
      </c>
      <c r="R879">
        <v>0</v>
      </c>
      <c r="S879">
        <v>1290</v>
      </c>
      <c r="T879">
        <v>1290</v>
      </c>
      <c r="U879">
        <v>2580</v>
      </c>
      <c r="V879">
        <v>2580</v>
      </c>
      <c r="W879">
        <v>2580</v>
      </c>
      <c r="X879">
        <v>2580</v>
      </c>
      <c r="Y879">
        <v>2580</v>
      </c>
      <c r="Z879">
        <v>2580</v>
      </c>
      <c r="AA879">
        <v>-9030</v>
      </c>
      <c r="AB879">
        <v>2580</v>
      </c>
      <c r="AC879">
        <v>14190</v>
      </c>
      <c r="AD879">
        <v>0</v>
      </c>
      <c r="AE879" t="s">
        <v>104</v>
      </c>
      <c r="AF879" t="s">
        <v>563</v>
      </c>
      <c r="AG879" t="s">
        <v>371</v>
      </c>
      <c r="AH879" t="s">
        <v>107</v>
      </c>
    </row>
    <row r="880" spans="1:34" ht="15">
      <c r="A880" t="s">
        <v>101</v>
      </c>
      <c r="B880" t="s">
        <v>562</v>
      </c>
      <c r="C880" t="s">
        <v>370</v>
      </c>
      <c r="D880" t="s">
        <v>137</v>
      </c>
      <c r="E880" t="s">
        <v>106</v>
      </c>
      <c r="F880">
        <v>2012</v>
      </c>
      <c r="G880" t="s">
        <v>113</v>
      </c>
      <c r="H880" t="s">
        <v>138</v>
      </c>
      <c r="I880" t="s">
        <v>115</v>
      </c>
      <c r="J880" t="s">
        <v>129</v>
      </c>
      <c r="K880" t="s">
        <v>136</v>
      </c>
      <c r="L880">
        <v>0</v>
      </c>
      <c r="M880">
        <v>0</v>
      </c>
      <c r="N880">
        <v>9967.43</v>
      </c>
      <c r="O880">
        <v>0</v>
      </c>
      <c r="P880">
        <v>-9967.43</v>
      </c>
      <c r="Q880" t="s">
        <v>103</v>
      </c>
      <c r="R880">
        <v>0</v>
      </c>
      <c r="S880">
        <v>512.09</v>
      </c>
      <c r="T880">
        <v>767.94</v>
      </c>
      <c r="U880">
        <v>913.04</v>
      </c>
      <c r="V880">
        <v>913.07</v>
      </c>
      <c r="W880">
        <v>913.03</v>
      </c>
      <c r="X880">
        <v>913.0600000000001</v>
      </c>
      <c r="Y880">
        <v>1369.25</v>
      </c>
      <c r="Z880">
        <v>913.07</v>
      </c>
      <c r="AA880">
        <v>-2882.19</v>
      </c>
      <c r="AB880">
        <v>913.0500000000001</v>
      </c>
      <c r="AC880">
        <v>4722.02</v>
      </c>
      <c r="AD880">
        <v>0</v>
      </c>
      <c r="AE880" t="s">
        <v>104</v>
      </c>
      <c r="AF880" t="s">
        <v>563</v>
      </c>
      <c r="AG880" t="s">
        <v>371</v>
      </c>
      <c r="AH880" t="s">
        <v>107</v>
      </c>
    </row>
    <row r="881" spans="1:34" ht="15">
      <c r="A881" t="s">
        <v>101</v>
      </c>
      <c r="B881" t="s">
        <v>562</v>
      </c>
      <c r="C881" t="s">
        <v>370</v>
      </c>
      <c r="D881" t="s">
        <v>139</v>
      </c>
      <c r="E881" t="s">
        <v>106</v>
      </c>
      <c r="F881">
        <v>2012</v>
      </c>
      <c r="G881" t="s">
        <v>113</v>
      </c>
      <c r="H881" t="s">
        <v>140</v>
      </c>
      <c r="I881" t="s">
        <v>115</v>
      </c>
      <c r="J881" t="s">
        <v>129</v>
      </c>
      <c r="K881" t="s">
        <v>136</v>
      </c>
      <c r="L881">
        <v>0</v>
      </c>
      <c r="M881">
        <v>0</v>
      </c>
      <c r="N881">
        <v>9390.58</v>
      </c>
      <c r="O881">
        <v>0</v>
      </c>
      <c r="P881">
        <v>-9390.58</v>
      </c>
      <c r="Q881" t="s">
        <v>103</v>
      </c>
      <c r="R881">
        <v>0</v>
      </c>
      <c r="S881">
        <v>484.92</v>
      </c>
      <c r="T881">
        <v>727.38</v>
      </c>
      <c r="U881">
        <v>867.48</v>
      </c>
      <c r="V881">
        <v>847.12</v>
      </c>
      <c r="W881">
        <v>847.12</v>
      </c>
      <c r="X881">
        <v>858.8000000000001</v>
      </c>
      <c r="Y881">
        <v>1294.02</v>
      </c>
      <c r="Z881">
        <v>862.6800000000001</v>
      </c>
      <c r="AA881">
        <v>-2725.17</v>
      </c>
      <c r="AB881">
        <v>862.6800000000001</v>
      </c>
      <c r="AC881">
        <v>4463.55</v>
      </c>
      <c r="AD881">
        <v>0</v>
      </c>
      <c r="AE881" t="s">
        <v>104</v>
      </c>
      <c r="AF881" t="s">
        <v>563</v>
      </c>
      <c r="AG881" t="s">
        <v>371</v>
      </c>
      <c r="AH881" t="s">
        <v>107</v>
      </c>
    </row>
    <row r="882" spans="1:34" ht="15">
      <c r="A882" t="s">
        <v>101</v>
      </c>
      <c r="B882" t="s">
        <v>562</v>
      </c>
      <c r="C882" t="s">
        <v>370</v>
      </c>
      <c r="D882" t="s">
        <v>512</v>
      </c>
      <c r="E882" t="s">
        <v>106</v>
      </c>
      <c r="F882">
        <v>2012</v>
      </c>
      <c r="G882" t="s">
        <v>113</v>
      </c>
      <c r="H882" t="s">
        <v>513</v>
      </c>
      <c r="I882" t="s">
        <v>115</v>
      </c>
      <c r="J882" t="s">
        <v>129</v>
      </c>
      <c r="K882" t="s">
        <v>136</v>
      </c>
      <c r="L882">
        <v>0</v>
      </c>
      <c r="M882">
        <v>0</v>
      </c>
      <c r="N882">
        <v>-19019.84</v>
      </c>
      <c r="O882">
        <v>0</v>
      </c>
      <c r="P882">
        <v>19019.84</v>
      </c>
      <c r="Q882" t="s">
        <v>103</v>
      </c>
      <c r="R882">
        <v>0</v>
      </c>
      <c r="S882">
        <v>0</v>
      </c>
      <c r="T882">
        <v>0</v>
      </c>
      <c r="U882">
        <v>0</v>
      </c>
      <c r="V882">
        <v>0</v>
      </c>
      <c r="W882">
        <v>0</v>
      </c>
      <c r="X882">
        <v>0</v>
      </c>
      <c r="Y882">
        <v>0</v>
      </c>
      <c r="Z882">
        <v>0</v>
      </c>
      <c r="AA882">
        <v>0</v>
      </c>
      <c r="AB882">
        <v>0</v>
      </c>
      <c r="AC882">
        <v>-19019.84</v>
      </c>
      <c r="AD882">
        <v>0</v>
      </c>
      <c r="AE882" t="s">
        <v>104</v>
      </c>
      <c r="AF882" t="s">
        <v>563</v>
      </c>
      <c r="AG882" t="s">
        <v>371</v>
      </c>
      <c r="AH882" t="s">
        <v>107</v>
      </c>
    </row>
    <row r="883" spans="1:34" ht="15">
      <c r="A883" t="s">
        <v>101</v>
      </c>
      <c r="B883" t="s">
        <v>562</v>
      </c>
      <c r="C883" t="s">
        <v>370</v>
      </c>
      <c r="D883" t="s">
        <v>148</v>
      </c>
      <c r="E883" t="s">
        <v>106</v>
      </c>
      <c r="F883">
        <v>2012</v>
      </c>
      <c r="G883" t="s">
        <v>113</v>
      </c>
      <c r="H883" t="s">
        <v>149</v>
      </c>
      <c r="I883" t="s">
        <v>115</v>
      </c>
      <c r="J883" t="s">
        <v>150</v>
      </c>
      <c r="L883">
        <v>0</v>
      </c>
      <c r="M883">
        <v>0</v>
      </c>
      <c r="N883">
        <v>2236</v>
      </c>
      <c r="O883">
        <v>0</v>
      </c>
      <c r="P883">
        <v>-2236</v>
      </c>
      <c r="Q883" t="s">
        <v>103</v>
      </c>
      <c r="R883">
        <v>0</v>
      </c>
      <c r="S883">
        <v>0</v>
      </c>
      <c r="T883">
        <v>0</v>
      </c>
      <c r="U883">
        <v>0</v>
      </c>
      <c r="V883">
        <v>2236</v>
      </c>
      <c r="W883">
        <v>0</v>
      </c>
      <c r="X883">
        <v>0</v>
      </c>
      <c r="Y883">
        <v>0</v>
      </c>
      <c r="Z883">
        <v>0</v>
      </c>
      <c r="AA883">
        <v>0</v>
      </c>
      <c r="AB883">
        <v>0</v>
      </c>
      <c r="AC883">
        <v>0</v>
      </c>
      <c r="AD883">
        <v>0</v>
      </c>
      <c r="AE883" t="s">
        <v>104</v>
      </c>
      <c r="AF883" t="s">
        <v>563</v>
      </c>
      <c r="AG883" t="s">
        <v>371</v>
      </c>
      <c r="AH883" t="s">
        <v>107</v>
      </c>
    </row>
    <row r="884" spans="1:34" ht="15">
      <c r="A884" t="s">
        <v>101</v>
      </c>
      <c r="B884" t="s">
        <v>562</v>
      </c>
      <c r="C884" t="s">
        <v>370</v>
      </c>
      <c r="D884" t="s">
        <v>185</v>
      </c>
      <c r="E884" t="s">
        <v>106</v>
      </c>
      <c r="F884">
        <v>2012</v>
      </c>
      <c r="G884" t="s">
        <v>113</v>
      </c>
      <c r="H884" t="s">
        <v>186</v>
      </c>
      <c r="I884" t="s">
        <v>115</v>
      </c>
      <c r="J884" t="s">
        <v>187</v>
      </c>
      <c r="L884">
        <v>0</v>
      </c>
      <c r="M884">
        <v>0</v>
      </c>
      <c r="N884">
        <v>84</v>
      </c>
      <c r="O884">
        <v>0</v>
      </c>
      <c r="P884">
        <v>-84</v>
      </c>
      <c r="Q884" t="s">
        <v>103</v>
      </c>
      <c r="R884">
        <v>0</v>
      </c>
      <c r="S884">
        <v>0</v>
      </c>
      <c r="T884">
        <v>0</v>
      </c>
      <c r="U884">
        <v>0</v>
      </c>
      <c r="V884">
        <v>0</v>
      </c>
      <c r="W884">
        <v>0</v>
      </c>
      <c r="X884">
        <v>0</v>
      </c>
      <c r="Y884">
        <v>112</v>
      </c>
      <c r="Z884">
        <v>0</v>
      </c>
      <c r="AA884">
        <v>-56</v>
      </c>
      <c r="AB884">
        <v>0</v>
      </c>
      <c r="AC884">
        <v>28</v>
      </c>
      <c r="AD884">
        <v>0</v>
      </c>
      <c r="AE884" t="s">
        <v>104</v>
      </c>
      <c r="AF884" t="s">
        <v>563</v>
      </c>
      <c r="AG884" t="s">
        <v>371</v>
      </c>
      <c r="AH884" t="s">
        <v>107</v>
      </c>
    </row>
    <row r="885" spans="1:34" ht="15">
      <c r="A885" t="s">
        <v>101</v>
      </c>
      <c r="B885" t="s">
        <v>562</v>
      </c>
      <c r="C885" t="s">
        <v>370</v>
      </c>
      <c r="D885" t="s">
        <v>225</v>
      </c>
      <c r="E885" t="s">
        <v>106</v>
      </c>
      <c r="F885">
        <v>2012</v>
      </c>
      <c r="G885" t="s">
        <v>113</v>
      </c>
      <c r="H885" t="s">
        <v>226</v>
      </c>
      <c r="I885" t="s">
        <v>115</v>
      </c>
      <c r="J885" t="s">
        <v>227</v>
      </c>
      <c r="L885">
        <v>0</v>
      </c>
      <c r="M885">
        <v>0</v>
      </c>
      <c r="N885">
        <v>0</v>
      </c>
      <c r="O885">
        <v>0</v>
      </c>
      <c r="P885">
        <v>0</v>
      </c>
      <c r="Q885" t="s">
        <v>103</v>
      </c>
      <c r="R885">
        <v>0</v>
      </c>
      <c r="S885">
        <v>0</v>
      </c>
      <c r="T885">
        <v>0</v>
      </c>
      <c r="U885">
        <v>0</v>
      </c>
      <c r="V885">
        <v>0</v>
      </c>
      <c r="W885">
        <v>0</v>
      </c>
      <c r="X885">
        <v>0</v>
      </c>
      <c r="Y885">
        <v>0</v>
      </c>
      <c r="Z885">
        <v>0</v>
      </c>
      <c r="AA885">
        <v>-14710.08</v>
      </c>
      <c r="AB885">
        <v>0</v>
      </c>
      <c r="AC885">
        <v>14710.08</v>
      </c>
      <c r="AD885">
        <v>0</v>
      </c>
      <c r="AE885" t="s">
        <v>104</v>
      </c>
      <c r="AF885" t="s">
        <v>563</v>
      </c>
      <c r="AG885" t="s">
        <v>371</v>
      </c>
      <c r="AH885" t="s">
        <v>107</v>
      </c>
    </row>
    <row r="886" spans="1:34" ht="15">
      <c r="A886" t="s">
        <v>101</v>
      </c>
      <c r="B886" t="s">
        <v>562</v>
      </c>
      <c r="C886" t="s">
        <v>370</v>
      </c>
      <c r="D886" t="s">
        <v>228</v>
      </c>
      <c r="E886" t="s">
        <v>106</v>
      </c>
      <c r="F886">
        <v>2012</v>
      </c>
      <c r="G886" t="s">
        <v>113</v>
      </c>
      <c r="H886" t="s">
        <v>229</v>
      </c>
      <c r="I886" t="s">
        <v>115</v>
      </c>
      <c r="J886" t="s">
        <v>227</v>
      </c>
      <c r="L886">
        <v>0</v>
      </c>
      <c r="M886">
        <v>0</v>
      </c>
      <c r="N886">
        <v>0</v>
      </c>
      <c r="O886">
        <v>0</v>
      </c>
      <c r="P886">
        <v>0</v>
      </c>
      <c r="Q886" t="s">
        <v>103</v>
      </c>
      <c r="R886">
        <v>0</v>
      </c>
      <c r="S886">
        <v>0</v>
      </c>
      <c r="T886">
        <v>0</v>
      </c>
      <c r="U886">
        <v>0</v>
      </c>
      <c r="V886">
        <v>0</v>
      </c>
      <c r="W886">
        <v>0</v>
      </c>
      <c r="X886">
        <v>0</v>
      </c>
      <c r="Y886">
        <v>0</v>
      </c>
      <c r="Z886">
        <v>0</v>
      </c>
      <c r="AA886">
        <v>-24134.5</v>
      </c>
      <c r="AB886">
        <v>0</v>
      </c>
      <c r="AC886">
        <v>24134.5</v>
      </c>
      <c r="AD886">
        <v>0</v>
      </c>
      <c r="AE886" t="s">
        <v>104</v>
      </c>
      <c r="AF886" t="s">
        <v>563</v>
      </c>
      <c r="AG886" t="s">
        <v>371</v>
      </c>
      <c r="AH886" t="s">
        <v>107</v>
      </c>
    </row>
    <row r="887" spans="1:34" ht="15">
      <c r="A887" t="s">
        <v>101</v>
      </c>
      <c r="B887" t="s">
        <v>562</v>
      </c>
      <c r="C887" t="s">
        <v>370</v>
      </c>
      <c r="D887" t="s">
        <v>566</v>
      </c>
      <c r="E887" t="s">
        <v>106</v>
      </c>
      <c r="F887">
        <v>2012</v>
      </c>
      <c r="G887" t="s">
        <v>113</v>
      </c>
      <c r="H887" t="s">
        <v>567</v>
      </c>
      <c r="I887" t="s">
        <v>115</v>
      </c>
      <c r="J887" t="s">
        <v>227</v>
      </c>
      <c r="L887">
        <v>0</v>
      </c>
      <c r="M887">
        <v>0</v>
      </c>
      <c r="N887">
        <v>0</v>
      </c>
      <c r="O887">
        <v>0</v>
      </c>
      <c r="P887">
        <v>0</v>
      </c>
      <c r="Q887" t="s">
        <v>103</v>
      </c>
      <c r="R887">
        <v>0</v>
      </c>
      <c r="S887">
        <v>0</v>
      </c>
      <c r="T887">
        <v>0</v>
      </c>
      <c r="U887">
        <v>0</v>
      </c>
      <c r="V887">
        <v>0</v>
      </c>
      <c r="W887">
        <v>0</v>
      </c>
      <c r="X887">
        <v>0</v>
      </c>
      <c r="Y887">
        <v>0</v>
      </c>
      <c r="Z887">
        <v>0</v>
      </c>
      <c r="AA887">
        <v>-21042.89</v>
      </c>
      <c r="AB887">
        <v>0</v>
      </c>
      <c r="AC887">
        <v>21042.89</v>
      </c>
      <c r="AD887">
        <v>0</v>
      </c>
      <c r="AE887" t="s">
        <v>104</v>
      </c>
      <c r="AF887" t="s">
        <v>563</v>
      </c>
      <c r="AG887" t="s">
        <v>371</v>
      </c>
      <c r="AH887" t="s">
        <v>107</v>
      </c>
    </row>
    <row r="888" spans="1:34" ht="15">
      <c r="A888" t="s">
        <v>101</v>
      </c>
      <c r="B888" t="s">
        <v>568</v>
      </c>
      <c r="C888" t="s">
        <v>370</v>
      </c>
      <c r="D888" t="s">
        <v>127</v>
      </c>
      <c r="E888" t="s">
        <v>106</v>
      </c>
      <c r="F888">
        <v>2012</v>
      </c>
      <c r="G888" t="s">
        <v>113</v>
      </c>
      <c r="H888" t="s">
        <v>128</v>
      </c>
      <c r="I888" t="s">
        <v>115</v>
      </c>
      <c r="J888" t="s">
        <v>129</v>
      </c>
      <c r="K888" t="s">
        <v>130</v>
      </c>
      <c r="L888">
        <v>0</v>
      </c>
      <c r="M888">
        <v>0</v>
      </c>
      <c r="N888">
        <v>84107.11</v>
      </c>
      <c r="O888">
        <v>0</v>
      </c>
      <c r="P888">
        <v>-84107.11</v>
      </c>
      <c r="Q888" t="s">
        <v>103</v>
      </c>
      <c r="R888">
        <v>5170.6900000000005</v>
      </c>
      <c r="S888">
        <v>3954.05</v>
      </c>
      <c r="T888">
        <v>10645.53</v>
      </c>
      <c r="U888">
        <v>8204.66</v>
      </c>
      <c r="V888">
        <v>6378.66</v>
      </c>
      <c r="W888">
        <v>6378.66</v>
      </c>
      <c r="X888">
        <v>6378.650000000001</v>
      </c>
      <c r="Y888">
        <v>9567.98</v>
      </c>
      <c r="Z888">
        <v>6378.66</v>
      </c>
      <c r="AA888">
        <v>6378.66</v>
      </c>
      <c r="AB888">
        <v>6378.66</v>
      </c>
      <c r="AC888">
        <v>8292.25</v>
      </c>
      <c r="AD888">
        <v>0</v>
      </c>
      <c r="AE888" t="s">
        <v>104</v>
      </c>
      <c r="AF888" t="s">
        <v>569</v>
      </c>
      <c r="AG888" t="s">
        <v>371</v>
      </c>
      <c r="AH888" t="s">
        <v>107</v>
      </c>
    </row>
    <row r="889" spans="1:34" ht="15">
      <c r="A889" t="s">
        <v>101</v>
      </c>
      <c r="B889" t="s">
        <v>568</v>
      </c>
      <c r="C889" t="s">
        <v>370</v>
      </c>
      <c r="D889" t="s">
        <v>134</v>
      </c>
      <c r="E889" t="s">
        <v>106</v>
      </c>
      <c r="F889">
        <v>2012</v>
      </c>
      <c r="G889" t="s">
        <v>113</v>
      </c>
      <c r="H889" t="s">
        <v>135</v>
      </c>
      <c r="I889" t="s">
        <v>115</v>
      </c>
      <c r="J889" t="s">
        <v>129</v>
      </c>
      <c r="K889" t="s">
        <v>136</v>
      </c>
      <c r="L889">
        <v>0</v>
      </c>
      <c r="M889">
        <v>0</v>
      </c>
      <c r="N889">
        <v>15480</v>
      </c>
      <c r="O889">
        <v>0</v>
      </c>
      <c r="P889">
        <v>-15480</v>
      </c>
      <c r="Q889" t="s">
        <v>103</v>
      </c>
      <c r="R889">
        <v>0</v>
      </c>
      <c r="S889">
        <v>1290</v>
      </c>
      <c r="T889">
        <v>2580</v>
      </c>
      <c r="U889">
        <v>1290</v>
      </c>
      <c r="V889">
        <v>1290</v>
      </c>
      <c r="W889">
        <v>1290</v>
      </c>
      <c r="X889">
        <v>1290</v>
      </c>
      <c r="Y889">
        <v>1290</v>
      </c>
      <c r="Z889">
        <v>1290</v>
      </c>
      <c r="AA889">
        <v>1290</v>
      </c>
      <c r="AB889">
        <v>1290</v>
      </c>
      <c r="AC889">
        <v>1290</v>
      </c>
      <c r="AD889">
        <v>0</v>
      </c>
      <c r="AE889" t="s">
        <v>104</v>
      </c>
      <c r="AF889" t="s">
        <v>569</v>
      </c>
      <c r="AG889" t="s">
        <v>371</v>
      </c>
      <c r="AH889" t="s">
        <v>107</v>
      </c>
    </row>
    <row r="890" spans="1:34" ht="15">
      <c r="A890" t="s">
        <v>101</v>
      </c>
      <c r="B890" t="s">
        <v>568</v>
      </c>
      <c r="C890" t="s">
        <v>370</v>
      </c>
      <c r="D890" t="s">
        <v>137</v>
      </c>
      <c r="E890" t="s">
        <v>106</v>
      </c>
      <c r="F890">
        <v>2012</v>
      </c>
      <c r="G890" t="s">
        <v>113</v>
      </c>
      <c r="H890" t="s">
        <v>138</v>
      </c>
      <c r="I890" t="s">
        <v>115</v>
      </c>
      <c r="J890" t="s">
        <v>129</v>
      </c>
      <c r="K890" t="s">
        <v>136</v>
      </c>
      <c r="L890">
        <v>0</v>
      </c>
      <c r="M890">
        <v>0</v>
      </c>
      <c r="N890">
        <v>6290.58</v>
      </c>
      <c r="O890">
        <v>0</v>
      </c>
      <c r="P890">
        <v>-6290.58</v>
      </c>
      <c r="Q890" t="s">
        <v>103</v>
      </c>
      <c r="R890">
        <v>232.78</v>
      </c>
      <c r="S890">
        <v>465.58</v>
      </c>
      <c r="T890">
        <v>814.6800000000001</v>
      </c>
      <c r="U890">
        <v>627.88</v>
      </c>
      <c r="V890">
        <v>488.32</v>
      </c>
      <c r="W890">
        <v>488.19</v>
      </c>
      <c r="X890">
        <v>488.2</v>
      </c>
      <c r="Y890">
        <v>732.1800000000001</v>
      </c>
      <c r="Z890">
        <v>488.19</v>
      </c>
      <c r="AA890">
        <v>488.19</v>
      </c>
      <c r="AB890">
        <v>488.2</v>
      </c>
      <c r="AC890">
        <v>488.19</v>
      </c>
      <c r="AD890">
        <v>0</v>
      </c>
      <c r="AE890" t="s">
        <v>104</v>
      </c>
      <c r="AF890" t="s">
        <v>569</v>
      </c>
      <c r="AG890" t="s">
        <v>371</v>
      </c>
      <c r="AH890" t="s">
        <v>107</v>
      </c>
    </row>
    <row r="891" spans="1:34" ht="15">
      <c r="A891" t="s">
        <v>101</v>
      </c>
      <c r="B891" t="s">
        <v>568</v>
      </c>
      <c r="C891" t="s">
        <v>370</v>
      </c>
      <c r="D891" t="s">
        <v>139</v>
      </c>
      <c r="E891" t="s">
        <v>106</v>
      </c>
      <c r="F891">
        <v>2012</v>
      </c>
      <c r="G891" t="s">
        <v>113</v>
      </c>
      <c r="H891" t="s">
        <v>140</v>
      </c>
      <c r="I891" t="s">
        <v>115</v>
      </c>
      <c r="J891" t="s">
        <v>129</v>
      </c>
      <c r="K891" t="s">
        <v>136</v>
      </c>
      <c r="L891">
        <v>0</v>
      </c>
      <c r="M891">
        <v>0</v>
      </c>
      <c r="N891">
        <v>5918.64</v>
      </c>
      <c r="O891">
        <v>0</v>
      </c>
      <c r="P891">
        <v>-5918.64</v>
      </c>
      <c r="Q891" t="s">
        <v>103</v>
      </c>
      <c r="R891">
        <v>220.51</v>
      </c>
      <c r="S891">
        <v>441.02</v>
      </c>
      <c r="T891">
        <v>771.79</v>
      </c>
      <c r="U891">
        <v>594.84</v>
      </c>
      <c r="V891">
        <v>451.6</v>
      </c>
      <c r="W891">
        <v>451.6</v>
      </c>
      <c r="X891">
        <v>457.83</v>
      </c>
      <c r="Y891">
        <v>689.85</v>
      </c>
      <c r="Z891">
        <v>459.90000000000003</v>
      </c>
      <c r="AA891">
        <v>459.90000000000003</v>
      </c>
      <c r="AB891">
        <v>459.90000000000003</v>
      </c>
      <c r="AC891">
        <v>459.90000000000003</v>
      </c>
      <c r="AD891">
        <v>0</v>
      </c>
      <c r="AE891" t="s">
        <v>104</v>
      </c>
      <c r="AF891" t="s">
        <v>569</v>
      </c>
      <c r="AG891" t="s">
        <v>371</v>
      </c>
      <c r="AH891" t="s">
        <v>107</v>
      </c>
    </row>
    <row r="892" spans="1:34" ht="15">
      <c r="A892" t="s">
        <v>101</v>
      </c>
      <c r="B892" t="s">
        <v>568</v>
      </c>
      <c r="C892" t="s">
        <v>370</v>
      </c>
      <c r="D892" t="s">
        <v>372</v>
      </c>
      <c r="E892" t="s">
        <v>106</v>
      </c>
      <c r="F892">
        <v>2012</v>
      </c>
      <c r="G892" t="s">
        <v>113</v>
      </c>
      <c r="H892" t="s">
        <v>373</v>
      </c>
      <c r="I892" t="s">
        <v>115</v>
      </c>
      <c r="J892" t="s">
        <v>147</v>
      </c>
      <c r="L892">
        <v>0</v>
      </c>
      <c r="M892">
        <v>0</v>
      </c>
      <c r="N892">
        <v>1123.74</v>
      </c>
      <c r="O892">
        <v>0</v>
      </c>
      <c r="P892">
        <v>-1123.74</v>
      </c>
      <c r="Q892" t="s">
        <v>103</v>
      </c>
      <c r="R892">
        <v>0</v>
      </c>
      <c r="S892">
        <v>0</v>
      </c>
      <c r="T892">
        <v>0</v>
      </c>
      <c r="U892">
        <v>0</v>
      </c>
      <c r="V892">
        <v>0</v>
      </c>
      <c r="W892">
        <v>0</v>
      </c>
      <c r="X892">
        <v>0</v>
      </c>
      <c r="Y892">
        <v>0</v>
      </c>
      <c r="Z892">
        <v>0</v>
      </c>
      <c r="AA892">
        <v>0</v>
      </c>
      <c r="AB892">
        <v>0</v>
      </c>
      <c r="AC892">
        <v>1123.74</v>
      </c>
      <c r="AD892">
        <v>0</v>
      </c>
      <c r="AE892" t="s">
        <v>104</v>
      </c>
      <c r="AF892" t="s">
        <v>569</v>
      </c>
      <c r="AG892" t="s">
        <v>371</v>
      </c>
      <c r="AH892" t="s">
        <v>107</v>
      </c>
    </row>
    <row r="893" spans="1:34" ht="15">
      <c r="A893" t="s">
        <v>101</v>
      </c>
      <c r="B893" t="s">
        <v>568</v>
      </c>
      <c r="C893" t="s">
        <v>370</v>
      </c>
      <c r="D893" t="s">
        <v>183</v>
      </c>
      <c r="E893" t="s">
        <v>106</v>
      </c>
      <c r="F893">
        <v>2012</v>
      </c>
      <c r="G893" t="s">
        <v>113</v>
      </c>
      <c r="H893" t="s">
        <v>184</v>
      </c>
      <c r="I893" t="s">
        <v>115</v>
      </c>
      <c r="J893" t="s">
        <v>150</v>
      </c>
      <c r="L893">
        <v>0</v>
      </c>
      <c r="M893">
        <v>0</v>
      </c>
      <c r="N893">
        <v>359.94</v>
      </c>
      <c r="O893">
        <v>0</v>
      </c>
      <c r="P893">
        <v>-359.94</v>
      </c>
      <c r="Q893" t="s">
        <v>103</v>
      </c>
      <c r="R893">
        <v>0</v>
      </c>
      <c r="S893">
        <v>0</v>
      </c>
      <c r="T893">
        <v>0</v>
      </c>
      <c r="U893">
        <v>0</v>
      </c>
      <c r="V893">
        <v>0</v>
      </c>
      <c r="W893">
        <v>0</v>
      </c>
      <c r="X893">
        <v>359.94</v>
      </c>
      <c r="Y893">
        <v>0</v>
      </c>
      <c r="Z893">
        <v>0</v>
      </c>
      <c r="AA893">
        <v>0</v>
      </c>
      <c r="AB893">
        <v>0</v>
      </c>
      <c r="AC893">
        <v>0</v>
      </c>
      <c r="AD893">
        <v>0</v>
      </c>
      <c r="AE893" t="s">
        <v>104</v>
      </c>
      <c r="AF893" t="s">
        <v>569</v>
      </c>
      <c r="AG893" t="s">
        <v>371</v>
      </c>
      <c r="AH893" t="s">
        <v>107</v>
      </c>
    </row>
    <row r="894" spans="1:34" ht="15">
      <c r="A894" t="s">
        <v>101</v>
      </c>
      <c r="B894" t="s">
        <v>570</v>
      </c>
      <c r="C894" t="s">
        <v>370</v>
      </c>
      <c r="D894" t="s">
        <v>127</v>
      </c>
      <c r="E894" t="s">
        <v>106</v>
      </c>
      <c r="F894">
        <v>2012</v>
      </c>
      <c r="G894" t="s">
        <v>113</v>
      </c>
      <c r="H894" t="s">
        <v>128</v>
      </c>
      <c r="I894" t="s">
        <v>115</v>
      </c>
      <c r="J894" t="s">
        <v>129</v>
      </c>
      <c r="K894" t="s">
        <v>130</v>
      </c>
      <c r="L894">
        <v>0</v>
      </c>
      <c r="M894">
        <v>0</v>
      </c>
      <c r="N894">
        <v>263106.45</v>
      </c>
      <c r="O894">
        <v>0</v>
      </c>
      <c r="P894">
        <v>-263106.45</v>
      </c>
      <c r="Q894" t="s">
        <v>103</v>
      </c>
      <c r="R894">
        <v>16861.8</v>
      </c>
      <c r="S894">
        <v>12894.300000000001</v>
      </c>
      <c r="T894">
        <v>34715.44</v>
      </c>
      <c r="U894">
        <v>19837.39</v>
      </c>
      <c r="V894">
        <v>19837.38</v>
      </c>
      <c r="W894">
        <v>19837.39</v>
      </c>
      <c r="X894">
        <v>19837.38</v>
      </c>
      <c r="Y894">
        <v>29756.08</v>
      </c>
      <c r="Z894">
        <v>19999.24</v>
      </c>
      <c r="AA894">
        <v>23159.49</v>
      </c>
      <c r="AB894">
        <v>20161.11</v>
      </c>
      <c r="AC894">
        <v>26209.45</v>
      </c>
      <c r="AD894">
        <v>0</v>
      </c>
      <c r="AE894" t="s">
        <v>104</v>
      </c>
      <c r="AF894" t="s">
        <v>571</v>
      </c>
      <c r="AG894" t="s">
        <v>371</v>
      </c>
      <c r="AH894" t="s">
        <v>107</v>
      </c>
    </row>
    <row r="895" spans="1:34" ht="15">
      <c r="A895" t="s">
        <v>101</v>
      </c>
      <c r="B895" t="s">
        <v>570</v>
      </c>
      <c r="C895" t="s">
        <v>370</v>
      </c>
      <c r="D895" t="s">
        <v>255</v>
      </c>
      <c r="E895" t="s">
        <v>106</v>
      </c>
      <c r="F895">
        <v>2012</v>
      </c>
      <c r="G895" t="s">
        <v>113</v>
      </c>
      <c r="H895" t="s">
        <v>256</v>
      </c>
      <c r="I895" t="s">
        <v>115</v>
      </c>
      <c r="J895" t="s">
        <v>129</v>
      </c>
      <c r="K895" t="s">
        <v>130</v>
      </c>
      <c r="L895">
        <v>0</v>
      </c>
      <c r="M895">
        <v>0</v>
      </c>
      <c r="N895">
        <v>589.62</v>
      </c>
      <c r="O895">
        <v>0</v>
      </c>
      <c r="P895">
        <v>-589.62</v>
      </c>
      <c r="Q895" t="s">
        <v>103</v>
      </c>
      <c r="R895">
        <v>0</v>
      </c>
      <c r="S895">
        <v>0</v>
      </c>
      <c r="T895">
        <v>0</v>
      </c>
      <c r="U895">
        <v>0</v>
      </c>
      <c r="V895">
        <v>0</v>
      </c>
      <c r="W895">
        <v>0</v>
      </c>
      <c r="X895">
        <v>243.36</v>
      </c>
      <c r="Y895">
        <v>0</v>
      </c>
      <c r="Z895">
        <v>0</v>
      </c>
      <c r="AA895">
        <v>0</v>
      </c>
      <c r="AB895">
        <v>0</v>
      </c>
      <c r="AC895">
        <v>346.26</v>
      </c>
      <c r="AD895">
        <v>0</v>
      </c>
      <c r="AE895" t="s">
        <v>104</v>
      </c>
      <c r="AF895" t="s">
        <v>571</v>
      </c>
      <c r="AG895" t="s">
        <v>371</v>
      </c>
      <c r="AH895" t="s">
        <v>107</v>
      </c>
    </row>
    <row r="896" spans="1:34" ht="15">
      <c r="A896" t="s">
        <v>101</v>
      </c>
      <c r="B896" t="s">
        <v>570</v>
      </c>
      <c r="C896" t="s">
        <v>370</v>
      </c>
      <c r="D896" t="s">
        <v>134</v>
      </c>
      <c r="E896" t="s">
        <v>106</v>
      </c>
      <c r="F896">
        <v>2012</v>
      </c>
      <c r="G896" t="s">
        <v>113</v>
      </c>
      <c r="H896" t="s">
        <v>135</v>
      </c>
      <c r="I896" t="s">
        <v>115</v>
      </c>
      <c r="J896" t="s">
        <v>129</v>
      </c>
      <c r="K896" t="s">
        <v>136</v>
      </c>
      <c r="L896">
        <v>0</v>
      </c>
      <c r="M896">
        <v>0</v>
      </c>
      <c r="N896">
        <v>44512.65</v>
      </c>
      <c r="O896">
        <v>0</v>
      </c>
      <c r="P896">
        <v>-44512.65</v>
      </c>
      <c r="Q896" t="s">
        <v>103</v>
      </c>
      <c r="R896">
        <v>0</v>
      </c>
      <c r="S896">
        <v>3870</v>
      </c>
      <c r="T896">
        <v>5812.650000000001</v>
      </c>
      <c r="U896">
        <v>3870</v>
      </c>
      <c r="V896">
        <v>3870</v>
      </c>
      <c r="W896">
        <v>3870</v>
      </c>
      <c r="X896">
        <v>3870</v>
      </c>
      <c r="Y896">
        <v>3870</v>
      </c>
      <c r="Z896">
        <v>3870</v>
      </c>
      <c r="AA896">
        <v>3870</v>
      </c>
      <c r="AB896">
        <v>3870</v>
      </c>
      <c r="AC896">
        <v>3870</v>
      </c>
      <c r="AD896">
        <v>0</v>
      </c>
      <c r="AE896" t="s">
        <v>104</v>
      </c>
      <c r="AF896" t="s">
        <v>571</v>
      </c>
      <c r="AG896" t="s">
        <v>371</v>
      </c>
      <c r="AH896" t="s">
        <v>107</v>
      </c>
    </row>
    <row r="897" spans="1:34" ht="15">
      <c r="A897" t="s">
        <v>101</v>
      </c>
      <c r="B897" t="s">
        <v>570</v>
      </c>
      <c r="C897" t="s">
        <v>370</v>
      </c>
      <c r="D897" t="s">
        <v>137</v>
      </c>
      <c r="E897" t="s">
        <v>106</v>
      </c>
      <c r="F897">
        <v>2012</v>
      </c>
      <c r="G897" t="s">
        <v>113</v>
      </c>
      <c r="H897" t="s">
        <v>138</v>
      </c>
      <c r="I897" t="s">
        <v>115</v>
      </c>
      <c r="J897" t="s">
        <v>129</v>
      </c>
      <c r="K897" t="s">
        <v>136</v>
      </c>
      <c r="L897">
        <v>0</v>
      </c>
      <c r="M897">
        <v>0</v>
      </c>
      <c r="N897">
        <v>19720.84</v>
      </c>
      <c r="O897">
        <v>0</v>
      </c>
      <c r="P897">
        <v>-19720.84</v>
      </c>
      <c r="Q897" t="s">
        <v>103</v>
      </c>
      <c r="R897">
        <v>759.23</v>
      </c>
      <c r="S897">
        <v>1518.46</v>
      </c>
      <c r="T897">
        <v>2656.89</v>
      </c>
      <c r="U897">
        <v>1518.47</v>
      </c>
      <c r="V897">
        <v>1518.48</v>
      </c>
      <c r="W897">
        <v>1518.47</v>
      </c>
      <c r="X897">
        <v>1537.08</v>
      </c>
      <c r="Y897">
        <v>2277.26</v>
      </c>
      <c r="Z897">
        <v>1530.8500000000001</v>
      </c>
      <c r="AA897">
        <v>1772.66</v>
      </c>
      <c r="AB897">
        <v>1543.25</v>
      </c>
      <c r="AC897">
        <v>1569.74</v>
      </c>
      <c r="AD897">
        <v>0</v>
      </c>
      <c r="AE897" t="s">
        <v>104</v>
      </c>
      <c r="AF897" t="s">
        <v>571</v>
      </c>
      <c r="AG897" t="s">
        <v>371</v>
      </c>
      <c r="AH897" t="s">
        <v>107</v>
      </c>
    </row>
    <row r="898" spans="1:34" ht="15">
      <c r="A898" t="s">
        <v>101</v>
      </c>
      <c r="B898" t="s">
        <v>570</v>
      </c>
      <c r="C898" t="s">
        <v>370</v>
      </c>
      <c r="D898" t="s">
        <v>139</v>
      </c>
      <c r="E898" t="s">
        <v>106</v>
      </c>
      <c r="F898">
        <v>2012</v>
      </c>
      <c r="G898" t="s">
        <v>113</v>
      </c>
      <c r="H898" t="s">
        <v>140</v>
      </c>
      <c r="I898" t="s">
        <v>115</v>
      </c>
      <c r="J898" t="s">
        <v>129</v>
      </c>
      <c r="K898" t="s">
        <v>136</v>
      </c>
      <c r="L898">
        <v>0</v>
      </c>
      <c r="M898">
        <v>0</v>
      </c>
      <c r="N898">
        <v>18551.2</v>
      </c>
      <c r="O898">
        <v>0</v>
      </c>
      <c r="P898">
        <v>-18551.2</v>
      </c>
      <c r="Q898" t="s">
        <v>103</v>
      </c>
      <c r="R898">
        <v>719.11</v>
      </c>
      <c r="S898">
        <v>1438.22</v>
      </c>
      <c r="T898">
        <v>2516.89</v>
      </c>
      <c r="U898">
        <v>1438.22</v>
      </c>
      <c r="V898">
        <v>1404.48</v>
      </c>
      <c r="W898">
        <v>1404.48</v>
      </c>
      <c r="X898">
        <v>1441.3700000000001</v>
      </c>
      <c r="Y898">
        <v>2145.42</v>
      </c>
      <c r="Z898">
        <v>1441.95</v>
      </c>
      <c r="AA898">
        <v>1668.8500000000001</v>
      </c>
      <c r="AB898">
        <v>1453.6200000000001</v>
      </c>
      <c r="AC898">
        <v>1478.59</v>
      </c>
      <c r="AD898">
        <v>0</v>
      </c>
      <c r="AE898" t="s">
        <v>104</v>
      </c>
      <c r="AF898" t="s">
        <v>571</v>
      </c>
      <c r="AG898" t="s">
        <v>371</v>
      </c>
      <c r="AH898" t="s">
        <v>107</v>
      </c>
    </row>
    <row r="899" spans="1:34" ht="15">
      <c r="A899" t="s">
        <v>101</v>
      </c>
      <c r="B899" t="s">
        <v>570</v>
      </c>
      <c r="C899" t="s">
        <v>370</v>
      </c>
      <c r="D899" t="s">
        <v>232</v>
      </c>
      <c r="E899" t="s">
        <v>106</v>
      </c>
      <c r="F899">
        <v>2012</v>
      </c>
      <c r="G899" t="s">
        <v>113</v>
      </c>
      <c r="H899" t="s">
        <v>233</v>
      </c>
      <c r="I899" t="s">
        <v>115</v>
      </c>
      <c r="J899" t="s">
        <v>147</v>
      </c>
      <c r="L899">
        <v>0</v>
      </c>
      <c r="M899">
        <v>0</v>
      </c>
      <c r="N899">
        <v>1954.69</v>
      </c>
      <c r="O899">
        <v>0</v>
      </c>
      <c r="P899">
        <v>-1954.69</v>
      </c>
      <c r="Q899" t="s">
        <v>103</v>
      </c>
      <c r="R899">
        <v>0</v>
      </c>
      <c r="S899">
        <v>0</v>
      </c>
      <c r="T899">
        <v>0</v>
      </c>
      <c r="U899">
        <v>315.34000000000003</v>
      </c>
      <c r="V899">
        <v>1639.3500000000001</v>
      </c>
      <c r="W899">
        <v>0</v>
      </c>
      <c r="X899">
        <v>0</v>
      </c>
      <c r="Y899">
        <v>0</v>
      </c>
      <c r="Z899">
        <v>0</v>
      </c>
      <c r="AA899">
        <v>0</v>
      </c>
      <c r="AB899">
        <v>0</v>
      </c>
      <c r="AC899">
        <v>0</v>
      </c>
      <c r="AD899">
        <v>0</v>
      </c>
      <c r="AE899" t="s">
        <v>104</v>
      </c>
      <c r="AF899" t="s">
        <v>571</v>
      </c>
      <c r="AG899" t="s">
        <v>371</v>
      </c>
      <c r="AH899" t="s">
        <v>107</v>
      </c>
    </row>
    <row r="900" spans="1:34" ht="15">
      <c r="A900" t="s">
        <v>101</v>
      </c>
      <c r="B900" t="s">
        <v>570</v>
      </c>
      <c r="C900" t="s">
        <v>370</v>
      </c>
      <c r="D900" t="s">
        <v>175</v>
      </c>
      <c r="E900" t="s">
        <v>106</v>
      </c>
      <c r="F900">
        <v>2012</v>
      </c>
      <c r="G900" t="s">
        <v>113</v>
      </c>
      <c r="H900" t="s">
        <v>176</v>
      </c>
      <c r="I900" t="s">
        <v>115</v>
      </c>
      <c r="J900" t="s">
        <v>147</v>
      </c>
      <c r="L900">
        <v>0</v>
      </c>
      <c r="M900">
        <v>0</v>
      </c>
      <c r="N900">
        <v>33.05</v>
      </c>
      <c r="O900">
        <v>0</v>
      </c>
      <c r="P900">
        <v>-33.05</v>
      </c>
      <c r="Q900" t="s">
        <v>103</v>
      </c>
      <c r="R900">
        <v>0</v>
      </c>
      <c r="S900">
        <v>0</v>
      </c>
      <c r="T900">
        <v>0</v>
      </c>
      <c r="U900">
        <v>0</v>
      </c>
      <c r="V900">
        <v>0</v>
      </c>
      <c r="W900">
        <v>0</v>
      </c>
      <c r="X900">
        <v>33.05</v>
      </c>
      <c r="Y900">
        <v>0</v>
      </c>
      <c r="Z900">
        <v>0</v>
      </c>
      <c r="AA900">
        <v>0</v>
      </c>
      <c r="AB900">
        <v>0</v>
      </c>
      <c r="AC900">
        <v>0</v>
      </c>
      <c r="AD900">
        <v>0</v>
      </c>
      <c r="AE900" t="s">
        <v>104</v>
      </c>
      <c r="AF900" t="s">
        <v>571</v>
      </c>
      <c r="AG900" t="s">
        <v>371</v>
      </c>
      <c r="AH900" t="s">
        <v>107</v>
      </c>
    </row>
    <row r="901" spans="1:34" ht="15">
      <c r="A901" t="s">
        <v>101</v>
      </c>
      <c r="B901" t="s">
        <v>570</v>
      </c>
      <c r="C901" t="s">
        <v>370</v>
      </c>
      <c r="D901" t="s">
        <v>390</v>
      </c>
      <c r="E901" t="s">
        <v>106</v>
      </c>
      <c r="F901">
        <v>2012</v>
      </c>
      <c r="G901" t="s">
        <v>113</v>
      </c>
      <c r="H901" t="s">
        <v>391</v>
      </c>
      <c r="I901" t="s">
        <v>115</v>
      </c>
      <c r="J901" t="s">
        <v>147</v>
      </c>
      <c r="L901">
        <v>0</v>
      </c>
      <c r="M901">
        <v>0</v>
      </c>
      <c r="N901">
        <v>218.99</v>
      </c>
      <c r="O901">
        <v>0</v>
      </c>
      <c r="P901">
        <v>-218.99</v>
      </c>
      <c r="Q901" t="s">
        <v>103</v>
      </c>
      <c r="R901">
        <v>0</v>
      </c>
      <c r="S901">
        <v>0</v>
      </c>
      <c r="T901">
        <v>0</v>
      </c>
      <c r="U901">
        <v>0</v>
      </c>
      <c r="V901">
        <v>0</v>
      </c>
      <c r="W901">
        <v>0</v>
      </c>
      <c r="X901">
        <v>0</v>
      </c>
      <c r="Y901">
        <v>0</v>
      </c>
      <c r="Z901">
        <v>0</v>
      </c>
      <c r="AA901">
        <v>218.99</v>
      </c>
      <c r="AB901">
        <v>0</v>
      </c>
      <c r="AC901">
        <v>0</v>
      </c>
      <c r="AD901">
        <v>0</v>
      </c>
      <c r="AE901" t="s">
        <v>104</v>
      </c>
      <c r="AF901" t="s">
        <v>571</v>
      </c>
      <c r="AG901" t="s">
        <v>371</v>
      </c>
      <c r="AH901" t="s">
        <v>107</v>
      </c>
    </row>
    <row r="902" spans="1:34" ht="15">
      <c r="A902" t="s">
        <v>101</v>
      </c>
      <c r="B902" t="s">
        <v>570</v>
      </c>
      <c r="C902" t="s">
        <v>370</v>
      </c>
      <c r="D902" t="s">
        <v>177</v>
      </c>
      <c r="E902" t="s">
        <v>106</v>
      </c>
      <c r="F902">
        <v>2012</v>
      </c>
      <c r="G902" t="s">
        <v>113</v>
      </c>
      <c r="H902" t="s">
        <v>178</v>
      </c>
      <c r="I902" t="s">
        <v>115</v>
      </c>
      <c r="J902" t="s">
        <v>150</v>
      </c>
      <c r="L902">
        <v>0</v>
      </c>
      <c r="M902">
        <v>0</v>
      </c>
      <c r="N902">
        <v>554.1800000000001</v>
      </c>
      <c r="O902">
        <v>0</v>
      </c>
      <c r="P902">
        <v>-554.1800000000001</v>
      </c>
      <c r="Q902" t="s">
        <v>103</v>
      </c>
      <c r="R902">
        <v>0</v>
      </c>
      <c r="S902">
        <v>0</v>
      </c>
      <c r="T902">
        <v>0</v>
      </c>
      <c r="U902">
        <v>0</v>
      </c>
      <c r="V902">
        <v>0</v>
      </c>
      <c r="W902">
        <v>0</v>
      </c>
      <c r="X902">
        <v>0</v>
      </c>
      <c r="Y902">
        <v>110.56</v>
      </c>
      <c r="Z902">
        <v>110.52</v>
      </c>
      <c r="AA902">
        <v>111.5</v>
      </c>
      <c r="AB902">
        <v>110.8</v>
      </c>
      <c r="AC902">
        <v>110.8</v>
      </c>
      <c r="AD902">
        <v>0</v>
      </c>
      <c r="AE902" t="s">
        <v>104</v>
      </c>
      <c r="AF902" t="s">
        <v>571</v>
      </c>
      <c r="AG902" t="s">
        <v>371</v>
      </c>
      <c r="AH902" t="s">
        <v>107</v>
      </c>
    </row>
    <row r="903" spans="1:34" ht="15">
      <c r="A903" t="s">
        <v>101</v>
      </c>
      <c r="B903" t="s">
        <v>570</v>
      </c>
      <c r="C903" t="s">
        <v>370</v>
      </c>
      <c r="D903" t="s">
        <v>148</v>
      </c>
      <c r="E903" t="s">
        <v>106</v>
      </c>
      <c r="F903">
        <v>2012</v>
      </c>
      <c r="G903" t="s">
        <v>113</v>
      </c>
      <c r="H903" t="s">
        <v>149</v>
      </c>
      <c r="I903" t="s">
        <v>115</v>
      </c>
      <c r="J903" t="s">
        <v>150</v>
      </c>
      <c r="L903">
        <v>0</v>
      </c>
      <c r="M903">
        <v>0</v>
      </c>
      <c r="N903">
        <v>799.35</v>
      </c>
      <c r="O903">
        <v>0</v>
      </c>
      <c r="P903">
        <v>-799.35</v>
      </c>
      <c r="Q903" t="s">
        <v>103</v>
      </c>
      <c r="R903">
        <v>0</v>
      </c>
      <c r="S903">
        <v>0</v>
      </c>
      <c r="T903">
        <v>0</v>
      </c>
      <c r="U903">
        <v>0</v>
      </c>
      <c r="V903">
        <v>0</v>
      </c>
      <c r="W903">
        <v>799.35</v>
      </c>
      <c r="X903">
        <v>0</v>
      </c>
      <c r="Y903">
        <v>0</v>
      </c>
      <c r="Z903">
        <v>0</v>
      </c>
      <c r="AA903">
        <v>0</v>
      </c>
      <c r="AB903">
        <v>0</v>
      </c>
      <c r="AC903">
        <v>0</v>
      </c>
      <c r="AD903">
        <v>0</v>
      </c>
      <c r="AE903" t="s">
        <v>104</v>
      </c>
      <c r="AF903" t="s">
        <v>571</v>
      </c>
      <c r="AG903" t="s">
        <v>371</v>
      </c>
      <c r="AH903" t="s">
        <v>107</v>
      </c>
    </row>
    <row r="904" spans="1:34" ht="15">
      <c r="A904" t="s">
        <v>101</v>
      </c>
      <c r="B904" t="s">
        <v>570</v>
      </c>
      <c r="C904" t="s">
        <v>370</v>
      </c>
      <c r="D904" t="s">
        <v>374</v>
      </c>
      <c r="E904" t="s">
        <v>106</v>
      </c>
      <c r="F904">
        <v>2012</v>
      </c>
      <c r="G904" t="s">
        <v>113</v>
      </c>
      <c r="H904" t="s">
        <v>375</v>
      </c>
      <c r="I904" t="s">
        <v>115</v>
      </c>
      <c r="J904" t="s">
        <v>150</v>
      </c>
      <c r="L904">
        <v>0</v>
      </c>
      <c r="M904">
        <v>0</v>
      </c>
      <c r="N904">
        <v>174</v>
      </c>
      <c r="O904">
        <v>0</v>
      </c>
      <c r="P904">
        <v>-174</v>
      </c>
      <c r="Q904" t="s">
        <v>103</v>
      </c>
      <c r="R904">
        <v>0</v>
      </c>
      <c r="S904">
        <v>0</v>
      </c>
      <c r="T904">
        <v>0</v>
      </c>
      <c r="U904">
        <v>0</v>
      </c>
      <c r="V904">
        <v>0</v>
      </c>
      <c r="W904">
        <v>0</v>
      </c>
      <c r="X904">
        <v>0</v>
      </c>
      <c r="Y904">
        <v>0</v>
      </c>
      <c r="Z904">
        <v>174</v>
      </c>
      <c r="AA904">
        <v>0</v>
      </c>
      <c r="AB904">
        <v>0</v>
      </c>
      <c r="AC904">
        <v>0</v>
      </c>
      <c r="AD904">
        <v>0</v>
      </c>
      <c r="AE904" t="s">
        <v>104</v>
      </c>
      <c r="AF904" t="s">
        <v>571</v>
      </c>
      <c r="AG904" t="s">
        <v>371</v>
      </c>
      <c r="AH904" t="s">
        <v>107</v>
      </c>
    </row>
    <row r="905" spans="1:34" ht="15">
      <c r="A905" t="s">
        <v>101</v>
      </c>
      <c r="B905" t="s">
        <v>570</v>
      </c>
      <c r="C905" t="s">
        <v>370</v>
      </c>
      <c r="D905" t="s">
        <v>183</v>
      </c>
      <c r="E905" t="s">
        <v>106</v>
      </c>
      <c r="F905">
        <v>2012</v>
      </c>
      <c r="G905" t="s">
        <v>113</v>
      </c>
      <c r="H905" t="s">
        <v>184</v>
      </c>
      <c r="I905" t="s">
        <v>115</v>
      </c>
      <c r="J905" t="s">
        <v>150</v>
      </c>
      <c r="L905">
        <v>0</v>
      </c>
      <c r="M905">
        <v>0</v>
      </c>
      <c r="N905">
        <v>179.97</v>
      </c>
      <c r="O905">
        <v>0</v>
      </c>
      <c r="P905">
        <v>-179.97</v>
      </c>
      <c r="Q905" t="s">
        <v>103</v>
      </c>
      <c r="R905">
        <v>0</v>
      </c>
      <c r="S905">
        <v>0</v>
      </c>
      <c r="T905">
        <v>0</v>
      </c>
      <c r="U905">
        <v>0</v>
      </c>
      <c r="V905">
        <v>0</v>
      </c>
      <c r="W905">
        <v>0</v>
      </c>
      <c r="X905">
        <v>179.97</v>
      </c>
      <c r="Y905">
        <v>0</v>
      </c>
      <c r="Z905">
        <v>0</v>
      </c>
      <c r="AA905">
        <v>0</v>
      </c>
      <c r="AB905">
        <v>0</v>
      </c>
      <c r="AC905">
        <v>0</v>
      </c>
      <c r="AD905">
        <v>0</v>
      </c>
      <c r="AE905" t="s">
        <v>104</v>
      </c>
      <c r="AF905" t="s">
        <v>571</v>
      </c>
      <c r="AG905" t="s">
        <v>371</v>
      </c>
      <c r="AH905" t="s">
        <v>107</v>
      </c>
    </row>
    <row r="906" spans="1:34" ht="15">
      <c r="A906" t="s">
        <v>101</v>
      </c>
      <c r="B906" t="s">
        <v>570</v>
      </c>
      <c r="C906" t="s">
        <v>370</v>
      </c>
      <c r="D906" t="s">
        <v>151</v>
      </c>
      <c r="E906" t="s">
        <v>106</v>
      </c>
      <c r="F906">
        <v>2012</v>
      </c>
      <c r="G906" t="s">
        <v>113</v>
      </c>
      <c r="H906" t="s">
        <v>152</v>
      </c>
      <c r="I906" t="s">
        <v>115</v>
      </c>
      <c r="J906" t="s">
        <v>150</v>
      </c>
      <c r="L906">
        <v>0</v>
      </c>
      <c r="M906">
        <v>0</v>
      </c>
      <c r="N906">
        <v>3105</v>
      </c>
      <c r="O906">
        <v>0</v>
      </c>
      <c r="P906">
        <v>-3105</v>
      </c>
      <c r="Q906" t="s">
        <v>103</v>
      </c>
      <c r="R906">
        <v>0</v>
      </c>
      <c r="S906">
        <v>0</v>
      </c>
      <c r="T906">
        <v>0</v>
      </c>
      <c r="U906">
        <v>0</v>
      </c>
      <c r="V906">
        <v>0</v>
      </c>
      <c r="W906">
        <v>0</v>
      </c>
      <c r="X906">
        <v>0</v>
      </c>
      <c r="Y906">
        <v>2236</v>
      </c>
      <c r="Z906">
        <v>0</v>
      </c>
      <c r="AA906">
        <v>0</v>
      </c>
      <c r="AB906">
        <v>869</v>
      </c>
      <c r="AC906">
        <v>0</v>
      </c>
      <c r="AD906">
        <v>0</v>
      </c>
      <c r="AE906" t="s">
        <v>104</v>
      </c>
      <c r="AF906" t="s">
        <v>571</v>
      </c>
      <c r="AG906" t="s">
        <v>371</v>
      </c>
      <c r="AH906" t="s">
        <v>107</v>
      </c>
    </row>
    <row r="907" spans="1:34" ht="15">
      <c r="A907" t="s">
        <v>101</v>
      </c>
      <c r="B907" t="s">
        <v>757</v>
      </c>
      <c r="C907" t="s">
        <v>370</v>
      </c>
      <c r="D907" t="s">
        <v>137</v>
      </c>
      <c r="E907" t="s">
        <v>106</v>
      </c>
      <c r="F907">
        <v>2012</v>
      </c>
      <c r="G907" t="s">
        <v>113</v>
      </c>
      <c r="H907" t="s">
        <v>138</v>
      </c>
      <c r="I907" t="s">
        <v>115</v>
      </c>
      <c r="J907" t="s">
        <v>129</v>
      </c>
      <c r="K907" t="s">
        <v>136</v>
      </c>
      <c r="L907">
        <v>0</v>
      </c>
      <c r="M907">
        <v>0</v>
      </c>
      <c r="N907">
        <v>2285.86</v>
      </c>
      <c r="O907">
        <v>0</v>
      </c>
      <c r="P907">
        <v>-2285.86</v>
      </c>
      <c r="Q907" t="s">
        <v>103</v>
      </c>
      <c r="R907">
        <v>0</v>
      </c>
      <c r="S907">
        <v>0</v>
      </c>
      <c r="T907">
        <v>0</v>
      </c>
      <c r="U907">
        <v>0</v>
      </c>
      <c r="V907">
        <v>0</v>
      </c>
      <c r="W907">
        <v>0</v>
      </c>
      <c r="X907">
        <v>0</v>
      </c>
      <c r="Y907">
        <v>0</v>
      </c>
      <c r="Z907">
        <v>0</v>
      </c>
      <c r="AA907">
        <v>0</v>
      </c>
      <c r="AB907">
        <v>0</v>
      </c>
      <c r="AC907">
        <v>2285.86</v>
      </c>
      <c r="AD907">
        <v>0</v>
      </c>
      <c r="AE907" t="s">
        <v>104</v>
      </c>
      <c r="AF907" t="s">
        <v>758</v>
      </c>
      <c r="AG907" t="s">
        <v>371</v>
      </c>
      <c r="AH907" t="s">
        <v>107</v>
      </c>
    </row>
    <row r="908" spans="1:34" ht="15">
      <c r="A908" t="s">
        <v>101</v>
      </c>
      <c r="B908" t="s">
        <v>757</v>
      </c>
      <c r="C908" t="s">
        <v>370</v>
      </c>
      <c r="D908" t="s">
        <v>139</v>
      </c>
      <c r="E908" t="s">
        <v>106</v>
      </c>
      <c r="F908">
        <v>2012</v>
      </c>
      <c r="G908" t="s">
        <v>113</v>
      </c>
      <c r="H908" t="s">
        <v>140</v>
      </c>
      <c r="I908" t="s">
        <v>115</v>
      </c>
      <c r="J908" t="s">
        <v>129</v>
      </c>
      <c r="K908" t="s">
        <v>136</v>
      </c>
      <c r="L908">
        <v>0</v>
      </c>
      <c r="M908">
        <v>0</v>
      </c>
      <c r="N908">
        <v>2160.08</v>
      </c>
      <c r="O908">
        <v>0</v>
      </c>
      <c r="P908">
        <v>-2160.08</v>
      </c>
      <c r="Q908" t="s">
        <v>103</v>
      </c>
      <c r="R908">
        <v>0</v>
      </c>
      <c r="S908">
        <v>0</v>
      </c>
      <c r="T908">
        <v>0</v>
      </c>
      <c r="U908">
        <v>0</v>
      </c>
      <c r="V908">
        <v>0</v>
      </c>
      <c r="W908">
        <v>0</v>
      </c>
      <c r="X908">
        <v>0</v>
      </c>
      <c r="Y908">
        <v>0</v>
      </c>
      <c r="Z908">
        <v>0</v>
      </c>
      <c r="AA908">
        <v>0</v>
      </c>
      <c r="AB908">
        <v>0</v>
      </c>
      <c r="AC908">
        <v>2160.08</v>
      </c>
      <c r="AD908">
        <v>0</v>
      </c>
      <c r="AE908" t="s">
        <v>104</v>
      </c>
      <c r="AF908" t="s">
        <v>758</v>
      </c>
      <c r="AG908" t="s">
        <v>371</v>
      </c>
      <c r="AH908" t="s">
        <v>107</v>
      </c>
    </row>
    <row r="909" spans="1:34" ht="15">
      <c r="A909" t="s">
        <v>101</v>
      </c>
      <c r="B909" t="s">
        <v>757</v>
      </c>
      <c r="C909" t="s">
        <v>370</v>
      </c>
      <c r="D909" t="s">
        <v>185</v>
      </c>
      <c r="E909" t="s">
        <v>106</v>
      </c>
      <c r="F909">
        <v>2012</v>
      </c>
      <c r="G909" t="s">
        <v>113</v>
      </c>
      <c r="H909" t="s">
        <v>186</v>
      </c>
      <c r="I909" t="s">
        <v>115</v>
      </c>
      <c r="J909" t="s">
        <v>187</v>
      </c>
      <c r="L909">
        <v>0</v>
      </c>
      <c r="M909">
        <v>0</v>
      </c>
      <c r="N909">
        <v>284</v>
      </c>
      <c r="O909">
        <v>0</v>
      </c>
      <c r="P909">
        <v>-284</v>
      </c>
      <c r="Q909" t="s">
        <v>103</v>
      </c>
      <c r="R909">
        <v>0</v>
      </c>
      <c r="S909">
        <v>0</v>
      </c>
      <c r="T909">
        <v>0</v>
      </c>
      <c r="U909">
        <v>0</v>
      </c>
      <c r="V909">
        <v>0</v>
      </c>
      <c r="W909">
        <v>0</v>
      </c>
      <c r="X909">
        <v>0</v>
      </c>
      <c r="Y909">
        <v>0</v>
      </c>
      <c r="Z909">
        <v>0</v>
      </c>
      <c r="AA909">
        <v>0</v>
      </c>
      <c r="AB909">
        <v>0</v>
      </c>
      <c r="AC909">
        <v>284</v>
      </c>
      <c r="AD909">
        <v>0</v>
      </c>
      <c r="AE909" t="s">
        <v>104</v>
      </c>
      <c r="AF909" t="s">
        <v>758</v>
      </c>
      <c r="AG909" t="s">
        <v>371</v>
      </c>
      <c r="AH909" t="s">
        <v>107</v>
      </c>
    </row>
    <row r="910" spans="1:34" ht="15">
      <c r="A910" t="s">
        <v>101</v>
      </c>
      <c r="B910" t="s">
        <v>102</v>
      </c>
      <c r="C910" t="s">
        <v>376</v>
      </c>
      <c r="D910" t="s">
        <v>127</v>
      </c>
      <c r="E910" t="s">
        <v>102</v>
      </c>
      <c r="F910">
        <v>2012</v>
      </c>
      <c r="G910" t="s">
        <v>113</v>
      </c>
      <c r="H910" t="s">
        <v>128</v>
      </c>
      <c r="I910" t="s">
        <v>115</v>
      </c>
      <c r="J910" t="s">
        <v>129</v>
      </c>
      <c r="K910" t="s">
        <v>130</v>
      </c>
      <c r="L910">
        <v>2513611</v>
      </c>
      <c r="M910">
        <v>2513611</v>
      </c>
      <c r="N910">
        <v>0</v>
      </c>
      <c r="O910">
        <v>0</v>
      </c>
      <c r="P910">
        <v>2513611</v>
      </c>
      <c r="Q910" t="s">
        <v>131</v>
      </c>
      <c r="R910">
        <v>0</v>
      </c>
      <c r="S910">
        <v>0</v>
      </c>
      <c r="T910">
        <v>0</v>
      </c>
      <c r="U910">
        <v>0</v>
      </c>
      <c r="V910">
        <v>0</v>
      </c>
      <c r="W910">
        <v>0</v>
      </c>
      <c r="X910">
        <v>0</v>
      </c>
      <c r="Y910">
        <v>0</v>
      </c>
      <c r="Z910">
        <v>0</v>
      </c>
      <c r="AA910">
        <v>0</v>
      </c>
      <c r="AB910">
        <v>0</v>
      </c>
      <c r="AC910">
        <v>0</v>
      </c>
      <c r="AD910">
        <v>0</v>
      </c>
      <c r="AE910" t="s">
        <v>104</v>
      </c>
      <c r="AF910" t="s">
        <v>105</v>
      </c>
      <c r="AG910" t="s">
        <v>377</v>
      </c>
      <c r="AH910" t="s">
        <v>105</v>
      </c>
    </row>
    <row r="911" spans="1:34" ht="15">
      <c r="A911" t="s">
        <v>101</v>
      </c>
      <c r="B911" t="s">
        <v>102</v>
      </c>
      <c r="C911" t="s">
        <v>376</v>
      </c>
      <c r="D911" t="s">
        <v>253</v>
      </c>
      <c r="E911" t="s">
        <v>102</v>
      </c>
      <c r="F911">
        <v>2012</v>
      </c>
      <c r="G911" t="s">
        <v>113</v>
      </c>
      <c r="H911" t="s">
        <v>254</v>
      </c>
      <c r="I911" t="s">
        <v>115</v>
      </c>
      <c r="J911" t="s">
        <v>129</v>
      </c>
      <c r="K911" t="s">
        <v>130</v>
      </c>
      <c r="L911">
        <v>-13369</v>
      </c>
      <c r="M911">
        <v>-13369</v>
      </c>
      <c r="N911">
        <v>0</v>
      </c>
      <c r="O911">
        <v>0</v>
      </c>
      <c r="P911">
        <v>-13369</v>
      </c>
      <c r="Q911" t="s">
        <v>131</v>
      </c>
      <c r="R911">
        <v>0</v>
      </c>
      <c r="S911">
        <v>0</v>
      </c>
      <c r="T911">
        <v>0</v>
      </c>
      <c r="U911">
        <v>0</v>
      </c>
      <c r="V911">
        <v>0</v>
      </c>
      <c r="W911">
        <v>0</v>
      </c>
      <c r="X911">
        <v>0</v>
      </c>
      <c r="Y911">
        <v>0</v>
      </c>
      <c r="Z911">
        <v>0</v>
      </c>
      <c r="AA911">
        <v>0</v>
      </c>
      <c r="AB911">
        <v>0</v>
      </c>
      <c r="AC911">
        <v>0</v>
      </c>
      <c r="AD911">
        <v>0</v>
      </c>
      <c r="AE911" t="s">
        <v>104</v>
      </c>
      <c r="AF911" t="s">
        <v>105</v>
      </c>
      <c r="AG911" t="s">
        <v>377</v>
      </c>
      <c r="AH911" t="s">
        <v>105</v>
      </c>
    </row>
    <row r="912" spans="1:34" ht="15">
      <c r="A912" t="s">
        <v>101</v>
      </c>
      <c r="B912" t="s">
        <v>102</v>
      </c>
      <c r="C912" t="s">
        <v>376</v>
      </c>
      <c r="D912" t="s">
        <v>132</v>
      </c>
      <c r="E912" t="s">
        <v>102</v>
      </c>
      <c r="F912">
        <v>2012</v>
      </c>
      <c r="G912" t="s">
        <v>113</v>
      </c>
      <c r="H912" t="s">
        <v>133</v>
      </c>
      <c r="I912" t="s">
        <v>115</v>
      </c>
      <c r="J912" t="s">
        <v>129</v>
      </c>
      <c r="K912" t="s">
        <v>130</v>
      </c>
      <c r="L912">
        <v>0</v>
      </c>
      <c r="M912">
        <v>0</v>
      </c>
      <c r="N912">
        <v>0</v>
      </c>
      <c r="O912">
        <v>0</v>
      </c>
      <c r="P912">
        <v>0</v>
      </c>
      <c r="Q912" t="s">
        <v>103</v>
      </c>
      <c r="R912">
        <v>0</v>
      </c>
      <c r="S912">
        <v>72224.27</v>
      </c>
      <c r="T912">
        <v>-72224.27</v>
      </c>
      <c r="U912">
        <v>0</v>
      </c>
      <c r="V912">
        <v>37023.020000000004</v>
      </c>
      <c r="W912">
        <v>9384.59</v>
      </c>
      <c r="X912">
        <v>14422.4</v>
      </c>
      <c r="Y912">
        <v>-60830.01</v>
      </c>
      <c r="Z912">
        <v>0</v>
      </c>
      <c r="AA912">
        <v>26555.940000000002</v>
      </c>
      <c r="AB912">
        <v>-26555.940000000002</v>
      </c>
      <c r="AC912">
        <v>0</v>
      </c>
      <c r="AD912">
        <v>0</v>
      </c>
      <c r="AE912" t="s">
        <v>104</v>
      </c>
      <c r="AF912" t="s">
        <v>105</v>
      </c>
      <c r="AG912" t="s">
        <v>377</v>
      </c>
      <c r="AH912" t="s">
        <v>105</v>
      </c>
    </row>
    <row r="913" spans="1:34" ht="15">
      <c r="A913" t="s">
        <v>101</v>
      </c>
      <c r="B913" t="s">
        <v>102</v>
      </c>
      <c r="C913" t="s">
        <v>376</v>
      </c>
      <c r="D913" t="s">
        <v>134</v>
      </c>
      <c r="E913" t="s">
        <v>102</v>
      </c>
      <c r="F913">
        <v>2012</v>
      </c>
      <c r="G913" t="s">
        <v>113</v>
      </c>
      <c r="H913" t="s">
        <v>135</v>
      </c>
      <c r="I913" t="s">
        <v>115</v>
      </c>
      <c r="J913" t="s">
        <v>129</v>
      </c>
      <c r="K913" t="s">
        <v>136</v>
      </c>
      <c r="L913">
        <v>402480</v>
      </c>
      <c r="M913">
        <v>402480</v>
      </c>
      <c r="N913">
        <v>0</v>
      </c>
      <c r="O913">
        <v>0</v>
      </c>
      <c r="P913">
        <v>402480</v>
      </c>
      <c r="Q913" t="s">
        <v>131</v>
      </c>
      <c r="R913">
        <v>0</v>
      </c>
      <c r="S913">
        <v>0</v>
      </c>
      <c r="T913">
        <v>0</v>
      </c>
      <c r="U913">
        <v>0</v>
      </c>
      <c r="V913">
        <v>0</v>
      </c>
      <c r="W913">
        <v>0</v>
      </c>
      <c r="X913">
        <v>0</v>
      </c>
      <c r="Y913">
        <v>0</v>
      </c>
      <c r="Z913">
        <v>0</v>
      </c>
      <c r="AA913">
        <v>0</v>
      </c>
      <c r="AB913">
        <v>0</v>
      </c>
      <c r="AC913">
        <v>0</v>
      </c>
      <c r="AD913">
        <v>0</v>
      </c>
      <c r="AE913" t="s">
        <v>104</v>
      </c>
      <c r="AF913" t="s">
        <v>105</v>
      </c>
      <c r="AG913" t="s">
        <v>377</v>
      </c>
      <c r="AH913" t="s">
        <v>105</v>
      </c>
    </row>
    <row r="914" spans="1:34" ht="15">
      <c r="A914" t="s">
        <v>101</v>
      </c>
      <c r="B914" t="s">
        <v>102</v>
      </c>
      <c r="C914" t="s">
        <v>376</v>
      </c>
      <c r="D914" t="s">
        <v>137</v>
      </c>
      <c r="E914" t="s">
        <v>102</v>
      </c>
      <c r="F914">
        <v>2012</v>
      </c>
      <c r="G914" t="s">
        <v>113</v>
      </c>
      <c r="H914" t="s">
        <v>138</v>
      </c>
      <c r="I914" t="s">
        <v>115</v>
      </c>
      <c r="J914" t="s">
        <v>129</v>
      </c>
      <c r="K914" t="s">
        <v>136</v>
      </c>
      <c r="L914">
        <v>191334</v>
      </c>
      <c r="M914">
        <v>191334</v>
      </c>
      <c r="N914">
        <v>0</v>
      </c>
      <c r="O914">
        <v>0</v>
      </c>
      <c r="P914">
        <v>191334</v>
      </c>
      <c r="Q914" t="s">
        <v>131</v>
      </c>
      <c r="R914">
        <v>0</v>
      </c>
      <c r="S914">
        <v>0</v>
      </c>
      <c r="T914">
        <v>0</v>
      </c>
      <c r="U914">
        <v>0</v>
      </c>
      <c r="V914">
        <v>0</v>
      </c>
      <c r="W914">
        <v>0</v>
      </c>
      <c r="X914">
        <v>0</v>
      </c>
      <c r="Y914">
        <v>0</v>
      </c>
      <c r="Z914">
        <v>0</v>
      </c>
      <c r="AA914">
        <v>0</v>
      </c>
      <c r="AB914">
        <v>0</v>
      </c>
      <c r="AC914">
        <v>0</v>
      </c>
      <c r="AD914">
        <v>0</v>
      </c>
      <c r="AE914" t="s">
        <v>104</v>
      </c>
      <c r="AF914" t="s">
        <v>105</v>
      </c>
      <c r="AG914" t="s">
        <v>377</v>
      </c>
      <c r="AH914" t="s">
        <v>105</v>
      </c>
    </row>
    <row r="915" spans="1:34" ht="15">
      <c r="A915" t="s">
        <v>101</v>
      </c>
      <c r="B915" t="s">
        <v>102</v>
      </c>
      <c r="C915" t="s">
        <v>376</v>
      </c>
      <c r="D915" t="s">
        <v>139</v>
      </c>
      <c r="E915" t="s">
        <v>102</v>
      </c>
      <c r="F915">
        <v>2012</v>
      </c>
      <c r="G915" t="s">
        <v>113</v>
      </c>
      <c r="H915" t="s">
        <v>140</v>
      </c>
      <c r="I915" t="s">
        <v>115</v>
      </c>
      <c r="J915" t="s">
        <v>129</v>
      </c>
      <c r="K915" t="s">
        <v>136</v>
      </c>
      <c r="L915">
        <v>182236.96</v>
      </c>
      <c r="M915">
        <v>182236.96</v>
      </c>
      <c r="N915">
        <v>0</v>
      </c>
      <c r="O915">
        <v>0</v>
      </c>
      <c r="P915">
        <v>182236.96</v>
      </c>
      <c r="Q915" t="s">
        <v>131</v>
      </c>
      <c r="R915">
        <v>0</v>
      </c>
      <c r="S915">
        <v>0</v>
      </c>
      <c r="T915">
        <v>0</v>
      </c>
      <c r="U915">
        <v>0</v>
      </c>
      <c r="V915">
        <v>0</v>
      </c>
      <c r="W915">
        <v>0</v>
      </c>
      <c r="X915">
        <v>0</v>
      </c>
      <c r="Y915">
        <v>0</v>
      </c>
      <c r="Z915">
        <v>0</v>
      </c>
      <c r="AA915">
        <v>0</v>
      </c>
      <c r="AB915">
        <v>0</v>
      </c>
      <c r="AC915">
        <v>0</v>
      </c>
      <c r="AD915">
        <v>0</v>
      </c>
      <c r="AE915" t="s">
        <v>104</v>
      </c>
      <c r="AF915" t="s">
        <v>105</v>
      </c>
      <c r="AG915" t="s">
        <v>377</v>
      </c>
      <c r="AH915" t="s">
        <v>105</v>
      </c>
    </row>
    <row r="916" spans="1:34" ht="15">
      <c r="A916" t="s">
        <v>101</v>
      </c>
      <c r="B916" t="s">
        <v>102</v>
      </c>
      <c r="C916" t="s">
        <v>376</v>
      </c>
      <c r="D916" t="s">
        <v>141</v>
      </c>
      <c r="E916" t="s">
        <v>102</v>
      </c>
      <c r="F916">
        <v>2012</v>
      </c>
      <c r="G916" t="s">
        <v>113</v>
      </c>
      <c r="H916" t="s">
        <v>142</v>
      </c>
      <c r="I916" t="s">
        <v>115</v>
      </c>
      <c r="J916" t="s">
        <v>129</v>
      </c>
      <c r="K916" t="s">
        <v>136</v>
      </c>
      <c r="L916">
        <v>11781</v>
      </c>
      <c r="M916">
        <v>11781</v>
      </c>
      <c r="N916">
        <v>0</v>
      </c>
      <c r="O916">
        <v>0</v>
      </c>
      <c r="P916">
        <v>11781</v>
      </c>
      <c r="Q916" t="s">
        <v>131</v>
      </c>
      <c r="R916">
        <v>0</v>
      </c>
      <c r="S916">
        <v>0</v>
      </c>
      <c r="T916">
        <v>0</v>
      </c>
      <c r="U916">
        <v>0</v>
      </c>
      <c r="V916">
        <v>0</v>
      </c>
      <c r="W916">
        <v>0</v>
      </c>
      <c r="X916">
        <v>0</v>
      </c>
      <c r="Y916">
        <v>0</v>
      </c>
      <c r="Z916">
        <v>0</v>
      </c>
      <c r="AA916">
        <v>0</v>
      </c>
      <c r="AB916">
        <v>0</v>
      </c>
      <c r="AC916">
        <v>0</v>
      </c>
      <c r="AD916">
        <v>0</v>
      </c>
      <c r="AE916" t="s">
        <v>104</v>
      </c>
      <c r="AF916" t="s">
        <v>105</v>
      </c>
      <c r="AG916" t="s">
        <v>377</v>
      </c>
      <c r="AH916" t="s">
        <v>105</v>
      </c>
    </row>
    <row r="917" spans="1:34" ht="15">
      <c r="A917" t="s">
        <v>101</v>
      </c>
      <c r="B917" t="s">
        <v>102</v>
      </c>
      <c r="C917" t="s">
        <v>376</v>
      </c>
      <c r="D917" t="s">
        <v>143</v>
      </c>
      <c r="E917" t="s">
        <v>102</v>
      </c>
      <c r="F917">
        <v>2012</v>
      </c>
      <c r="G917" t="s">
        <v>113</v>
      </c>
      <c r="H917" t="s">
        <v>144</v>
      </c>
      <c r="I917" t="s">
        <v>115</v>
      </c>
      <c r="J917" t="s">
        <v>129</v>
      </c>
      <c r="K917" t="s">
        <v>136</v>
      </c>
      <c r="L917">
        <v>0</v>
      </c>
      <c r="M917">
        <v>0</v>
      </c>
      <c r="N917">
        <v>0</v>
      </c>
      <c r="O917">
        <v>0</v>
      </c>
      <c r="P917">
        <v>0</v>
      </c>
      <c r="Q917" t="s">
        <v>103</v>
      </c>
      <c r="R917">
        <v>0</v>
      </c>
      <c r="S917">
        <v>16612.760000000002</v>
      </c>
      <c r="T917">
        <v>-16612.760000000002</v>
      </c>
      <c r="U917">
        <v>0</v>
      </c>
      <c r="V917">
        <v>5431.53</v>
      </c>
      <c r="W917">
        <v>1380</v>
      </c>
      <c r="X917">
        <v>3241.5</v>
      </c>
      <c r="Y917">
        <v>-10053.03</v>
      </c>
      <c r="Z917">
        <v>0</v>
      </c>
      <c r="AA917">
        <v>3901.2400000000002</v>
      </c>
      <c r="AB917">
        <v>-3901.2400000000002</v>
      </c>
      <c r="AC917">
        <v>0</v>
      </c>
      <c r="AD917">
        <v>0</v>
      </c>
      <c r="AE917" t="s">
        <v>104</v>
      </c>
      <c r="AF917" t="s">
        <v>105</v>
      </c>
      <c r="AG917" t="s">
        <v>377</v>
      </c>
      <c r="AH917" t="s">
        <v>105</v>
      </c>
    </row>
    <row r="918" spans="1:34" ht="15">
      <c r="A918" t="s">
        <v>101</v>
      </c>
      <c r="B918" t="s">
        <v>102</v>
      </c>
      <c r="C918" t="s">
        <v>376</v>
      </c>
      <c r="D918" t="s">
        <v>198</v>
      </c>
      <c r="E918" t="s">
        <v>102</v>
      </c>
      <c r="F918">
        <v>2012</v>
      </c>
      <c r="G918" t="s">
        <v>113</v>
      </c>
      <c r="H918" t="s">
        <v>199</v>
      </c>
      <c r="I918" t="s">
        <v>115</v>
      </c>
      <c r="J918" t="s">
        <v>147</v>
      </c>
      <c r="L918">
        <v>100</v>
      </c>
      <c r="M918">
        <v>100</v>
      </c>
      <c r="N918">
        <v>0</v>
      </c>
      <c r="O918">
        <v>0</v>
      </c>
      <c r="P918">
        <v>100</v>
      </c>
      <c r="Q918" t="s">
        <v>131</v>
      </c>
      <c r="R918">
        <v>0</v>
      </c>
      <c r="S918">
        <v>0</v>
      </c>
      <c r="T918">
        <v>0</v>
      </c>
      <c r="U918">
        <v>0</v>
      </c>
      <c r="V918">
        <v>0</v>
      </c>
      <c r="W918">
        <v>0</v>
      </c>
      <c r="X918">
        <v>0</v>
      </c>
      <c r="Y918">
        <v>0</v>
      </c>
      <c r="Z918">
        <v>0</v>
      </c>
      <c r="AA918">
        <v>0</v>
      </c>
      <c r="AB918">
        <v>0</v>
      </c>
      <c r="AC918">
        <v>0</v>
      </c>
      <c r="AD918">
        <v>0</v>
      </c>
      <c r="AE918" t="s">
        <v>104</v>
      </c>
      <c r="AF918" t="s">
        <v>105</v>
      </c>
      <c r="AG918" t="s">
        <v>377</v>
      </c>
      <c r="AH918" t="s">
        <v>105</v>
      </c>
    </row>
    <row r="919" spans="1:34" ht="15">
      <c r="A919" t="s">
        <v>101</v>
      </c>
      <c r="B919" t="s">
        <v>102</v>
      </c>
      <c r="C919" t="s">
        <v>376</v>
      </c>
      <c r="D919" t="s">
        <v>232</v>
      </c>
      <c r="E919" t="s">
        <v>102</v>
      </c>
      <c r="F919">
        <v>2012</v>
      </c>
      <c r="G919" t="s">
        <v>113</v>
      </c>
      <c r="H919" t="s">
        <v>233</v>
      </c>
      <c r="I919" t="s">
        <v>115</v>
      </c>
      <c r="J919" t="s">
        <v>147</v>
      </c>
      <c r="L919">
        <v>5400</v>
      </c>
      <c r="M919">
        <v>5400</v>
      </c>
      <c r="N919">
        <v>0</v>
      </c>
      <c r="O919">
        <v>0</v>
      </c>
      <c r="P919">
        <v>5400</v>
      </c>
      <c r="Q919" t="s">
        <v>131</v>
      </c>
      <c r="R919">
        <v>0</v>
      </c>
      <c r="S919">
        <v>0</v>
      </c>
      <c r="T919">
        <v>0</v>
      </c>
      <c r="U919">
        <v>0</v>
      </c>
      <c r="V919">
        <v>0</v>
      </c>
      <c r="W919">
        <v>0</v>
      </c>
      <c r="X919">
        <v>0</v>
      </c>
      <c r="Y919">
        <v>0</v>
      </c>
      <c r="Z919">
        <v>0</v>
      </c>
      <c r="AA919">
        <v>0</v>
      </c>
      <c r="AB919">
        <v>0</v>
      </c>
      <c r="AC919">
        <v>0</v>
      </c>
      <c r="AD919">
        <v>0</v>
      </c>
      <c r="AE919" t="s">
        <v>104</v>
      </c>
      <c r="AF919" t="s">
        <v>105</v>
      </c>
      <c r="AG919" t="s">
        <v>377</v>
      </c>
      <c r="AH919" t="s">
        <v>105</v>
      </c>
    </row>
    <row r="920" spans="1:34" ht="15">
      <c r="A920" t="s">
        <v>101</v>
      </c>
      <c r="B920" t="s">
        <v>102</v>
      </c>
      <c r="C920" t="s">
        <v>376</v>
      </c>
      <c r="D920" t="s">
        <v>372</v>
      </c>
      <c r="E920" t="s">
        <v>102</v>
      </c>
      <c r="F920">
        <v>2012</v>
      </c>
      <c r="G920" t="s">
        <v>113</v>
      </c>
      <c r="H920" t="s">
        <v>373</v>
      </c>
      <c r="I920" t="s">
        <v>115</v>
      </c>
      <c r="J920" t="s">
        <v>147</v>
      </c>
      <c r="L920">
        <v>330</v>
      </c>
      <c r="M920">
        <v>330</v>
      </c>
      <c r="N920">
        <v>0</v>
      </c>
      <c r="O920">
        <v>0</v>
      </c>
      <c r="P920">
        <v>330</v>
      </c>
      <c r="Q920" t="s">
        <v>131</v>
      </c>
      <c r="R920">
        <v>0</v>
      </c>
      <c r="S920">
        <v>0</v>
      </c>
      <c r="T920">
        <v>0</v>
      </c>
      <c r="U920">
        <v>0</v>
      </c>
      <c r="V920">
        <v>0</v>
      </c>
      <c r="W920">
        <v>0</v>
      </c>
      <c r="X920">
        <v>0</v>
      </c>
      <c r="Y920">
        <v>0</v>
      </c>
      <c r="Z920">
        <v>0</v>
      </c>
      <c r="AA920">
        <v>0</v>
      </c>
      <c r="AB920">
        <v>0</v>
      </c>
      <c r="AC920">
        <v>0</v>
      </c>
      <c r="AD920">
        <v>0</v>
      </c>
      <c r="AE920" t="s">
        <v>104</v>
      </c>
      <c r="AF920" t="s">
        <v>105</v>
      </c>
      <c r="AG920" t="s">
        <v>377</v>
      </c>
      <c r="AH920" t="s">
        <v>105</v>
      </c>
    </row>
    <row r="921" spans="1:34" ht="15">
      <c r="A921" t="s">
        <v>101</v>
      </c>
      <c r="B921" t="s">
        <v>102</v>
      </c>
      <c r="C921" t="s">
        <v>376</v>
      </c>
      <c r="D921" t="s">
        <v>173</v>
      </c>
      <c r="E921" t="s">
        <v>102</v>
      </c>
      <c r="F921">
        <v>2012</v>
      </c>
      <c r="G921" t="s">
        <v>113</v>
      </c>
      <c r="H921" t="s">
        <v>174</v>
      </c>
      <c r="I921" t="s">
        <v>115</v>
      </c>
      <c r="J921" t="s">
        <v>147</v>
      </c>
      <c r="L921">
        <v>24862</v>
      </c>
      <c r="M921">
        <v>24862</v>
      </c>
      <c r="N921">
        <v>0</v>
      </c>
      <c r="O921">
        <v>0</v>
      </c>
      <c r="P921">
        <v>24862</v>
      </c>
      <c r="Q921" t="s">
        <v>131</v>
      </c>
      <c r="R921">
        <v>0</v>
      </c>
      <c r="S921">
        <v>0</v>
      </c>
      <c r="T921">
        <v>0</v>
      </c>
      <c r="U921">
        <v>0</v>
      </c>
      <c r="V921">
        <v>0</v>
      </c>
      <c r="W921">
        <v>0</v>
      </c>
      <c r="X921">
        <v>0</v>
      </c>
      <c r="Y921">
        <v>0</v>
      </c>
      <c r="Z921">
        <v>0</v>
      </c>
      <c r="AA921">
        <v>0</v>
      </c>
      <c r="AB921">
        <v>0</v>
      </c>
      <c r="AC921">
        <v>0</v>
      </c>
      <c r="AD921">
        <v>0</v>
      </c>
      <c r="AE921" t="s">
        <v>104</v>
      </c>
      <c r="AF921" t="s">
        <v>105</v>
      </c>
      <c r="AG921" t="s">
        <v>377</v>
      </c>
      <c r="AH921" t="s">
        <v>105</v>
      </c>
    </row>
    <row r="922" spans="1:34" ht="15">
      <c r="A922" t="s">
        <v>101</v>
      </c>
      <c r="B922" t="s">
        <v>102</v>
      </c>
      <c r="C922" t="s">
        <v>376</v>
      </c>
      <c r="D922" t="s">
        <v>175</v>
      </c>
      <c r="E922" t="s">
        <v>102</v>
      </c>
      <c r="F922">
        <v>2012</v>
      </c>
      <c r="G922" t="s">
        <v>113</v>
      </c>
      <c r="H922" t="s">
        <v>176</v>
      </c>
      <c r="I922" t="s">
        <v>115</v>
      </c>
      <c r="J922" t="s">
        <v>147</v>
      </c>
      <c r="L922">
        <v>200</v>
      </c>
      <c r="M922">
        <v>200</v>
      </c>
      <c r="N922">
        <v>0</v>
      </c>
      <c r="O922">
        <v>0</v>
      </c>
      <c r="P922">
        <v>200</v>
      </c>
      <c r="Q922" t="s">
        <v>131</v>
      </c>
      <c r="R922">
        <v>0</v>
      </c>
      <c r="S922">
        <v>0</v>
      </c>
      <c r="T922">
        <v>0</v>
      </c>
      <c r="U922">
        <v>0</v>
      </c>
      <c r="V922">
        <v>0</v>
      </c>
      <c r="W922">
        <v>0</v>
      </c>
      <c r="X922">
        <v>0</v>
      </c>
      <c r="Y922">
        <v>0</v>
      </c>
      <c r="Z922">
        <v>0</v>
      </c>
      <c r="AA922">
        <v>0</v>
      </c>
      <c r="AB922">
        <v>0</v>
      </c>
      <c r="AC922">
        <v>0</v>
      </c>
      <c r="AD922">
        <v>0</v>
      </c>
      <c r="AE922" t="s">
        <v>104</v>
      </c>
      <c r="AF922" t="s">
        <v>105</v>
      </c>
      <c r="AG922" t="s">
        <v>377</v>
      </c>
      <c r="AH922" t="s">
        <v>105</v>
      </c>
    </row>
    <row r="923" spans="1:34" ht="15">
      <c r="A923" t="s">
        <v>101</v>
      </c>
      <c r="B923" t="s">
        <v>102</v>
      </c>
      <c r="C923" t="s">
        <v>376</v>
      </c>
      <c r="D923" t="s">
        <v>202</v>
      </c>
      <c r="E923" t="s">
        <v>102</v>
      </c>
      <c r="F923">
        <v>2012</v>
      </c>
      <c r="G923" t="s">
        <v>113</v>
      </c>
      <c r="H923" t="s">
        <v>203</v>
      </c>
      <c r="I923" t="s">
        <v>115</v>
      </c>
      <c r="J923" t="s">
        <v>150</v>
      </c>
      <c r="L923">
        <v>16230</v>
      </c>
      <c r="M923">
        <v>16230</v>
      </c>
      <c r="N923">
        <v>0</v>
      </c>
      <c r="O923">
        <v>0</v>
      </c>
      <c r="P923">
        <v>16230</v>
      </c>
      <c r="Q923" t="s">
        <v>131</v>
      </c>
      <c r="R923">
        <v>0</v>
      </c>
      <c r="S923">
        <v>0</v>
      </c>
      <c r="T923">
        <v>0</v>
      </c>
      <c r="U923">
        <v>0</v>
      </c>
      <c r="V923">
        <v>0</v>
      </c>
      <c r="W923">
        <v>0</v>
      </c>
      <c r="X923">
        <v>0</v>
      </c>
      <c r="Y923">
        <v>0</v>
      </c>
      <c r="Z923">
        <v>0</v>
      </c>
      <c r="AA923">
        <v>0</v>
      </c>
      <c r="AB923">
        <v>0</v>
      </c>
      <c r="AC923">
        <v>0</v>
      </c>
      <c r="AD923">
        <v>0</v>
      </c>
      <c r="AE923" t="s">
        <v>104</v>
      </c>
      <c r="AF923" t="s">
        <v>105</v>
      </c>
      <c r="AG923" t="s">
        <v>377</v>
      </c>
      <c r="AH923" t="s">
        <v>105</v>
      </c>
    </row>
    <row r="924" spans="1:34" ht="15">
      <c r="A924" t="s">
        <v>101</v>
      </c>
      <c r="B924" t="s">
        <v>102</v>
      </c>
      <c r="C924" t="s">
        <v>376</v>
      </c>
      <c r="D924" t="s">
        <v>378</v>
      </c>
      <c r="E924" t="s">
        <v>102</v>
      </c>
      <c r="F924">
        <v>2012</v>
      </c>
      <c r="G924" t="s">
        <v>113</v>
      </c>
      <c r="H924" t="s">
        <v>379</v>
      </c>
      <c r="I924" t="s">
        <v>115</v>
      </c>
      <c r="J924" t="s">
        <v>150</v>
      </c>
      <c r="L924">
        <v>900</v>
      </c>
      <c r="M924">
        <v>900</v>
      </c>
      <c r="N924">
        <v>0</v>
      </c>
      <c r="O924">
        <v>0</v>
      </c>
      <c r="P924">
        <v>900</v>
      </c>
      <c r="Q924" t="s">
        <v>131</v>
      </c>
      <c r="R924">
        <v>0</v>
      </c>
      <c r="S924">
        <v>0</v>
      </c>
      <c r="T924">
        <v>0</v>
      </c>
      <c r="U924">
        <v>0</v>
      </c>
      <c r="V924">
        <v>0</v>
      </c>
      <c r="W924">
        <v>0</v>
      </c>
      <c r="X924">
        <v>0</v>
      </c>
      <c r="Y924">
        <v>0</v>
      </c>
      <c r="Z924">
        <v>0</v>
      </c>
      <c r="AA924">
        <v>0</v>
      </c>
      <c r="AB924">
        <v>0</v>
      </c>
      <c r="AC924">
        <v>0</v>
      </c>
      <c r="AD924">
        <v>0</v>
      </c>
      <c r="AE924" t="s">
        <v>104</v>
      </c>
      <c r="AF924" t="s">
        <v>105</v>
      </c>
      <c r="AG924" t="s">
        <v>377</v>
      </c>
      <c r="AH924" t="s">
        <v>105</v>
      </c>
    </row>
    <row r="925" spans="1:34" ht="15">
      <c r="A925" t="s">
        <v>101</v>
      </c>
      <c r="B925" t="s">
        <v>102</v>
      </c>
      <c r="C925" t="s">
        <v>376</v>
      </c>
      <c r="D925" t="s">
        <v>245</v>
      </c>
      <c r="E925" t="s">
        <v>102</v>
      </c>
      <c r="F925">
        <v>2012</v>
      </c>
      <c r="G925" t="s">
        <v>113</v>
      </c>
      <c r="H925" t="s">
        <v>246</v>
      </c>
      <c r="I925" t="s">
        <v>115</v>
      </c>
      <c r="J925" t="s">
        <v>150</v>
      </c>
      <c r="L925">
        <v>18418</v>
      </c>
      <c r="M925">
        <v>18418</v>
      </c>
      <c r="N925">
        <v>0</v>
      </c>
      <c r="O925">
        <v>0</v>
      </c>
      <c r="P925">
        <v>18418</v>
      </c>
      <c r="Q925" t="s">
        <v>131</v>
      </c>
      <c r="R925">
        <v>0</v>
      </c>
      <c r="S925">
        <v>0</v>
      </c>
      <c r="T925">
        <v>0</v>
      </c>
      <c r="U925">
        <v>0</v>
      </c>
      <c r="V925">
        <v>0</v>
      </c>
      <c r="W925">
        <v>0</v>
      </c>
      <c r="X925">
        <v>0</v>
      </c>
      <c r="Y925">
        <v>0</v>
      </c>
      <c r="Z925">
        <v>0</v>
      </c>
      <c r="AA925">
        <v>0</v>
      </c>
      <c r="AB925">
        <v>0</v>
      </c>
      <c r="AC925">
        <v>0</v>
      </c>
      <c r="AD925">
        <v>0</v>
      </c>
      <c r="AE925" t="s">
        <v>104</v>
      </c>
      <c r="AF925" t="s">
        <v>105</v>
      </c>
      <c r="AG925" t="s">
        <v>377</v>
      </c>
      <c r="AH925" t="s">
        <v>105</v>
      </c>
    </row>
    <row r="926" spans="1:34" ht="15">
      <c r="A926" t="s">
        <v>101</v>
      </c>
      <c r="B926" t="s">
        <v>102</v>
      </c>
      <c r="C926" t="s">
        <v>376</v>
      </c>
      <c r="D926" t="s">
        <v>380</v>
      </c>
      <c r="E926" t="s">
        <v>102</v>
      </c>
      <c r="F926">
        <v>2012</v>
      </c>
      <c r="G926" t="s">
        <v>113</v>
      </c>
      <c r="H926" t="s">
        <v>381</v>
      </c>
      <c r="I926" t="s">
        <v>115</v>
      </c>
      <c r="J926" t="s">
        <v>150</v>
      </c>
      <c r="L926">
        <v>440</v>
      </c>
      <c r="M926">
        <v>440</v>
      </c>
      <c r="N926">
        <v>0</v>
      </c>
      <c r="O926">
        <v>0</v>
      </c>
      <c r="P926">
        <v>440</v>
      </c>
      <c r="Q926" t="s">
        <v>131</v>
      </c>
      <c r="R926">
        <v>0</v>
      </c>
      <c r="S926">
        <v>0</v>
      </c>
      <c r="T926">
        <v>0</v>
      </c>
      <c r="U926">
        <v>0</v>
      </c>
      <c r="V926">
        <v>0</v>
      </c>
      <c r="W926">
        <v>0</v>
      </c>
      <c r="X926">
        <v>0</v>
      </c>
      <c r="Y926">
        <v>0</v>
      </c>
      <c r="Z926">
        <v>0</v>
      </c>
      <c r="AA926">
        <v>0</v>
      </c>
      <c r="AB926">
        <v>0</v>
      </c>
      <c r="AC926">
        <v>0</v>
      </c>
      <c r="AD926">
        <v>0</v>
      </c>
      <c r="AE926" t="s">
        <v>104</v>
      </c>
      <c r="AF926" t="s">
        <v>105</v>
      </c>
      <c r="AG926" t="s">
        <v>377</v>
      </c>
      <c r="AH926" t="s">
        <v>105</v>
      </c>
    </row>
    <row r="927" spans="1:34" ht="15">
      <c r="A927" t="s">
        <v>101</v>
      </c>
      <c r="B927" t="s">
        <v>102</v>
      </c>
      <c r="C927" t="s">
        <v>376</v>
      </c>
      <c r="D927" t="s">
        <v>181</v>
      </c>
      <c r="E927" t="s">
        <v>102</v>
      </c>
      <c r="F927">
        <v>2012</v>
      </c>
      <c r="G927" t="s">
        <v>113</v>
      </c>
      <c r="H927" t="s">
        <v>182</v>
      </c>
      <c r="I927" t="s">
        <v>115</v>
      </c>
      <c r="J927" t="s">
        <v>150</v>
      </c>
      <c r="L927">
        <v>4250</v>
      </c>
      <c r="M927">
        <v>4250</v>
      </c>
      <c r="N927">
        <v>0</v>
      </c>
      <c r="O927">
        <v>0</v>
      </c>
      <c r="P927">
        <v>4250</v>
      </c>
      <c r="Q927" t="s">
        <v>131</v>
      </c>
      <c r="R927">
        <v>0</v>
      </c>
      <c r="S927">
        <v>0</v>
      </c>
      <c r="T927">
        <v>0</v>
      </c>
      <c r="U927">
        <v>0</v>
      </c>
      <c r="V927">
        <v>0</v>
      </c>
      <c r="W927">
        <v>0</v>
      </c>
      <c r="X927">
        <v>0</v>
      </c>
      <c r="Y927">
        <v>0</v>
      </c>
      <c r="Z927">
        <v>0</v>
      </c>
      <c r="AA927">
        <v>0</v>
      </c>
      <c r="AB927">
        <v>0</v>
      </c>
      <c r="AC927">
        <v>0</v>
      </c>
      <c r="AD927">
        <v>0</v>
      </c>
      <c r="AE927" t="s">
        <v>104</v>
      </c>
      <c r="AF927" t="s">
        <v>105</v>
      </c>
      <c r="AG927" t="s">
        <v>377</v>
      </c>
      <c r="AH927" t="s">
        <v>105</v>
      </c>
    </row>
    <row r="928" spans="1:34" ht="15">
      <c r="A928" t="s">
        <v>101</v>
      </c>
      <c r="B928" t="s">
        <v>102</v>
      </c>
      <c r="C928" t="s">
        <v>376</v>
      </c>
      <c r="D928" t="s">
        <v>183</v>
      </c>
      <c r="E928" t="s">
        <v>102</v>
      </c>
      <c r="F928">
        <v>2012</v>
      </c>
      <c r="G928" t="s">
        <v>113</v>
      </c>
      <c r="H928" t="s">
        <v>184</v>
      </c>
      <c r="I928" t="s">
        <v>115</v>
      </c>
      <c r="J928" t="s">
        <v>150</v>
      </c>
      <c r="L928">
        <v>330</v>
      </c>
      <c r="M928">
        <v>330</v>
      </c>
      <c r="N928">
        <v>0</v>
      </c>
      <c r="O928">
        <v>0</v>
      </c>
      <c r="P928">
        <v>330</v>
      </c>
      <c r="Q928" t="s">
        <v>131</v>
      </c>
      <c r="R928">
        <v>0</v>
      </c>
      <c r="S928">
        <v>0</v>
      </c>
      <c r="T928">
        <v>0</v>
      </c>
      <c r="U928">
        <v>0</v>
      </c>
      <c r="V928">
        <v>0</v>
      </c>
      <c r="W928">
        <v>0</v>
      </c>
      <c r="X928">
        <v>0</v>
      </c>
      <c r="Y928">
        <v>0</v>
      </c>
      <c r="Z928">
        <v>0</v>
      </c>
      <c r="AA928">
        <v>0</v>
      </c>
      <c r="AB928">
        <v>0</v>
      </c>
      <c r="AC928">
        <v>0</v>
      </c>
      <c r="AD928">
        <v>0</v>
      </c>
      <c r="AE928" t="s">
        <v>104</v>
      </c>
      <c r="AF928" t="s">
        <v>105</v>
      </c>
      <c r="AG928" t="s">
        <v>377</v>
      </c>
      <c r="AH928" t="s">
        <v>105</v>
      </c>
    </row>
    <row r="929" spans="1:34" ht="15">
      <c r="A929" t="s">
        <v>101</v>
      </c>
      <c r="B929" t="s">
        <v>102</v>
      </c>
      <c r="C929" t="s">
        <v>376</v>
      </c>
      <c r="D929" t="s">
        <v>151</v>
      </c>
      <c r="E929" t="s">
        <v>102</v>
      </c>
      <c r="F929">
        <v>2012</v>
      </c>
      <c r="G929" t="s">
        <v>113</v>
      </c>
      <c r="H929" t="s">
        <v>152</v>
      </c>
      <c r="I929" t="s">
        <v>115</v>
      </c>
      <c r="J929" t="s">
        <v>150</v>
      </c>
      <c r="L929">
        <v>106470</v>
      </c>
      <c r="M929">
        <v>106470</v>
      </c>
      <c r="N929">
        <v>0</v>
      </c>
      <c r="O929">
        <v>0</v>
      </c>
      <c r="P929">
        <v>106470</v>
      </c>
      <c r="Q929" t="s">
        <v>131</v>
      </c>
      <c r="R929">
        <v>0</v>
      </c>
      <c r="S929">
        <v>0</v>
      </c>
      <c r="T929">
        <v>0</v>
      </c>
      <c r="U929">
        <v>0</v>
      </c>
      <c r="V929">
        <v>0</v>
      </c>
      <c r="W929">
        <v>0</v>
      </c>
      <c r="X929">
        <v>0</v>
      </c>
      <c r="Y929">
        <v>0</v>
      </c>
      <c r="Z929">
        <v>0</v>
      </c>
      <c r="AA929">
        <v>0</v>
      </c>
      <c r="AB929">
        <v>0</v>
      </c>
      <c r="AC929">
        <v>0</v>
      </c>
      <c r="AD929">
        <v>0</v>
      </c>
      <c r="AE929" t="s">
        <v>104</v>
      </c>
      <c r="AF929" t="s">
        <v>105</v>
      </c>
      <c r="AG929" t="s">
        <v>377</v>
      </c>
      <c r="AH929" t="s">
        <v>105</v>
      </c>
    </row>
    <row r="930" spans="1:34" ht="15">
      <c r="A930" t="s">
        <v>101</v>
      </c>
      <c r="B930" t="s">
        <v>102</v>
      </c>
      <c r="C930" t="s">
        <v>376</v>
      </c>
      <c r="D930" t="s">
        <v>155</v>
      </c>
      <c r="E930" t="s">
        <v>102</v>
      </c>
      <c r="F930">
        <v>2012</v>
      </c>
      <c r="G930" t="s">
        <v>113</v>
      </c>
      <c r="H930" t="s">
        <v>156</v>
      </c>
      <c r="I930" t="s">
        <v>115</v>
      </c>
      <c r="J930" t="s">
        <v>157</v>
      </c>
      <c r="L930">
        <v>0.04</v>
      </c>
      <c r="M930">
        <v>0.04</v>
      </c>
      <c r="N930">
        <v>0</v>
      </c>
      <c r="O930">
        <v>0</v>
      </c>
      <c r="P930">
        <v>0.04</v>
      </c>
      <c r="Q930" t="s">
        <v>131</v>
      </c>
      <c r="R930">
        <v>0</v>
      </c>
      <c r="S930">
        <v>0</v>
      </c>
      <c r="T930">
        <v>0</v>
      </c>
      <c r="U930">
        <v>0</v>
      </c>
      <c r="V930">
        <v>0</v>
      </c>
      <c r="W930">
        <v>0</v>
      </c>
      <c r="X930">
        <v>0</v>
      </c>
      <c r="Y930">
        <v>0</v>
      </c>
      <c r="Z930">
        <v>0</v>
      </c>
      <c r="AA930">
        <v>0</v>
      </c>
      <c r="AB930">
        <v>0</v>
      </c>
      <c r="AC930">
        <v>0</v>
      </c>
      <c r="AD930">
        <v>0</v>
      </c>
      <c r="AE930" t="s">
        <v>104</v>
      </c>
      <c r="AF930" t="s">
        <v>105</v>
      </c>
      <c r="AG930" t="s">
        <v>377</v>
      </c>
      <c r="AH930" t="s">
        <v>105</v>
      </c>
    </row>
    <row r="931" spans="1:34" ht="15">
      <c r="A931" t="s">
        <v>101</v>
      </c>
      <c r="B931" t="s">
        <v>102</v>
      </c>
      <c r="C931" t="s">
        <v>376</v>
      </c>
      <c r="D931" t="s">
        <v>158</v>
      </c>
      <c r="E931" t="s">
        <v>102</v>
      </c>
      <c r="F931">
        <v>2012</v>
      </c>
      <c r="G931" t="s">
        <v>113</v>
      </c>
      <c r="H931" t="s">
        <v>159</v>
      </c>
      <c r="I931" t="s">
        <v>115</v>
      </c>
      <c r="J931" t="s">
        <v>157</v>
      </c>
      <c r="L931">
        <v>0</v>
      </c>
      <c r="M931">
        <v>0</v>
      </c>
      <c r="N931">
        <v>0</v>
      </c>
      <c r="O931">
        <v>0</v>
      </c>
      <c r="P931">
        <v>0</v>
      </c>
      <c r="Q931" t="s">
        <v>103</v>
      </c>
      <c r="R931">
        <v>0</v>
      </c>
      <c r="S931">
        <v>0</v>
      </c>
      <c r="T931">
        <v>0</v>
      </c>
      <c r="U931">
        <v>0</v>
      </c>
      <c r="V931">
        <v>0</v>
      </c>
      <c r="W931">
        <v>0</v>
      </c>
      <c r="X931">
        <v>0</v>
      </c>
      <c r="Y931">
        <v>0</v>
      </c>
      <c r="Z931">
        <v>0</v>
      </c>
      <c r="AA931">
        <v>0</v>
      </c>
      <c r="AB931">
        <v>0</v>
      </c>
      <c r="AC931">
        <v>0</v>
      </c>
      <c r="AD931">
        <v>0</v>
      </c>
      <c r="AE931" t="s">
        <v>104</v>
      </c>
      <c r="AF931" t="s">
        <v>105</v>
      </c>
      <c r="AG931" t="s">
        <v>377</v>
      </c>
      <c r="AH931" t="s">
        <v>105</v>
      </c>
    </row>
    <row r="932" spans="1:34" ht="15">
      <c r="A932" t="s">
        <v>101</v>
      </c>
      <c r="B932" t="s">
        <v>102</v>
      </c>
      <c r="C932" t="s">
        <v>376</v>
      </c>
      <c r="D932" t="s">
        <v>382</v>
      </c>
      <c r="E932" t="s">
        <v>102</v>
      </c>
      <c r="F932">
        <v>2012</v>
      </c>
      <c r="G932" t="s">
        <v>113</v>
      </c>
      <c r="H932" t="s">
        <v>383</v>
      </c>
      <c r="I932" t="s">
        <v>115</v>
      </c>
      <c r="J932" t="s">
        <v>356</v>
      </c>
      <c r="L932">
        <v>-37998</v>
      </c>
      <c r="M932">
        <v>-37998</v>
      </c>
      <c r="N932">
        <v>0</v>
      </c>
      <c r="O932">
        <v>0</v>
      </c>
      <c r="P932">
        <v>-37998</v>
      </c>
      <c r="Q932" t="s">
        <v>131</v>
      </c>
      <c r="R932">
        <v>0</v>
      </c>
      <c r="S932">
        <v>0</v>
      </c>
      <c r="T932">
        <v>0</v>
      </c>
      <c r="U932">
        <v>0</v>
      </c>
      <c r="V932">
        <v>0</v>
      </c>
      <c r="W932">
        <v>0</v>
      </c>
      <c r="X932">
        <v>0</v>
      </c>
      <c r="Y932">
        <v>0</v>
      </c>
      <c r="Z932">
        <v>0</v>
      </c>
      <c r="AA932">
        <v>0</v>
      </c>
      <c r="AB932">
        <v>0</v>
      </c>
      <c r="AC932">
        <v>0</v>
      </c>
      <c r="AD932">
        <v>0</v>
      </c>
      <c r="AE932" t="s">
        <v>104</v>
      </c>
      <c r="AF932" t="s">
        <v>105</v>
      </c>
      <c r="AG932" t="s">
        <v>377</v>
      </c>
      <c r="AH932" t="s">
        <v>105</v>
      </c>
    </row>
    <row r="933" spans="1:34" ht="15">
      <c r="A933" t="s">
        <v>101</v>
      </c>
      <c r="B933" t="s">
        <v>102</v>
      </c>
      <c r="C933" t="s">
        <v>376</v>
      </c>
      <c r="D933" t="s">
        <v>225</v>
      </c>
      <c r="E933" t="s">
        <v>102</v>
      </c>
      <c r="F933">
        <v>2012</v>
      </c>
      <c r="G933" t="s">
        <v>113</v>
      </c>
      <c r="H933" t="s">
        <v>226</v>
      </c>
      <c r="I933" t="s">
        <v>115</v>
      </c>
      <c r="J933" t="s">
        <v>227</v>
      </c>
      <c r="L933">
        <v>0</v>
      </c>
      <c r="M933">
        <v>0</v>
      </c>
      <c r="N933">
        <v>0</v>
      </c>
      <c r="O933">
        <v>0</v>
      </c>
      <c r="P933">
        <v>0</v>
      </c>
      <c r="Q933" t="s">
        <v>103</v>
      </c>
      <c r="R933">
        <v>-52619.29</v>
      </c>
      <c r="S933">
        <v>-44872.29</v>
      </c>
      <c r="T933">
        <v>-95549.13</v>
      </c>
      <c r="U933">
        <v>-70977.57</v>
      </c>
      <c r="V933">
        <v>-82300.33</v>
      </c>
      <c r="W933">
        <v>-61459.93</v>
      </c>
      <c r="X933">
        <v>-57439.06</v>
      </c>
      <c r="Y933">
        <v>-93673.65000000001</v>
      </c>
      <c r="Z933">
        <v>-62489.9</v>
      </c>
      <c r="AA933">
        <v>-68006.05</v>
      </c>
      <c r="AB933">
        <v>-55090.66</v>
      </c>
      <c r="AC933">
        <v>-67248.13</v>
      </c>
      <c r="AD933">
        <v>811725.99</v>
      </c>
      <c r="AE933" t="s">
        <v>104</v>
      </c>
      <c r="AF933" t="s">
        <v>105</v>
      </c>
      <c r="AG933" t="s">
        <v>377</v>
      </c>
      <c r="AH933" t="s">
        <v>105</v>
      </c>
    </row>
    <row r="934" spans="1:34" ht="15">
      <c r="A934" t="s">
        <v>101</v>
      </c>
      <c r="B934" t="s">
        <v>102</v>
      </c>
      <c r="C934" t="s">
        <v>376</v>
      </c>
      <c r="D934" t="s">
        <v>225</v>
      </c>
      <c r="E934" t="s">
        <v>106</v>
      </c>
      <c r="F934">
        <v>2012</v>
      </c>
      <c r="G934" t="s">
        <v>113</v>
      </c>
      <c r="H934" t="s">
        <v>226</v>
      </c>
      <c r="I934" t="s">
        <v>115</v>
      </c>
      <c r="J934" t="s">
        <v>227</v>
      </c>
      <c r="L934">
        <v>0</v>
      </c>
      <c r="M934">
        <v>0</v>
      </c>
      <c r="N934">
        <v>-811725.99</v>
      </c>
      <c r="O934">
        <v>0</v>
      </c>
      <c r="P934">
        <v>811725.99</v>
      </c>
      <c r="Q934" t="s">
        <v>103</v>
      </c>
      <c r="R934">
        <v>0</v>
      </c>
      <c r="S934">
        <v>0</v>
      </c>
      <c r="T934">
        <v>0</v>
      </c>
      <c r="U934">
        <v>0</v>
      </c>
      <c r="V934">
        <v>0</v>
      </c>
      <c r="W934">
        <v>0</v>
      </c>
      <c r="X934">
        <v>0</v>
      </c>
      <c r="Y934">
        <v>0</v>
      </c>
      <c r="Z934">
        <v>0</v>
      </c>
      <c r="AA934">
        <v>0</v>
      </c>
      <c r="AB934">
        <v>0</v>
      </c>
      <c r="AC934">
        <v>0</v>
      </c>
      <c r="AD934">
        <v>-811725.99</v>
      </c>
      <c r="AE934" t="s">
        <v>104</v>
      </c>
      <c r="AF934" t="s">
        <v>105</v>
      </c>
      <c r="AG934" t="s">
        <v>377</v>
      </c>
      <c r="AH934" t="s">
        <v>107</v>
      </c>
    </row>
    <row r="935" spans="1:34" ht="15">
      <c r="A935" t="s">
        <v>101</v>
      </c>
      <c r="B935" t="s">
        <v>102</v>
      </c>
      <c r="C935" t="s">
        <v>376</v>
      </c>
      <c r="D935" t="s">
        <v>228</v>
      </c>
      <c r="E935" t="s">
        <v>102</v>
      </c>
      <c r="F935">
        <v>2012</v>
      </c>
      <c r="G935" t="s">
        <v>113</v>
      </c>
      <c r="H935" t="s">
        <v>229</v>
      </c>
      <c r="I935" t="s">
        <v>115</v>
      </c>
      <c r="J935" t="s">
        <v>227</v>
      </c>
      <c r="L935">
        <v>0</v>
      </c>
      <c r="M935">
        <v>0</v>
      </c>
      <c r="N935">
        <v>0</v>
      </c>
      <c r="O935">
        <v>0</v>
      </c>
      <c r="P935">
        <v>0</v>
      </c>
      <c r="Q935" t="s">
        <v>103</v>
      </c>
      <c r="R935">
        <v>-30593.74</v>
      </c>
      <c r="S935">
        <v>-26089.36</v>
      </c>
      <c r="T935">
        <v>-55553.770000000004</v>
      </c>
      <c r="U935">
        <v>-41267.47</v>
      </c>
      <c r="V935">
        <v>-47850.69</v>
      </c>
      <c r="W935">
        <v>-35733.62</v>
      </c>
      <c r="X935">
        <v>-33395.74</v>
      </c>
      <c r="Y935">
        <v>-54463.200000000004</v>
      </c>
      <c r="Z935">
        <v>-36332.5</v>
      </c>
      <c r="AA935">
        <v>-39539.700000000004</v>
      </c>
      <c r="AB935">
        <v>-32030.530000000002</v>
      </c>
      <c r="AC935">
        <v>-39099.11</v>
      </c>
      <c r="AD935">
        <v>471949.43</v>
      </c>
      <c r="AE935" t="s">
        <v>104</v>
      </c>
      <c r="AF935" t="s">
        <v>105</v>
      </c>
      <c r="AG935" t="s">
        <v>377</v>
      </c>
      <c r="AH935" t="s">
        <v>105</v>
      </c>
    </row>
    <row r="936" spans="1:34" ht="15">
      <c r="A936" t="s">
        <v>101</v>
      </c>
      <c r="B936" t="s">
        <v>102</v>
      </c>
      <c r="C936" t="s">
        <v>376</v>
      </c>
      <c r="D936" t="s">
        <v>228</v>
      </c>
      <c r="E936" t="s">
        <v>106</v>
      </c>
      <c r="F936">
        <v>2012</v>
      </c>
      <c r="G936" t="s">
        <v>113</v>
      </c>
      <c r="H936" t="s">
        <v>229</v>
      </c>
      <c r="I936" t="s">
        <v>115</v>
      </c>
      <c r="J936" t="s">
        <v>227</v>
      </c>
      <c r="L936">
        <v>0</v>
      </c>
      <c r="M936">
        <v>0</v>
      </c>
      <c r="N936">
        <v>-471949.43</v>
      </c>
      <c r="O936">
        <v>0</v>
      </c>
      <c r="P936">
        <v>471949.43</v>
      </c>
      <c r="Q936" t="s">
        <v>103</v>
      </c>
      <c r="R936">
        <v>0</v>
      </c>
      <c r="S936">
        <v>0</v>
      </c>
      <c r="T936">
        <v>0</v>
      </c>
      <c r="U936">
        <v>0</v>
      </c>
      <c r="V936">
        <v>0</v>
      </c>
      <c r="W936">
        <v>0</v>
      </c>
      <c r="X936">
        <v>0</v>
      </c>
      <c r="Y936">
        <v>0</v>
      </c>
      <c r="Z936">
        <v>0</v>
      </c>
      <c r="AA936">
        <v>0</v>
      </c>
      <c r="AB936">
        <v>0</v>
      </c>
      <c r="AC936">
        <v>0</v>
      </c>
      <c r="AD936">
        <v>-471949.43</v>
      </c>
      <c r="AE936" t="s">
        <v>104</v>
      </c>
      <c r="AF936" t="s">
        <v>105</v>
      </c>
      <c r="AG936" t="s">
        <v>377</v>
      </c>
      <c r="AH936" t="s">
        <v>107</v>
      </c>
    </row>
    <row r="937" spans="1:34" ht="15">
      <c r="A937" t="s">
        <v>101</v>
      </c>
      <c r="B937" t="s">
        <v>102</v>
      </c>
      <c r="C937" t="s">
        <v>376</v>
      </c>
      <c r="D937" t="s">
        <v>120</v>
      </c>
      <c r="E937" t="s">
        <v>102</v>
      </c>
      <c r="F937">
        <v>2012</v>
      </c>
      <c r="G937" t="s">
        <v>121</v>
      </c>
      <c r="H937" t="s">
        <v>122</v>
      </c>
      <c r="I937" t="s">
        <v>123</v>
      </c>
      <c r="J937" t="s">
        <v>124</v>
      </c>
      <c r="L937">
        <v>-296187</v>
      </c>
      <c r="M937">
        <v>0</v>
      </c>
      <c r="N937">
        <v>0</v>
      </c>
      <c r="O937">
        <v>0</v>
      </c>
      <c r="P937">
        <v>0</v>
      </c>
      <c r="Q937" t="s">
        <v>103</v>
      </c>
      <c r="R937">
        <v>0</v>
      </c>
      <c r="S937">
        <v>0</v>
      </c>
      <c r="T937">
        <v>0</v>
      </c>
      <c r="U937">
        <v>0</v>
      </c>
      <c r="V937">
        <v>0</v>
      </c>
      <c r="W937">
        <v>0</v>
      </c>
      <c r="X937">
        <v>0</v>
      </c>
      <c r="Y937">
        <v>0</v>
      </c>
      <c r="Z937">
        <v>0</v>
      </c>
      <c r="AA937">
        <v>0</v>
      </c>
      <c r="AB937">
        <v>0</v>
      </c>
      <c r="AC937">
        <v>0</v>
      </c>
      <c r="AD937">
        <v>0</v>
      </c>
      <c r="AE937" t="s">
        <v>104</v>
      </c>
      <c r="AF937" t="s">
        <v>105</v>
      </c>
      <c r="AG937" t="s">
        <v>377</v>
      </c>
      <c r="AH937" t="s">
        <v>105</v>
      </c>
    </row>
    <row r="938" spans="1:34" ht="15">
      <c r="A938" t="s">
        <v>101</v>
      </c>
      <c r="B938" t="s">
        <v>662</v>
      </c>
      <c r="C938" t="s">
        <v>376</v>
      </c>
      <c r="D938" t="s">
        <v>127</v>
      </c>
      <c r="E938" t="s">
        <v>106</v>
      </c>
      <c r="F938">
        <v>2012</v>
      </c>
      <c r="G938" t="s">
        <v>113</v>
      </c>
      <c r="H938" t="s">
        <v>128</v>
      </c>
      <c r="I938" t="s">
        <v>115</v>
      </c>
      <c r="J938" t="s">
        <v>129</v>
      </c>
      <c r="K938" t="s">
        <v>130</v>
      </c>
      <c r="L938">
        <v>0</v>
      </c>
      <c r="M938">
        <v>0</v>
      </c>
      <c r="N938">
        <v>690056.84</v>
      </c>
      <c r="O938">
        <v>0</v>
      </c>
      <c r="P938">
        <v>-690056.84</v>
      </c>
      <c r="Q938" t="s">
        <v>103</v>
      </c>
      <c r="R938">
        <v>59093.57</v>
      </c>
      <c r="S938">
        <v>44270.01</v>
      </c>
      <c r="T938">
        <v>118624.32</v>
      </c>
      <c r="U938">
        <v>65485.74</v>
      </c>
      <c r="V938">
        <v>50091.16</v>
      </c>
      <c r="W938">
        <v>48288.950000000004</v>
      </c>
      <c r="X938">
        <v>62867.87</v>
      </c>
      <c r="Y938">
        <v>59553.07</v>
      </c>
      <c r="Z938">
        <v>40369.44</v>
      </c>
      <c r="AA938">
        <v>41374.96</v>
      </c>
      <c r="AB938">
        <v>40533.950000000004</v>
      </c>
      <c r="AC938">
        <v>59503.8</v>
      </c>
      <c r="AD938">
        <v>0</v>
      </c>
      <c r="AE938" t="s">
        <v>104</v>
      </c>
      <c r="AF938" t="s">
        <v>663</v>
      </c>
      <c r="AG938" t="s">
        <v>377</v>
      </c>
      <c r="AH938" t="s">
        <v>107</v>
      </c>
    </row>
    <row r="939" spans="1:34" ht="15">
      <c r="A939" t="s">
        <v>101</v>
      </c>
      <c r="B939" t="s">
        <v>662</v>
      </c>
      <c r="C939" t="s">
        <v>376</v>
      </c>
      <c r="D939" t="s">
        <v>134</v>
      </c>
      <c r="E939" t="s">
        <v>106</v>
      </c>
      <c r="F939">
        <v>2012</v>
      </c>
      <c r="G939" t="s">
        <v>113</v>
      </c>
      <c r="H939" t="s">
        <v>135</v>
      </c>
      <c r="I939" t="s">
        <v>115</v>
      </c>
      <c r="J939" t="s">
        <v>129</v>
      </c>
      <c r="K939" t="s">
        <v>136</v>
      </c>
      <c r="L939">
        <v>0</v>
      </c>
      <c r="M939">
        <v>0</v>
      </c>
      <c r="N939">
        <v>85744.32</v>
      </c>
      <c r="O939">
        <v>0</v>
      </c>
      <c r="P939">
        <v>-85744.32</v>
      </c>
      <c r="Q939" t="s">
        <v>103</v>
      </c>
      <c r="R939">
        <v>0</v>
      </c>
      <c r="S939">
        <v>7740</v>
      </c>
      <c r="T939">
        <v>13504.32</v>
      </c>
      <c r="U939">
        <v>7740</v>
      </c>
      <c r="V939">
        <v>7740</v>
      </c>
      <c r="W939">
        <v>7740</v>
      </c>
      <c r="X939">
        <v>7740</v>
      </c>
      <c r="Y939">
        <v>6450</v>
      </c>
      <c r="Z939">
        <v>6450</v>
      </c>
      <c r="AA939">
        <v>6450</v>
      </c>
      <c r="AB939">
        <v>6450</v>
      </c>
      <c r="AC939">
        <v>7740</v>
      </c>
      <c r="AD939">
        <v>0</v>
      </c>
      <c r="AE939" t="s">
        <v>104</v>
      </c>
      <c r="AF939" t="s">
        <v>663</v>
      </c>
      <c r="AG939" t="s">
        <v>377</v>
      </c>
      <c r="AH939" t="s">
        <v>107</v>
      </c>
    </row>
    <row r="940" spans="1:34" ht="15">
      <c r="A940" t="s">
        <v>101</v>
      </c>
      <c r="B940" t="s">
        <v>662</v>
      </c>
      <c r="C940" t="s">
        <v>376</v>
      </c>
      <c r="D940" t="s">
        <v>137</v>
      </c>
      <c r="E940" t="s">
        <v>106</v>
      </c>
      <c r="F940">
        <v>2012</v>
      </c>
      <c r="G940" t="s">
        <v>113</v>
      </c>
      <c r="H940" t="s">
        <v>138</v>
      </c>
      <c r="I940" t="s">
        <v>115</v>
      </c>
      <c r="J940" t="s">
        <v>129</v>
      </c>
      <c r="K940" t="s">
        <v>136</v>
      </c>
      <c r="L940">
        <v>0</v>
      </c>
      <c r="M940">
        <v>0</v>
      </c>
      <c r="N940">
        <v>41333.94</v>
      </c>
      <c r="O940">
        <v>0</v>
      </c>
      <c r="P940">
        <v>-41333.94</v>
      </c>
      <c r="Q940" t="s">
        <v>103</v>
      </c>
      <c r="R940">
        <v>1654.8500000000001</v>
      </c>
      <c r="S940">
        <v>3311.4700000000003</v>
      </c>
      <c r="T940">
        <v>6066.84</v>
      </c>
      <c r="U940">
        <v>3311.48</v>
      </c>
      <c r="V940">
        <v>3311.48</v>
      </c>
      <c r="W940">
        <v>3311.46</v>
      </c>
      <c r="X940">
        <v>4477.2</v>
      </c>
      <c r="Y940">
        <v>4314.5</v>
      </c>
      <c r="Z940">
        <v>2879.2000000000003</v>
      </c>
      <c r="AA940">
        <v>2879.17</v>
      </c>
      <c r="AB940">
        <v>2605.57</v>
      </c>
      <c r="AC940">
        <v>3210.7200000000003</v>
      </c>
      <c r="AD940">
        <v>0</v>
      </c>
      <c r="AE940" t="s">
        <v>104</v>
      </c>
      <c r="AF940" t="s">
        <v>663</v>
      </c>
      <c r="AG940" t="s">
        <v>377</v>
      </c>
      <c r="AH940" t="s">
        <v>107</v>
      </c>
    </row>
    <row r="941" spans="1:34" ht="15">
      <c r="A941" t="s">
        <v>101</v>
      </c>
      <c r="B941" t="s">
        <v>662</v>
      </c>
      <c r="C941" t="s">
        <v>376</v>
      </c>
      <c r="D941" t="s">
        <v>139</v>
      </c>
      <c r="E941" t="s">
        <v>106</v>
      </c>
      <c r="F941">
        <v>2012</v>
      </c>
      <c r="G941" t="s">
        <v>113</v>
      </c>
      <c r="H941" t="s">
        <v>140</v>
      </c>
      <c r="I941" t="s">
        <v>115</v>
      </c>
      <c r="J941" t="s">
        <v>129</v>
      </c>
      <c r="K941" t="s">
        <v>136</v>
      </c>
      <c r="L941">
        <v>0</v>
      </c>
      <c r="M941">
        <v>0</v>
      </c>
      <c r="N941">
        <v>38305.96</v>
      </c>
      <c r="O941">
        <v>0</v>
      </c>
      <c r="P941">
        <v>-38305.96</v>
      </c>
      <c r="Q941" t="s">
        <v>103</v>
      </c>
      <c r="R941">
        <v>1574.27</v>
      </c>
      <c r="S941">
        <v>3150.26</v>
      </c>
      <c r="T941">
        <v>5574.13</v>
      </c>
      <c r="U941">
        <v>3150.26</v>
      </c>
      <c r="V941">
        <v>3076.4</v>
      </c>
      <c r="W941">
        <v>3076.4</v>
      </c>
      <c r="X941">
        <v>3143.05</v>
      </c>
      <c r="Y941">
        <v>4083.51</v>
      </c>
      <c r="Z941">
        <v>2722.34</v>
      </c>
      <c r="AA941">
        <v>2722.34</v>
      </c>
      <c r="AB941">
        <v>2722.34</v>
      </c>
      <c r="AC941">
        <v>3310.66</v>
      </c>
      <c r="AD941">
        <v>0</v>
      </c>
      <c r="AE941" t="s">
        <v>104</v>
      </c>
      <c r="AF941" t="s">
        <v>663</v>
      </c>
      <c r="AG941" t="s">
        <v>377</v>
      </c>
      <c r="AH941" t="s">
        <v>107</v>
      </c>
    </row>
    <row r="942" spans="1:34" ht="15">
      <c r="A942" t="s">
        <v>101</v>
      </c>
      <c r="B942" t="s">
        <v>662</v>
      </c>
      <c r="C942" t="s">
        <v>376</v>
      </c>
      <c r="D942" t="s">
        <v>232</v>
      </c>
      <c r="E942" t="s">
        <v>106</v>
      </c>
      <c r="F942">
        <v>2012</v>
      </c>
      <c r="G942" t="s">
        <v>113</v>
      </c>
      <c r="H942" t="s">
        <v>233</v>
      </c>
      <c r="I942" t="s">
        <v>115</v>
      </c>
      <c r="J942" t="s">
        <v>147</v>
      </c>
      <c r="L942">
        <v>0</v>
      </c>
      <c r="M942">
        <v>0</v>
      </c>
      <c r="N942">
        <v>2282.46</v>
      </c>
      <c r="O942">
        <v>0</v>
      </c>
      <c r="P942">
        <v>-2282.46</v>
      </c>
      <c r="Q942" t="s">
        <v>103</v>
      </c>
      <c r="R942">
        <v>0</v>
      </c>
      <c r="S942">
        <v>0</v>
      </c>
      <c r="T942">
        <v>0</v>
      </c>
      <c r="U942">
        <v>0</v>
      </c>
      <c r="V942">
        <v>0</v>
      </c>
      <c r="W942">
        <v>2282.46</v>
      </c>
      <c r="X942">
        <v>0</v>
      </c>
      <c r="Y942">
        <v>0</v>
      </c>
      <c r="Z942">
        <v>0</v>
      </c>
      <c r="AA942">
        <v>0</v>
      </c>
      <c r="AB942">
        <v>0</v>
      </c>
      <c r="AC942">
        <v>0</v>
      </c>
      <c r="AD942">
        <v>0</v>
      </c>
      <c r="AE942" t="s">
        <v>104</v>
      </c>
      <c r="AF942" t="s">
        <v>663</v>
      </c>
      <c r="AG942" t="s">
        <v>377</v>
      </c>
      <c r="AH942" t="s">
        <v>107</v>
      </c>
    </row>
    <row r="943" spans="1:34" ht="15">
      <c r="A943" t="s">
        <v>101</v>
      </c>
      <c r="B943" t="s">
        <v>662</v>
      </c>
      <c r="C943" t="s">
        <v>376</v>
      </c>
      <c r="D943" t="s">
        <v>378</v>
      </c>
      <c r="E943" t="s">
        <v>106</v>
      </c>
      <c r="F943">
        <v>2012</v>
      </c>
      <c r="G943" t="s">
        <v>113</v>
      </c>
      <c r="H943" t="s">
        <v>379</v>
      </c>
      <c r="I943" t="s">
        <v>115</v>
      </c>
      <c r="J943" t="s">
        <v>150</v>
      </c>
      <c r="L943">
        <v>0</v>
      </c>
      <c r="M943">
        <v>0</v>
      </c>
      <c r="N943">
        <v>580.3000000000001</v>
      </c>
      <c r="O943">
        <v>0</v>
      </c>
      <c r="P943">
        <v>-580.3000000000001</v>
      </c>
      <c r="Q943" t="s">
        <v>103</v>
      </c>
      <c r="R943">
        <v>0</v>
      </c>
      <c r="S943">
        <v>111.8</v>
      </c>
      <c r="T943">
        <v>0</v>
      </c>
      <c r="U943">
        <v>0</v>
      </c>
      <c r="V943">
        <v>137.85</v>
      </c>
      <c r="W943">
        <v>0</v>
      </c>
      <c r="X943">
        <v>0</v>
      </c>
      <c r="Y943">
        <v>137.85</v>
      </c>
      <c r="Z943">
        <v>0</v>
      </c>
      <c r="AA943">
        <v>0</v>
      </c>
      <c r="AB943">
        <v>192.8</v>
      </c>
      <c r="AC943">
        <v>0</v>
      </c>
      <c r="AD943">
        <v>0</v>
      </c>
      <c r="AE943" t="s">
        <v>104</v>
      </c>
      <c r="AF943" t="s">
        <v>663</v>
      </c>
      <c r="AG943" t="s">
        <v>377</v>
      </c>
      <c r="AH943" t="s">
        <v>107</v>
      </c>
    </row>
    <row r="944" spans="1:34" ht="15">
      <c r="A944" t="s">
        <v>101</v>
      </c>
      <c r="B944" t="s">
        <v>662</v>
      </c>
      <c r="C944" t="s">
        <v>376</v>
      </c>
      <c r="D944" t="s">
        <v>225</v>
      </c>
      <c r="E944" t="s">
        <v>106</v>
      </c>
      <c r="F944">
        <v>2012</v>
      </c>
      <c r="G944" t="s">
        <v>113</v>
      </c>
      <c r="H944" t="s">
        <v>226</v>
      </c>
      <c r="I944" t="s">
        <v>115</v>
      </c>
      <c r="J944" t="s">
        <v>227</v>
      </c>
      <c r="L944">
        <v>0</v>
      </c>
      <c r="M944">
        <v>0</v>
      </c>
      <c r="N944">
        <v>237066.81</v>
      </c>
      <c r="O944">
        <v>0</v>
      </c>
      <c r="P944">
        <v>-237066.81</v>
      </c>
      <c r="Q944" t="s">
        <v>103</v>
      </c>
      <c r="R944">
        <v>20506.59</v>
      </c>
      <c r="S944">
        <v>17909.27</v>
      </c>
      <c r="T944">
        <v>35992.69</v>
      </c>
      <c r="U944">
        <v>26859.84</v>
      </c>
      <c r="V944">
        <v>25235.7</v>
      </c>
      <c r="W944">
        <v>15448.54</v>
      </c>
      <c r="X944">
        <v>14306.43</v>
      </c>
      <c r="Y944">
        <v>21938.14</v>
      </c>
      <c r="Z944">
        <v>13781.53</v>
      </c>
      <c r="AA944">
        <v>16502.760000000002</v>
      </c>
      <c r="AB944">
        <v>12932.12</v>
      </c>
      <c r="AC944">
        <v>15653.2</v>
      </c>
      <c r="AD944">
        <v>0</v>
      </c>
      <c r="AE944" t="s">
        <v>104</v>
      </c>
      <c r="AF944" t="s">
        <v>663</v>
      </c>
      <c r="AG944" t="s">
        <v>377</v>
      </c>
      <c r="AH944" t="s">
        <v>107</v>
      </c>
    </row>
    <row r="945" spans="1:34" ht="15">
      <c r="A945" t="s">
        <v>101</v>
      </c>
      <c r="B945" t="s">
        <v>662</v>
      </c>
      <c r="C945" t="s">
        <v>376</v>
      </c>
      <c r="D945" t="s">
        <v>228</v>
      </c>
      <c r="E945" t="s">
        <v>106</v>
      </c>
      <c r="F945">
        <v>2012</v>
      </c>
      <c r="G945" t="s">
        <v>113</v>
      </c>
      <c r="H945" t="s">
        <v>229</v>
      </c>
      <c r="I945" t="s">
        <v>115</v>
      </c>
      <c r="J945" t="s">
        <v>227</v>
      </c>
      <c r="L945">
        <v>0</v>
      </c>
      <c r="M945">
        <v>0</v>
      </c>
      <c r="N945">
        <v>137834.37</v>
      </c>
      <c r="O945">
        <v>0</v>
      </c>
      <c r="P945">
        <v>-137834.37</v>
      </c>
      <c r="Q945" t="s">
        <v>103</v>
      </c>
      <c r="R945">
        <v>11922.87</v>
      </c>
      <c r="S945">
        <v>10412.69</v>
      </c>
      <c r="T945">
        <v>20926.72</v>
      </c>
      <c r="U945">
        <v>15616.800000000001</v>
      </c>
      <c r="V945">
        <v>14672.45</v>
      </c>
      <c r="W945">
        <v>8982.02</v>
      </c>
      <c r="X945">
        <v>8317.97</v>
      </c>
      <c r="Y945">
        <v>12755.18</v>
      </c>
      <c r="Z945">
        <v>8012.79</v>
      </c>
      <c r="AA945">
        <v>9594.960000000001</v>
      </c>
      <c r="AB945">
        <v>7518.92</v>
      </c>
      <c r="AC945">
        <v>9101</v>
      </c>
      <c r="AD945">
        <v>0</v>
      </c>
      <c r="AE945" t="s">
        <v>104</v>
      </c>
      <c r="AF945" t="s">
        <v>663</v>
      </c>
      <c r="AG945" t="s">
        <v>377</v>
      </c>
      <c r="AH945" t="s">
        <v>107</v>
      </c>
    </row>
    <row r="946" spans="1:34" ht="15">
      <c r="A946" t="s">
        <v>101</v>
      </c>
      <c r="B946" t="s">
        <v>666</v>
      </c>
      <c r="C946" t="s">
        <v>376</v>
      </c>
      <c r="D946" t="s">
        <v>127</v>
      </c>
      <c r="E946" t="s">
        <v>106</v>
      </c>
      <c r="F946">
        <v>2012</v>
      </c>
      <c r="G946" t="s">
        <v>113</v>
      </c>
      <c r="H946" t="s">
        <v>128</v>
      </c>
      <c r="I946" t="s">
        <v>115</v>
      </c>
      <c r="J946" t="s">
        <v>129</v>
      </c>
      <c r="K946" t="s">
        <v>130</v>
      </c>
      <c r="L946">
        <v>0</v>
      </c>
      <c r="M946">
        <v>0</v>
      </c>
      <c r="N946">
        <v>54058.16</v>
      </c>
      <c r="O946">
        <v>0</v>
      </c>
      <c r="P946">
        <v>-54058.16</v>
      </c>
      <c r="Q946" t="s">
        <v>103</v>
      </c>
      <c r="R946">
        <v>3059.88</v>
      </c>
      <c r="S946">
        <v>5099.83</v>
      </c>
      <c r="T946">
        <v>13055.54</v>
      </c>
      <c r="U946">
        <v>4487.85</v>
      </c>
      <c r="V946">
        <v>2039.94</v>
      </c>
      <c r="W946">
        <v>3059.9</v>
      </c>
      <c r="X946">
        <v>2141.93</v>
      </c>
      <c r="Y946">
        <v>9077.69</v>
      </c>
      <c r="Z946">
        <v>2549.92</v>
      </c>
      <c r="AA946">
        <v>3773.88</v>
      </c>
      <c r="AB946">
        <v>5711.8</v>
      </c>
      <c r="AC946">
        <v>0</v>
      </c>
      <c r="AD946">
        <v>0</v>
      </c>
      <c r="AE946" t="s">
        <v>104</v>
      </c>
      <c r="AF946" t="s">
        <v>667</v>
      </c>
      <c r="AG946" t="s">
        <v>377</v>
      </c>
      <c r="AH946" t="s">
        <v>107</v>
      </c>
    </row>
    <row r="947" spans="1:34" ht="15">
      <c r="A947" t="s">
        <v>101</v>
      </c>
      <c r="B947" t="s">
        <v>666</v>
      </c>
      <c r="C947" t="s">
        <v>376</v>
      </c>
      <c r="D947" t="s">
        <v>134</v>
      </c>
      <c r="E947" t="s">
        <v>106</v>
      </c>
      <c r="F947">
        <v>2012</v>
      </c>
      <c r="G947" t="s">
        <v>113</v>
      </c>
      <c r="H947" t="s">
        <v>135</v>
      </c>
      <c r="I947" t="s">
        <v>115</v>
      </c>
      <c r="J947" t="s">
        <v>129</v>
      </c>
      <c r="K947" t="s">
        <v>136</v>
      </c>
      <c r="L947">
        <v>0</v>
      </c>
      <c r="M947">
        <v>0</v>
      </c>
      <c r="N947">
        <v>26727.48</v>
      </c>
      <c r="O947">
        <v>0</v>
      </c>
      <c r="P947">
        <v>-26727.48</v>
      </c>
      <c r="Q947" t="s">
        <v>103</v>
      </c>
      <c r="R947">
        <v>0</v>
      </c>
      <c r="S947">
        <v>2580</v>
      </c>
      <c r="T947">
        <v>3507.48</v>
      </c>
      <c r="U947">
        <v>2580</v>
      </c>
      <c r="V947">
        <v>2580</v>
      </c>
      <c r="W947">
        <v>2580</v>
      </c>
      <c r="X947">
        <v>2580</v>
      </c>
      <c r="Y947">
        <v>2580</v>
      </c>
      <c r="Z947">
        <v>2580</v>
      </c>
      <c r="AA947">
        <v>2580</v>
      </c>
      <c r="AB947">
        <v>2580</v>
      </c>
      <c r="AC947">
        <v>0</v>
      </c>
      <c r="AD947">
        <v>0</v>
      </c>
      <c r="AE947" t="s">
        <v>104</v>
      </c>
      <c r="AF947" t="s">
        <v>667</v>
      </c>
      <c r="AG947" t="s">
        <v>377</v>
      </c>
      <c r="AH947" t="s">
        <v>107</v>
      </c>
    </row>
    <row r="948" spans="1:34" ht="15">
      <c r="A948" t="s">
        <v>101</v>
      </c>
      <c r="B948" t="s">
        <v>666</v>
      </c>
      <c r="C948" t="s">
        <v>376</v>
      </c>
      <c r="D948" t="s">
        <v>137</v>
      </c>
      <c r="E948" t="s">
        <v>106</v>
      </c>
      <c r="F948">
        <v>2012</v>
      </c>
      <c r="G948" t="s">
        <v>113</v>
      </c>
      <c r="H948" t="s">
        <v>138</v>
      </c>
      <c r="I948" t="s">
        <v>115</v>
      </c>
      <c r="J948" t="s">
        <v>129</v>
      </c>
      <c r="K948" t="s">
        <v>136</v>
      </c>
      <c r="L948">
        <v>0</v>
      </c>
      <c r="M948">
        <v>0</v>
      </c>
      <c r="N948">
        <v>14001.04</v>
      </c>
      <c r="O948">
        <v>0</v>
      </c>
      <c r="P948">
        <v>-14001.04</v>
      </c>
      <c r="Q948" t="s">
        <v>103</v>
      </c>
      <c r="R948">
        <v>600</v>
      </c>
      <c r="S948">
        <v>1198.21</v>
      </c>
      <c r="T948">
        <v>2013.56</v>
      </c>
      <c r="U948">
        <v>1198.02</v>
      </c>
      <c r="V948">
        <v>1198</v>
      </c>
      <c r="W948">
        <v>1201.83</v>
      </c>
      <c r="X948">
        <v>1198</v>
      </c>
      <c r="Y948">
        <v>1799.38</v>
      </c>
      <c r="Z948">
        <v>1198.02</v>
      </c>
      <c r="AA948">
        <v>1198.01</v>
      </c>
      <c r="AB948">
        <v>1198.01</v>
      </c>
      <c r="AC948">
        <v>0</v>
      </c>
      <c r="AD948">
        <v>0</v>
      </c>
      <c r="AE948" t="s">
        <v>104</v>
      </c>
      <c r="AF948" t="s">
        <v>667</v>
      </c>
      <c r="AG948" t="s">
        <v>377</v>
      </c>
      <c r="AH948" t="s">
        <v>107</v>
      </c>
    </row>
    <row r="949" spans="1:34" ht="15">
      <c r="A949" t="s">
        <v>101</v>
      </c>
      <c r="B949" t="s">
        <v>666</v>
      </c>
      <c r="C949" t="s">
        <v>376</v>
      </c>
      <c r="D949" t="s">
        <v>139</v>
      </c>
      <c r="E949" t="s">
        <v>106</v>
      </c>
      <c r="F949">
        <v>2012</v>
      </c>
      <c r="G949" t="s">
        <v>113</v>
      </c>
      <c r="H949" t="s">
        <v>140</v>
      </c>
      <c r="I949" t="s">
        <v>115</v>
      </c>
      <c r="J949" t="s">
        <v>129</v>
      </c>
      <c r="K949" t="s">
        <v>136</v>
      </c>
      <c r="L949">
        <v>0</v>
      </c>
      <c r="M949">
        <v>0</v>
      </c>
      <c r="N949">
        <v>13616.86</v>
      </c>
      <c r="O949">
        <v>0</v>
      </c>
      <c r="P949">
        <v>-13616.86</v>
      </c>
      <c r="Q949" t="s">
        <v>103</v>
      </c>
      <c r="R949">
        <v>592.45</v>
      </c>
      <c r="S949">
        <v>1183.16</v>
      </c>
      <c r="T949">
        <v>1881.07</v>
      </c>
      <c r="U949">
        <v>1183.16</v>
      </c>
      <c r="V949">
        <v>1155.4</v>
      </c>
      <c r="W949">
        <v>1155.4</v>
      </c>
      <c r="X949">
        <v>1171.34</v>
      </c>
      <c r="Y949">
        <v>1764.96</v>
      </c>
      <c r="Z949">
        <v>1176.64</v>
      </c>
      <c r="AA949">
        <v>1176.64</v>
      </c>
      <c r="AB949">
        <v>1176.64</v>
      </c>
      <c r="AC949">
        <v>0</v>
      </c>
      <c r="AD949">
        <v>0</v>
      </c>
      <c r="AE949" t="s">
        <v>104</v>
      </c>
      <c r="AF949" t="s">
        <v>667</v>
      </c>
      <c r="AG949" t="s">
        <v>377</v>
      </c>
      <c r="AH949" t="s">
        <v>107</v>
      </c>
    </row>
    <row r="950" spans="1:34" ht="15">
      <c r="A950" t="s">
        <v>101</v>
      </c>
      <c r="B950" t="s">
        <v>666</v>
      </c>
      <c r="C950" t="s">
        <v>376</v>
      </c>
      <c r="D950" t="s">
        <v>141</v>
      </c>
      <c r="E950" t="s">
        <v>106</v>
      </c>
      <c r="F950">
        <v>2012</v>
      </c>
      <c r="G950" t="s">
        <v>113</v>
      </c>
      <c r="H950" t="s">
        <v>142</v>
      </c>
      <c r="I950" t="s">
        <v>115</v>
      </c>
      <c r="J950" t="s">
        <v>129</v>
      </c>
      <c r="K950" t="s">
        <v>136</v>
      </c>
      <c r="L950">
        <v>0</v>
      </c>
      <c r="M950">
        <v>0</v>
      </c>
      <c r="N950">
        <v>11781</v>
      </c>
      <c r="O950">
        <v>0</v>
      </c>
      <c r="P950">
        <v>-11781</v>
      </c>
      <c r="Q950" t="s">
        <v>103</v>
      </c>
      <c r="R950">
        <v>0</v>
      </c>
      <c r="S950">
        <v>0</v>
      </c>
      <c r="T950">
        <v>0</v>
      </c>
      <c r="U950">
        <v>0</v>
      </c>
      <c r="V950">
        <v>0</v>
      </c>
      <c r="W950">
        <v>5890.5</v>
      </c>
      <c r="X950">
        <v>981.75</v>
      </c>
      <c r="Y950">
        <v>981.75</v>
      </c>
      <c r="Z950">
        <v>981.75</v>
      </c>
      <c r="AA950">
        <v>981.75</v>
      </c>
      <c r="AB950">
        <v>981.75</v>
      </c>
      <c r="AC950">
        <v>981.75</v>
      </c>
      <c r="AD950">
        <v>0</v>
      </c>
      <c r="AE950" t="s">
        <v>104</v>
      </c>
      <c r="AF950" t="s">
        <v>667</v>
      </c>
      <c r="AG950" t="s">
        <v>377</v>
      </c>
      <c r="AH950" t="s">
        <v>107</v>
      </c>
    </row>
    <row r="951" spans="1:34" ht="15">
      <c r="A951" t="s">
        <v>101</v>
      </c>
      <c r="B951" t="s">
        <v>666</v>
      </c>
      <c r="C951" t="s">
        <v>376</v>
      </c>
      <c r="D951" t="s">
        <v>198</v>
      </c>
      <c r="E951" t="s">
        <v>106</v>
      </c>
      <c r="F951">
        <v>2012</v>
      </c>
      <c r="G951" t="s">
        <v>113</v>
      </c>
      <c r="H951" t="s">
        <v>199</v>
      </c>
      <c r="I951" t="s">
        <v>115</v>
      </c>
      <c r="J951" t="s">
        <v>147</v>
      </c>
      <c r="L951">
        <v>0</v>
      </c>
      <c r="M951">
        <v>0</v>
      </c>
      <c r="N951">
        <v>445.82</v>
      </c>
      <c r="O951">
        <v>0</v>
      </c>
      <c r="P951">
        <v>-445.82</v>
      </c>
      <c r="Q951" t="s">
        <v>103</v>
      </c>
      <c r="R951">
        <v>0</v>
      </c>
      <c r="S951">
        <v>0</v>
      </c>
      <c r="T951">
        <v>0</v>
      </c>
      <c r="U951">
        <v>0</v>
      </c>
      <c r="V951">
        <v>0</v>
      </c>
      <c r="W951">
        <v>0</v>
      </c>
      <c r="X951">
        <v>0</v>
      </c>
      <c r="Y951">
        <v>0</v>
      </c>
      <c r="Z951">
        <v>0</v>
      </c>
      <c r="AA951">
        <v>0</v>
      </c>
      <c r="AB951">
        <v>0</v>
      </c>
      <c r="AC951">
        <v>445.82</v>
      </c>
      <c r="AD951">
        <v>0</v>
      </c>
      <c r="AE951" t="s">
        <v>104</v>
      </c>
      <c r="AF951" t="s">
        <v>667</v>
      </c>
      <c r="AG951" t="s">
        <v>377</v>
      </c>
      <c r="AH951" t="s">
        <v>107</v>
      </c>
    </row>
    <row r="952" spans="1:34" ht="15">
      <c r="A952" t="s">
        <v>101</v>
      </c>
      <c r="B952" t="s">
        <v>666</v>
      </c>
      <c r="C952" t="s">
        <v>376</v>
      </c>
      <c r="D952" t="s">
        <v>232</v>
      </c>
      <c r="E952" t="s">
        <v>106</v>
      </c>
      <c r="F952">
        <v>2012</v>
      </c>
      <c r="G952" t="s">
        <v>113</v>
      </c>
      <c r="H952" t="s">
        <v>233</v>
      </c>
      <c r="I952" t="s">
        <v>115</v>
      </c>
      <c r="J952" t="s">
        <v>147</v>
      </c>
      <c r="L952">
        <v>0</v>
      </c>
      <c r="M952">
        <v>0</v>
      </c>
      <c r="N952">
        <v>435391.56</v>
      </c>
      <c r="O952">
        <v>49436.26</v>
      </c>
      <c r="P952">
        <v>-484827.82</v>
      </c>
      <c r="Q952" t="s">
        <v>103</v>
      </c>
      <c r="R952">
        <v>0</v>
      </c>
      <c r="S952">
        <v>0</v>
      </c>
      <c r="T952">
        <v>130393.96</v>
      </c>
      <c r="U952">
        <v>7241.03</v>
      </c>
      <c r="V952">
        <v>99467.19</v>
      </c>
      <c r="W952">
        <v>6060.07</v>
      </c>
      <c r="X952">
        <v>765.4200000000001</v>
      </c>
      <c r="Y952">
        <v>0</v>
      </c>
      <c r="Z952">
        <v>0</v>
      </c>
      <c r="AA952">
        <v>1681.0900000000001</v>
      </c>
      <c r="AB952">
        <v>178475.38</v>
      </c>
      <c r="AC952">
        <v>11307.42</v>
      </c>
      <c r="AD952">
        <v>0</v>
      </c>
      <c r="AE952" t="s">
        <v>104</v>
      </c>
      <c r="AF952" t="s">
        <v>667</v>
      </c>
      <c r="AG952" t="s">
        <v>377</v>
      </c>
      <c r="AH952" t="s">
        <v>107</v>
      </c>
    </row>
    <row r="953" spans="1:34" ht="15">
      <c r="A953" t="s">
        <v>101</v>
      </c>
      <c r="B953" t="s">
        <v>666</v>
      </c>
      <c r="C953" t="s">
        <v>376</v>
      </c>
      <c r="D953" t="s">
        <v>372</v>
      </c>
      <c r="E953" t="s">
        <v>106</v>
      </c>
      <c r="F953">
        <v>2012</v>
      </c>
      <c r="G953" t="s">
        <v>113</v>
      </c>
      <c r="H953" t="s">
        <v>373</v>
      </c>
      <c r="I953" t="s">
        <v>115</v>
      </c>
      <c r="J953" t="s">
        <v>147</v>
      </c>
      <c r="L953">
        <v>0</v>
      </c>
      <c r="M953">
        <v>0</v>
      </c>
      <c r="N953">
        <v>3153.1</v>
      </c>
      <c r="O953">
        <v>0</v>
      </c>
      <c r="P953">
        <v>-3153.1</v>
      </c>
      <c r="Q953" t="s">
        <v>103</v>
      </c>
      <c r="R953">
        <v>0</v>
      </c>
      <c r="S953">
        <v>0</v>
      </c>
      <c r="T953">
        <v>0</v>
      </c>
      <c r="U953">
        <v>0</v>
      </c>
      <c r="V953">
        <v>0</v>
      </c>
      <c r="W953">
        <v>0</v>
      </c>
      <c r="X953">
        <v>0</v>
      </c>
      <c r="Y953">
        <v>0</v>
      </c>
      <c r="Z953">
        <v>0</v>
      </c>
      <c r="AA953">
        <v>415.99</v>
      </c>
      <c r="AB953">
        <v>0</v>
      </c>
      <c r="AC953">
        <v>2737.11</v>
      </c>
      <c r="AD953">
        <v>0</v>
      </c>
      <c r="AE953" t="s">
        <v>104</v>
      </c>
      <c r="AF953" t="s">
        <v>667</v>
      </c>
      <c r="AG953" t="s">
        <v>377</v>
      </c>
      <c r="AH953" t="s">
        <v>107</v>
      </c>
    </row>
    <row r="954" spans="1:34" ht="15">
      <c r="A954" t="s">
        <v>101</v>
      </c>
      <c r="B954" t="s">
        <v>666</v>
      </c>
      <c r="C954" t="s">
        <v>376</v>
      </c>
      <c r="D954" t="s">
        <v>173</v>
      </c>
      <c r="E954" t="s">
        <v>106</v>
      </c>
      <c r="F954">
        <v>2012</v>
      </c>
      <c r="G954" t="s">
        <v>113</v>
      </c>
      <c r="H954" t="s">
        <v>174</v>
      </c>
      <c r="I954" t="s">
        <v>115</v>
      </c>
      <c r="J954" t="s">
        <v>147</v>
      </c>
      <c r="L954">
        <v>0</v>
      </c>
      <c r="M954">
        <v>0</v>
      </c>
      <c r="N954">
        <v>66166.21</v>
      </c>
      <c r="O954">
        <v>0.04</v>
      </c>
      <c r="P954">
        <v>-66166.25</v>
      </c>
      <c r="Q954" t="s">
        <v>103</v>
      </c>
      <c r="R954">
        <v>0</v>
      </c>
      <c r="S954">
        <v>5128.71</v>
      </c>
      <c r="T954">
        <v>1071.3</v>
      </c>
      <c r="U954">
        <v>0</v>
      </c>
      <c r="V954">
        <v>9651.35</v>
      </c>
      <c r="W954">
        <v>2342.26</v>
      </c>
      <c r="X954">
        <v>2443.98</v>
      </c>
      <c r="Y954">
        <v>40529.89</v>
      </c>
      <c r="Z954">
        <v>200.24</v>
      </c>
      <c r="AA954">
        <v>2347.9</v>
      </c>
      <c r="AB954">
        <v>2194.9</v>
      </c>
      <c r="AC954">
        <v>255.68</v>
      </c>
      <c r="AD954">
        <v>0</v>
      </c>
      <c r="AE954" t="s">
        <v>104</v>
      </c>
      <c r="AF954" t="s">
        <v>667</v>
      </c>
      <c r="AG954" t="s">
        <v>377</v>
      </c>
      <c r="AH954" t="s">
        <v>107</v>
      </c>
    </row>
    <row r="955" spans="1:34" ht="15">
      <c r="A955" t="s">
        <v>101</v>
      </c>
      <c r="B955" t="s">
        <v>666</v>
      </c>
      <c r="C955" t="s">
        <v>376</v>
      </c>
      <c r="D955" t="s">
        <v>175</v>
      </c>
      <c r="E955" t="s">
        <v>106</v>
      </c>
      <c r="F955">
        <v>2012</v>
      </c>
      <c r="G955" t="s">
        <v>113</v>
      </c>
      <c r="H955" t="s">
        <v>176</v>
      </c>
      <c r="I955" t="s">
        <v>115</v>
      </c>
      <c r="J955" t="s">
        <v>147</v>
      </c>
      <c r="L955">
        <v>0</v>
      </c>
      <c r="M955">
        <v>0</v>
      </c>
      <c r="N955">
        <v>18.990000000000002</v>
      </c>
      <c r="O955">
        <v>0</v>
      </c>
      <c r="P955">
        <v>-18.990000000000002</v>
      </c>
      <c r="Q955" t="s">
        <v>103</v>
      </c>
      <c r="R955">
        <v>0</v>
      </c>
      <c r="S955">
        <v>0</v>
      </c>
      <c r="T955">
        <v>0</v>
      </c>
      <c r="U955">
        <v>0</v>
      </c>
      <c r="V955">
        <v>0</v>
      </c>
      <c r="W955">
        <v>0</v>
      </c>
      <c r="X955">
        <v>0</v>
      </c>
      <c r="Y955">
        <v>0</v>
      </c>
      <c r="Z955">
        <v>0</v>
      </c>
      <c r="AA955">
        <v>0</v>
      </c>
      <c r="AB955">
        <v>0</v>
      </c>
      <c r="AC955">
        <v>18.990000000000002</v>
      </c>
      <c r="AD955">
        <v>0</v>
      </c>
      <c r="AE955" t="s">
        <v>104</v>
      </c>
      <c r="AF955" t="s">
        <v>667</v>
      </c>
      <c r="AG955" t="s">
        <v>377</v>
      </c>
      <c r="AH955" t="s">
        <v>107</v>
      </c>
    </row>
    <row r="956" spans="1:34" ht="15">
      <c r="A956" t="s">
        <v>101</v>
      </c>
      <c r="B956" t="s">
        <v>666</v>
      </c>
      <c r="C956" t="s">
        <v>376</v>
      </c>
      <c r="D956" t="s">
        <v>257</v>
      </c>
      <c r="E956" t="s">
        <v>106</v>
      </c>
      <c r="F956">
        <v>2012</v>
      </c>
      <c r="G956" t="s">
        <v>113</v>
      </c>
      <c r="H956" t="s">
        <v>258</v>
      </c>
      <c r="I956" t="s">
        <v>115</v>
      </c>
      <c r="J956" t="s">
        <v>150</v>
      </c>
      <c r="L956">
        <v>0</v>
      </c>
      <c r="M956">
        <v>0</v>
      </c>
      <c r="N956">
        <v>160.4</v>
      </c>
      <c r="O956">
        <v>0</v>
      </c>
      <c r="P956">
        <v>-160.4</v>
      </c>
      <c r="Q956" t="s">
        <v>103</v>
      </c>
      <c r="R956">
        <v>0</v>
      </c>
      <c r="S956">
        <v>0</v>
      </c>
      <c r="T956">
        <v>0</v>
      </c>
      <c r="U956">
        <v>0</v>
      </c>
      <c r="V956">
        <v>160.4</v>
      </c>
      <c r="W956">
        <v>0</v>
      </c>
      <c r="X956">
        <v>0</v>
      </c>
      <c r="Y956">
        <v>0</v>
      </c>
      <c r="Z956">
        <v>0</v>
      </c>
      <c r="AA956">
        <v>0</v>
      </c>
      <c r="AB956">
        <v>0</v>
      </c>
      <c r="AC956">
        <v>0</v>
      </c>
      <c r="AD956">
        <v>0</v>
      </c>
      <c r="AE956" t="s">
        <v>104</v>
      </c>
      <c r="AF956" t="s">
        <v>667</v>
      </c>
      <c r="AG956" t="s">
        <v>377</v>
      </c>
      <c r="AH956" t="s">
        <v>107</v>
      </c>
    </row>
    <row r="957" spans="1:34" ht="15">
      <c r="A957" t="s">
        <v>101</v>
      </c>
      <c r="B957" t="s">
        <v>666</v>
      </c>
      <c r="C957" t="s">
        <v>376</v>
      </c>
      <c r="D957" t="s">
        <v>148</v>
      </c>
      <c r="E957" t="s">
        <v>106</v>
      </c>
      <c r="F957">
        <v>2012</v>
      </c>
      <c r="G957" t="s">
        <v>113</v>
      </c>
      <c r="H957" t="s">
        <v>149</v>
      </c>
      <c r="I957" t="s">
        <v>115</v>
      </c>
      <c r="J957" t="s">
        <v>150</v>
      </c>
      <c r="L957">
        <v>0</v>
      </c>
      <c r="M957">
        <v>0</v>
      </c>
      <c r="N957">
        <v>288.75</v>
      </c>
      <c r="O957">
        <v>0</v>
      </c>
      <c r="P957">
        <v>-288.75</v>
      </c>
      <c r="Q957" t="s">
        <v>103</v>
      </c>
      <c r="R957">
        <v>0</v>
      </c>
      <c r="S957">
        <v>287.44</v>
      </c>
      <c r="T957">
        <v>1.31</v>
      </c>
      <c r="U957">
        <v>0</v>
      </c>
      <c r="V957">
        <v>0</v>
      </c>
      <c r="W957">
        <v>0</v>
      </c>
      <c r="X957">
        <v>0</v>
      </c>
      <c r="Y957">
        <v>0</v>
      </c>
      <c r="Z957">
        <v>0</v>
      </c>
      <c r="AA957">
        <v>0</v>
      </c>
      <c r="AB957">
        <v>0</v>
      </c>
      <c r="AC957">
        <v>0</v>
      </c>
      <c r="AD957">
        <v>0</v>
      </c>
      <c r="AE957" t="s">
        <v>104</v>
      </c>
      <c r="AF957" t="s">
        <v>667</v>
      </c>
      <c r="AG957" t="s">
        <v>377</v>
      </c>
      <c r="AH957" t="s">
        <v>107</v>
      </c>
    </row>
    <row r="958" spans="1:34" ht="15">
      <c r="A958" t="s">
        <v>101</v>
      </c>
      <c r="B958" t="s">
        <v>666</v>
      </c>
      <c r="C958" t="s">
        <v>376</v>
      </c>
      <c r="D958" t="s">
        <v>478</v>
      </c>
      <c r="E958" t="s">
        <v>106</v>
      </c>
      <c r="F958">
        <v>2012</v>
      </c>
      <c r="G958" t="s">
        <v>113</v>
      </c>
      <c r="H958" t="s">
        <v>479</v>
      </c>
      <c r="I958" t="s">
        <v>115</v>
      </c>
      <c r="J958" t="s">
        <v>150</v>
      </c>
      <c r="L958">
        <v>0</v>
      </c>
      <c r="M958">
        <v>0</v>
      </c>
      <c r="N958">
        <v>55.13</v>
      </c>
      <c r="O958">
        <v>0</v>
      </c>
      <c r="P958">
        <v>-55.13</v>
      </c>
      <c r="Q958" t="s">
        <v>103</v>
      </c>
      <c r="R958">
        <v>0</v>
      </c>
      <c r="S958">
        <v>0</v>
      </c>
      <c r="T958">
        <v>0</v>
      </c>
      <c r="U958">
        <v>0</v>
      </c>
      <c r="V958">
        <v>0</v>
      </c>
      <c r="W958">
        <v>0</v>
      </c>
      <c r="X958">
        <v>0</v>
      </c>
      <c r="Y958">
        <v>0</v>
      </c>
      <c r="Z958">
        <v>0</v>
      </c>
      <c r="AA958">
        <v>0</v>
      </c>
      <c r="AB958">
        <v>0</v>
      </c>
      <c r="AC958">
        <v>55.13</v>
      </c>
      <c r="AD958">
        <v>0</v>
      </c>
      <c r="AE958" t="s">
        <v>104</v>
      </c>
      <c r="AF958" t="s">
        <v>667</v>
      </c>
      <c r="AG958" t="s">
        <v>377</v>
      </c>
      <c r="AH958" t="s">
        <v>107</v>
      </c>
    </row>
    <row r="959" spans="1:34" ht="15">
      <c r="A959" t="s">
        <v>101</v>
      </c>
      <c r="B959" t="s">
        <v>666</v>
      </c>
      <c r="C959" t="s">
        <v>376</v>
      </c>
      <c r="D959" t="s">
        <v>151</v>
      </c>
      <c r="E959" t="s">
        <v>106</v>
      </c>
      <c r="F959">
        <v>2012</v>
      </c>
      <c r="G959" t="s">
        <v>113</v>
      </c>
      <c r="H959" t="s">
        <v>152</v>
      </c>
      <c r="I959" t="s">
        <v>115</v>
      </c>
      <c r="J959" t="s">
        <v>150</v>
      </c>
      <c r="L959">
        <v>0</v>
      </c>
      <c r="M959">
        <v>0</v>
      </c>
      <c r="N959">
        <v>179</v>
      </c>
      <c r="O959">
        <v>0</v>
      </c>
      <c r="P959">
        <v>-179</v>
      </c>
      <c r="Q959" t="s">
        <v>103</v>
      </c>
      <c r="R959">
        <v>0</v>
      </c>
      <c r="S959">
        <v>0</v>
      </c>
      <c r="T959">
        <v>0</v>
      </c>
      <c r="U959">
        <v>0</v>
      </c>
      <c r="V959">
        <v>0</v>
      </c>
      <c r="W959">
        <v>0</v>
      </c>
      <c r="X959">
        <v>0</v>
      </c>
      <c r="Y959">
        <v>0</v>
      </c>
      <c r="Z959">
        <v>0</v>
      </c>
      <c r="AA959">
        <v>0</v>
      </c>
      <c r="AB959">
        <v>0</v>
      </c>
      <c r="AC959">
        <v>179</v>
      </c>
      <c r="AD959">
        <v>0</v>
      </c>
      <c r="AE959" t="s">
        <v>104</v>
      </c>
      <c r="AF959" t="s">
        <v>667</v>
      </c>
      <c r="AG959" t="s">
        <v>377</v>
      </c>
      <c r="AH959" t="s">
        <v>107</v>
      </c>
    </row>
    <row r="960" spans="1:34" ht="15">
      <c r="A960" t="s">
        <v>101</v>
      </c>
      <c r="B960" t="s">
        <v>666</v>
      </c>
      <c r="C960" t="s">
        <v>376</v>
      </c>
      <c r="D960" t="s">
        <v>225</v>
      </c>
      <c r="E960" t="s">
        <v>106</v>
      </c>
      <c r="F960">
        <v>2012</v>
      </c>
      <c r="G960" t="s">
        <v>113</v>
      </c>
      <c r="H960" t="s">
        <v>226</v>
      </c>
      <c r="I960" t="s">
        <v>115</v>
      </c>
      <c r="J960" t="s">
        <v>227</v>
      </c>
      <c r="L960">
        <v>0</v>
      </c>
      <c r="M960">
        <v>0</v>
      </c>
      <c r="N960">
        <v>10087.4</v>
      </c>
      <c r="O960">
        <v>0</v>
      </c>
      <c r="P960">
        <v>-10087.4</v>
      </c>
      <c r="Q960" t="s">
        <v>103</v>
      </c>
      <c r="R960">
        <v>1315.74</v>
      </c>
      <c r="S960">
        <v>1973.63</v>
      </c>
      <c r="T960">
        <v>5043.7</v>
      </c>
      <c r="U960">
        <v>1754.33</v>
      </c>
      <c r="V960">
        <v>0</v>
      </c>
      <c r="W960">
        <v>0</v>
      </c>
      <c r="X960">
        <v>0</v>
      </c>
      <c r="Y960">
        <v>0</v>
      </c>
      <c r="Z960">
        <v>0</v>
      </c>
      <c r="AA960">
        <v>0</v>
      </c>
      <c r="AB960">
        <v>0</v>
      </c>
      <c r="AC960">
        <v>0</v>
      </c>
      <c r="AD960">
        <v>0</v>
      </c>
      <c r="AE960" t="s">
        <v>104</v>
      </c>
      <c r="AF960" t="s">
        <v>667</v>
      </c>
      <c r="AG960" t="s">
        <v>377</v>
      </c>
      <c r="AH960" t="s">
        <v>107</v>
      </c>
    </row>
    <row r="961" spans="1:34" ht="15">
      <c r="A961" t="s">
        <v>101</v>
      </c>
      <c r="B961" t="s">
        <v>666</v>
      </c>
      <c r="C961" t="s">
        <v>376</v>
      </c>
      <c r="D961" t="s">
        <v>228</v>
      </c>
      <c r="E961" t="s">
        <v>106</v>
      </c>
      <c r="F961">
        <v>2012</v>
      </c>
      <c r="G961" t="s">
        <v>113</v>
      </c>
      <c r="H961" t="s">
        <v>229</v>
      </c>
      <c r="I961" t="s">
        <v>115</v>
      </c>
      <c r="J961" t="s">
        <v>227</v>
      </c>
      <c r="L961">
        <v>0</v>
      </c>
      <c r="M961">
        <v>0</v>
      </c>
      <c r="N961">
        <v>5865</v>
      </c>
      <c r="O961">
        <v>0</v>
      </c>
      <c r="P961">
        <v>-5865</v>
      </c>
      <c r="Q961" t="s">
        <v>103</v>
      </c>
      <c r="R961">
        <v>765</v>
      </c>
      <c r="S961">
        <v>1147.5</v>
      </c>
      <c r="T961">
        <v>2932.5</v>
      </c>
      <c r="U961">
        <v>1020</v>
      </c>
      <c r="V961">
        <v>0</v>
      </c>
      <c r="W961">
        <v>0</v>
      </c>
      <c r="X961">
        <v>0</v>
      </c>
      <c r="Y961">
        <v>0</v>
      </c>
      <c r="Z961">
        <v>0</v>
      </c>
      <c r="AA961">
        <v>0</v>
      </c>
      <c r="AB961">
        <v>0</v>
      </c>
      <c r="AC961">
        <v>0</v>
      </c>
      <c r="AD961">
        <v>0</v>
      </c>
      <c r="AE961" t="s">
        <v>104</v>
      </c>
      <c r="AF961" t="s">
        <v>667</v>
      </c>
      <c r="AG961" t="s">
        <v>377</v>
      </c>
      <c r="AH961" t="s">
        <v>107</v>
      </c>
    </row>
    <row r="962" spans="1:34" ht="15">
      <c r="A962" t="s">
        <v>101</v>
      </c>
      <c r="B962" t="s">
        <v>668</v>
      </c>
      <c r="C962" t="s">
        <v>376</v>
      </c>
      <c r="D962" t="s">
        <v>127</v>
      </c>
      <c r="E962" t="s">
        <v>106</v>
      </c>
      <c r="F962">
        <v>2012</v>
      </c>
      <c r="G962" t="s">
        <v>113</v>
      </c>
      <c r="H962" t="s">
        <v>128</v>
      </c>
      <c r="I962" t="s">
        <v>115</v>
      </c>
      <c r="J962" t="s">
        <v>129</v>
      </c>
      <c r="K962" t="s">
        <v>130</v>
      </c>
      <c r="L962">
        <v>0</v>
      </c>
      <c r="M962">
        <v>0</v>
      </c>
      <c r="N962">
        <v>747570.29</v>
      </c>
      <c r="O962">
        <v>0</v>
      </c>
      <c r="P962">
        <v>-747570.29</v>
      </c>
      <c r="Q962" t="s">
        <v>103</v>
      </c>
      <c r="R962">
        <v>48985.01</v>
      </c>
      <c r="S962">
        <v>38310.87</v>
      </c>
      <c r="T962">
        <v>102016.44</v>
      </c>
      <c r="U962">
        <v>55060.58</v>
      </c>
      <c r="V962">
        <v>57962.14</v>
      </c>
      <c r="W962">
        <v>58213.15</v>
      </c>
      <c r="X962">
        <v>53823.21</v>
      </c>
      <c r="Y962">
        <v>87080.88</v>
      </c>
      <c r="Z962">
        <v>57809.130000000005</v>
      </c>
      <c r="AA962">
        <v>55128</v>
      </c>
      <c r="AB962">
        <v>58075.950000000004</v>
      </c>
      <c r="AC962">
        <v>75104.93000000001</v>
      </c>
      <c r="AD962">
        <v>0</v>
      </c>
      <c r="AE962" t="s">
        <v>104</v>
      </c>
      <c r="AF962" t="s">
        <v>669</v>
      </c>
      <c r="AG962" t="s">
        <v>377</v>
      </c>
      <c r="AH962" t="s">
        <v>107</v>
      </c>
    </row>
    <row r="963" spans="1:34" ht="15">
      <c r="A963" t="s">
        <v>101</v>
      </c>
      <c r="B963" t="s">
        <v>668</v>
      </c>
      <c r="C963" t="s">
        <v>376</v>
      </c>
      <c r="D963" t="s">
        <v>196</v>
      </c>
      <c r="E963" t="s">
        <v>106</v>
      </c>
      <c r="F963">
        <v>2012</v>
      </c>
      <c r="G963" t="s">
        <v>113</v>
      </c>
      <c r="H963" t="s">
        <v>197</v>
      </c>
      <c r="I963" t="s">
        <v>115</v>
      </c>
      <c r="J963" t="s">
        <v>129</v>
      </c>
      <c r="K963" t="s">
        <v>130</v>
      </c>
      <c r="L963">
        <v>0</v>
      </c>
      <c r="M963">
        <v>0</v>
      </c>
      <c r="N963">
        <v>3599.27</v>
      </c>
      <c r="O963">
        <v>0</v>
      </c>
      <c r="P963">
        <v>-3599.27</v>
      </c>
      <c r="Q963" t="s">
        <v>103</v>
      </c>
      <c r="R963">
        <v>0</v>
      </c>
      <c r="S963">
        <v>0</v>
      </c>
      <c r="T963">
        <v>0</v>
      </c>
      <c r="U963">
        <v>0</v>
      </c>
      <c r="V963">
        <v>0</v>
      </c>
      <c r="W963">
        <v>0</v>
      </c>
      <c r="X963">
        <v>3599.27</v>
      </c>
      <c r="Y963">
        <v>0</v>
      </c>
      <c r="Z963">
        <v>0</v>
      </c>
      <c r="AA963">
        <v>0</v>
      </c>
      <c r="AB963">
        <v>0</v>
      </c>
      <c r="AC963">
        <v>0</v>
      </c>
      <c r="AD963">
        <v>0</v>
      </c>
      <c r="AE963" t="s">
        <v>104</v>
      </c>
      <c r="AF963" t="s">
        <v>669</v>
      </c>
      <c r="AG963" t="s">
        <v>377</v>
      </c>
      <c r="AH963" t="s">
        <v>107</v>
      </c>
    </row>
    <row r="964" spans="1:34" ht="15">
      <c r="A964" t="s">
        <v>101</v>
      </c>
      <c r="B964" t="s">
        <v>668</v>
      </c>
      <c r="C964" t="s">
        <v>376</v>
      </c>
      <c r="D964" t="s">
        <v>134</v>
      </c>
      <c r="E964" t="s">
        <v>106</v>
      </c>
      <c r="F964">
        <v>2012</v>
      </c>
      <c r="G964" t="s">
        <v>113</v>
      </c>
      <c r="H964" t="s">
        <v>135</v>
      </c>
      <c r="I964" t="s">
        <v>115</v>
      </c>
      <c r="J964" t="s">
        <v>129</v>
      </c>
      <c r="K964" t="s">
        <v>136</v>
      </c>
      <c r="L964">
        <v>0</v>
      </c>
      <c r="M964">
        <v>0</v>
      </c>
      <c r="N964">
        <v>184446.83000000002</v>
      </c>
      <c r="O964">
        <v>0</v>
      </c>
      <c r="P964">
        <v>-184446.83000000002</v>
      </c>
      <c r="Q964" t="s">
        <v>103</v>
      </c>
      <c r="R964">
        <v>0</v>
      </c>
      <c r="S964">
        <v>15480</v>
      </c>
      <c r="T964">
        <v>24486.83</v>
      </c>
      <c r="U964">
        <v>16770</v>
      </c>
      <c r="V964">
        <v>16770</v>
      </c>
      <c r="W964">
        <v>16770</v>
      </c>
      <c r="X964">
        <v>16770</v>
      </c>
      <c r="Y964">
        <v>15480</v>
      </c>
      <c r="Z964">
        <v>15480</v>
      </c>
      <c r="AA964">
        <v>15480</v>
      </c>
      <c r="AB964">
        <v>15480</v>
      </c>
      <c r="AC964">
        <v>15480</v>
      </c>
      <c r="AD964">
        <v>0</v>
      </c>
      <c r="AE964" t="s">
        <v>104</v>
      </c>
      <c r="AF964" t="s">
        <v>669</v>
      </c>
      <c r="AG964" t="s">
        <v>377</v>
      </c>
      <c r="AH964" t="s">
        <v>107</v>
      </c>
    </row>
    <row r="965" spans="1:34" ht="15">
      <c r="A965" t="s">
        <v>101</v>
      </c>
      <c r="B965" t="s">
        <v>668</v>
      </c>
      <c r="C965" t="s">
        <v>376</v>
      </c>
      <c r="D965" t="s">
        <v>137</v>
      </c>
      <c r="E965" t="s">
        <v>106</v>
      </c>
      <c r="F965">
        <v>2012</v>
      </c>
      <c r="G965" t="s">
        <v>113</v>
      </c>
      <c r="H965" t="s">
        <v>138</v>
      </c>
      <c r="I965" t="s">
        <v>115</v>
      </c>
      <c r="J965" t="s">
        <v>129</v>
      </c>
      <c r="K965" t="s">
        <v>136</v>
      </c>
      <c r="L965">
        <v>0</v>
      </c>
      <c r="M965">
        <v>0</v>
      </c>
      <c r="N965">
        <v>74239.79000000001</v>
      </c>
      <c r="O965">
        <v>0</v>
      </c>
      <c r="P965">
        <v>-74239.79000000001</v>
      </c>
      <c r="Q965" t="s">
        <v>103</v>
      </c>
      <c r="R965">
        <v>2908.33</v>
      </c>
      <c r="S965">
        <v>5784.96</v>
      </c>
      <c r="T965">
        <v>10047.57</v>
      </c>
      <c r="U965">
        <v>5948.06</v>
      </c>
      <c r="V965">
        <v>6021.33</v>
      </c>
      <c r="W965">
        <v>6065.62</v>
      </c>
      <c r="X965">
        <v>5897.29</v>
      </c>
      <c r="Y965">
        <v>8848.17</v>
      </c>
      <c r="Z965">
        <v>5781.72</v>
      </c>
      <c r="AA965">
        <v>5857.37</v>
      </c>
      <c r="AB965">
        <v>5569.42</v>
      </c>
      <c r="AC965">
        <v>5509.95</v>
      </c>
      <c r="AD965">
        <v>0</v>
      </c>
      <c r="AE965" t="s">
        <v>104</v>
      </c>
      <c r="AF965" t="s">
        <v>669</v>
      </c>
      <c r="AG965" t="s">
        <v>377</v>
      </c>
      <c r="AH965" t="s">
        <v>107</v>
      </c>
    </row>
    <row r="966" spans="1:34" ht="15">
      <c r="A966" t="s">
        <v>101</v>
      </c>
      <c r="B966" t="s">
        <v>668</v>
      </c>
      <c r="C966" t="s">
        <v>376</v>
      </c>
      <c r="D966" t="s">
        <v>139</v>
      </c>
      <c r="E966" t="s">
        <v>106</v>
      </c>
      <c r="F966">
        <v>2012</v>
      </c>
      <c r="G966" t="s">
        <v>113</v>
      </c>
      <c r="H966" t="s">
        <v>140</v>
      </c>
      <c r="I966" t="s">
        <v>115</v>
      </c>
      <c r="J966" t="s">
        <v>129</v>
      </c>
      <c r="K966" t="s">
        <v>136</v>
      </c>
      <c r="L966">
        <v>0</v>
      </c>
      <c r="M966">
        <v>0</v>
      </c>
      <c r="N966">
        <v>69992.33</v>
      </c>
      <c r="O966">
        <v>0</v>
      </c>
      <c r="P966">
        <v>-69992.33</v>
      </c>
      <c r="Q966" t="s">
        <v>103</v>
      </c>
      <c r="R966">
        <v>2752.52</v>
      </c>
      <c r="S966">
        <v>5475.29</v>
      </c>
      <c r="T966">
        <v>9512.54</v>
      </c>
      <c r="U966">
        <v>5629.84</v>
      </c>
      <c r="V966">
        <v>5565.22</v>
      </c>
      <c r="W966">
        <v>5601.7</v>
      </c>
      <c r="X966">
        <v>5520.07</v>
      </c>
      <c r="Y966">
        <v>8155.14</v>
      </c>
      <c r="Z966">
        <v>5437.03</v>
      </c>
      <c r="AA966">
        <v>5447.66</v>
      </c>
      <c r="AB966">
        <v>5447.66</v>
      </c>
      <c r="AC966">
        <v>5447.66</v>
      </c>
      <c r="AD966">
        <v>0</v>
      </c>
      <c r="AE966" t="s">
        <v>104</v>
      </c>
      <c r="AF966" t="s">
        <v>669</v>
      </c>
      <c r="AG966" t="s">
        <v>377</v>
      </c>
      <c r="AH966" t="s">
        <v>107</v>
      </c>
    </row>
    <row r="967" spans="1:34" ht="15">
      <c r="A967" t="s">
        <v>101</v>
      </c>
      <c r="B967" t="s">
        <v>668</v>
      </c>
      <c r="C967" t="s">
        <v>376</v>
      </c>
      <c r="D967" t="s">
        <v>488</v>
      </c>
      <c r="E967" t="s">
        <v>106</v>
      </c>
      <c r="F967">
        <v>2012</v>
      </c>
      <c r="G967" t="s">
        <v>113</v>
      </c>
      <c r="H967" t="s">
        <v>489</v>
      </c>
      <c r="I967" t="s">
        <v>115</v>
      </c>
      <c r="J967" t="s">
        <v>129</v>
      </c>
      <c r="K967" t="s">
        <v>136</v>
      </c>
      <c r="L967">
        <v>0</v>
      </c>
      <c r="M967">
        <v>0</v>
      </c>
      <c r="N967">
        <v>455</v>
      </c>
      <c r="O967">
        <v>0</v>
      </c>
      <c r="P967">
        <v>-455</v>
      </c>
      <c r="Q967" t="s">
        <v>103</v>
      </c>
      <c r="R967">
        <v>0</v>
      </c>
      <c r="S967">
        <v>0</v>
      </c>
      <c r="T967">
        <v>0</v>
      </c>
      <c r="U967">
        <v>0</v>
      </c>
      <c r="V967">
        <v>0</v>
      </c>
      <c r="W967">
        <v>65</v>
      </c>
      <c r="X967">
        <v>65</v>
      </c>
      <c r="Y967">
        <v>65</v>
      </c>
      <c r="Z967">
        <v>65</v>
      </c>
      <c r="AA967">
        <v>65</v>
      </c>
      <c r="AB967">
        <v>65</v>
      </c>
      <c r="AC967">
        <v>65</v>
      </c>
      <c r="AD967">
        <v>0</v>
      </c>
      <c r="AE967" t="s">
        <v>104</v>
      </c>
      <c r="AF967" t="s">
        <v>669</v>
      </c>
      <c r="AG967" t="s">
        <v>377</v>
      </c>
      <c r="AH967" t="s">
        <v>107</v>
      </c>
    </row>
    <row r="968" spans="1:34" ht="15">
      <c r="A968" t="s">
        <v>101</v>
      </c>
      <c r="B968" t="s">
        <v>668</v>
      </c>
      <c r="C968" t="s">
        <v>376</v>
      </c>
      <c r="D968" t="s">
        <v>372</v>
      </c>
      <c r="E968" t="s">
        <v>106</v>
      </c>
      <c r="F968">
        <v>2012</v>
      </c>
      <c r="G968" t="s">
        <v>113</v>
      </c>
      <c r="H968" t="s">
        <v>373</v>
      </c>
      <c r="I968" t="s">
        <v>115</v>
      </c>
      <c r="J968" t="s">
        <v>147</v>
      </c>
      <c r="L968">
        <v>0</v>
      </c>
      <c r="M968">
        <v>0</v>
      </c>
      <c r="N968">
        <v>0</v>
      </c>
      <c r="O968">
        <v>0</v>
      </c>
      <c r="P968">
        <v>0</v>
      </c>
      <c r="Q968" t="s">
        <v>103</v>
      </c>
      <c r="R968">
        <v>315.63</v>
      </c>
      <c r="S968">
        <v>0</v>
      </c>
      <c r="T968">
        <v>0</v>
      </c>
      <c r="U968">
        <v>0</v>
      </c>
      <c r="V968">
        <v>0</v>
      </c>
      <c r="W968">
        <v>0</v>
      </c>
      <c r="X968">
        <v>0</v>
      </c>
      <c r="Y968">
        <v>0</v>
      </c>
      <c r="Z968">
        <v>0</v>
      </c>
      <c r="AA968">
        <v>0</v>
      </c>
      <c r="AB968">
        <v>0</v>
      </c>
      <c r="AC968">
        <v>-315.63</v>
      </c>
      <c r="AD968">
        <v>0</v>
      </c>
      <c r="AE968" t="s">
        <v>104</v>
      </c>
      <c r="AF968" t="s">
        <v>669</v>
      </c>
      <c r="AG968" t="s">
        <v>377</v>
      </c>
      <c r="AH968" t="s">
        <v>107</v>
      </c>
    </row>
    <row r="969" spans="1:34" ht="15">
      <c r="A969" t="s">
        <v>101</v>
      </c>
      <c r="B969" t="s">
        <v>668</v>
      </c>
      <c r="C969" t="s">
        <v>376</v>
      </c>
      <c r="D969" t="s">
        <v>173</v>
      </c>
      <c r="E969" t="s">
        <v>106</v>
      </c>
      <c r="F969">
        <v>2012</v>
      </c>
      <c r="G969" t="s">
        <v>113</v>
      </c>
      <c r="H969" t="s">
        <v>174</v>
      </c>
      <c r="I969" t="s">
        <v>115</v>
      </c>
      <c r="J969" t="s">
        <v>147</v>
      </c>
      <c r="L969">
        <v>0</v>
      </c>
      <c r="M969">
        <v>0</v>
      </c>
      <c r="N969">
        <v>856.98</v>
      </c>
      <c r="O969">
        <v>0</v>
      </c>
      <c r="P969">
        <v>-856.98</v>
      </c>
      <c r="Q969" t="s">
        <v>103</v>
      </c>
      <c r="R969">
        <v>0</v>
      </c>
      <c r="S969">
        <v>0</v>
      </c>
      <c r="T969">
        <v>0</v>
      </c>
      <c r="U969">
        <v>856.98</v>
      </c>
      <c r="V969">
        <v>0</v>
      </c>
      <c r="W969">
        <v>0</v>
      </c>
      <c r="X969">
        <v>0</v>
      </c>
      <c r="Y969">
        <v>0</v>
      </c>
      <c r="Z969">
        <v>0</v>
      </c>
      <c r="AA969">
        <v>0</v>
      </c>
      <c r="AB969">
        <v>0</v>
      </c>
      <c r="AC969">
        <v>0</v>
      </c>
      <c r="AD969">
        <v>0</v>
      </c>
      <c r="AE969" t="s">
        <v>104</v>
      </c>
      <c r="AF969" t="s">
        <v>669</v>
      </c>
      <c r="AG969" t="s">
        <v>377</v>
      </c>
      <c r="AH969" t="s">
        <v>107</v>
      </c>
    </row>
    <row r="970" spans="1:34" ht="15">
      <c r="A970" t="s">
        <v>101</v>
      </c>
      <c r="B970" t="s">
        <v>668</v>
      </c>
      <c r="C970" t="s">
        <v>376</v>
      </c>
      <c r="D970" t="s">
        <v>257</v>
      </c>
      <c r="E970" t="s">
        <v>106</v>
      </c>
      <c r="F970">
        <v>2012</v>
      </c>
      <c r="G970" t="s">
        <v>113</v>
      </c>
      <c r="H970" t="s">
        <v>258</v>
      </c>
      <c r="I970" t="s">
        <v>115</v>
      </c>
      <c r="J970" t="s">
        <v>150</v>
      </c>
      <c r="L970">
        <v>0</v>
      </c>
      <c r="M970">
        <v>0</v>
      </c>
      <c r="N970">
        <v>350</v>
      </c>
      <c r="O970">
        <v>0</v>
      </c>
      <c r="P970">
        <v>-350</v>
      </c>
      <c r="Q970" t="s">
        <v>103</v>
      </c>
      <c r="R970">
        <v>0</v>
      </c>
      <c r="S970">
        <v>0</v>
      </c>
      <c r="T970">
        <v>0</v>
      </c>
      <c r="U970">
        <v>0</v>
      </c>
      <c r="V970">
        <v>0</v>
      </c>
      <c r="W970">
        <v>0</v>
      </c>
      <c r="X970">
        <v>0</v>
      </c>
      <c r="Y970">
        <v>0</v>
      </c>
      <c r="Z970">
        <v>0</v>
      </c>
      <c r="AA970">
        <v>350</v>
      </c>
      <c r="AB970">
        <v>0</v>
      </c>
      <c r="AC970">
        <v>0</v>
      </c>
      <c r="AD970">
        <v>0</v>
      </c>
      <c r="AE970" t="s">
        <v>104</v>
      </c>
      <c r="AF970" t="s">
        <v>669</v>
      </c>
      <c r="AG970" t="s">
        <v>377</v>
      </c>
      <c r="AH970" t="s">
        <v>107</v>
      </c>
    </row>
    <row r="971" spans="1:34" ht="15">
      <c r="A971" t="s">
        <v>101</v>
      </c>
      <c r="B971" t="s">
        <v>668</v>
      </c>
      <c r="C971" t="s">
        <v>376</v>
      </c>
      <c r="D971" t="s">
        <v>378</v>
      </c>
      <c r="E971" t="s">
        <v>106</v>
      </c>
      <c r="F971">
        <v>2012</v>
      </c>
      <c r="G971" t="s">
        <v>113</v>
      </c>
      <c r="H971" t="s">
        <v>379</v>
      </c>
      <c r="I971" t="s">
        <v>115</v>
      </c>
      <c r="J971" t="s">
        <v>150</v>
      </c>
      <c r="L971">
        <v>0</v>
      </c>
      <c r="M971">
        <v>0</v>
      </c>
      <c r="N971">
        <v>494</v>
      </c>
      <c r="O971">
        <v>0</v>
      </c>
      <c r="P971">
        <v>-494</v>
      </c>
      <c r="Q971" t="s">
        <v>103</v>
      </c>
      <c r="R971">
        <v>0</v>
      </c>
      <c r="S971">
        <v>200</v>
      </c>
      <c r="T971">
        <v>147</v>
      </c>
      <c r="U971">
        <v>0</v>
      </c>
      <c r="V971">
        <v>147</v>
      </c>
      <c r="W971">
        <v>0</v>
      </c>
      <c r="X971">
        <v>0</v>
      </c>
      <c r="Y971">
        <v>0</v>
      </c>
      <c r="Z971">
        <v>0</v>
      </c>
      <c r="AA971">
        <v>0</v>
      </c>
      <c r="AB971">
        <v>0</v>
      </c>
      <c r="AC971">
        <v>0</v>
      </c>
      <c r="AD971">
        <v>0</v>
      </c>
      <c r="AE971" t="s">
        <v>104</v>
      </c>
      <c r="AF971" t="s">
        <v>669</v>
      </c>
      <c r="AG971" t="s">
        <v>377</v>
      </c>
      <c r="AH971" t="s">
        <v>107</v>
      </c>
    </row>
    <row r="972" spans="1:34" ht="15">
      <c r="A972" t="s">
        <v>101</v>
      </c>
      <c r="B972" t="s">
        <v>668</v>
      </c>
      <c r="C972" t="s">
        <v>376</v>
      </c>
      <c r="D972" t="s">
        <v>430</v>
      </c>
      <c r="E972" t="s">
        <v>106</v>
      </c>
      <c r="F972">
        <v>2012</v>
      </c>
      <c r="G972" t="s">
        <v>113</v>
      </c>
      <c r="H972" t="s">
        <v>431</v>
      </c>
      <c r="I972" t="s">
        <v>115</v>
      </c>
      <c r="J972" t="s">
        <v>150</v>
      </c>
      <c r="L972">
        <v>0</v>
      </c>
      <c r="M972">
        <v>0</v>
      </c>
      <c r="N972">
        <v>53.19</v>
      </c>
      <c r="O972">
        <v>0</v>
      </c>
      <c r="P972">
        <v>-53.19</v>
      </c>
      <c r="Q972" t="s">
        <v>103</v>
      </c>
      <c r="R972">
        <v>0</v>
      </c>
      <c r="S972">
        <v>0</v>
      </c>
      <c r="T972">
        <v>0</v>
      </c>
      <c r="U972">
        <v>9.49</v>
      </c>
      <c r="V972">
        <v>43.7</v>
      </c>
      <c r="W972">
        <v>0</v>
      </c>
      <c r="X972">
        <v>0</v>
      </c>
      <c r="Y972">
        <v>0</v>
      </c>
      <c r="Z972">
        <v>0</v>
      </c>
      <c r="AA972">
        <v>0</v>
      </c>
      <c r="AB972">
        <v>0</v>
      </c>
      <c r="AC972">
        <v>0</v>
      </c>
      <c r="AD972">
        <v>0</v>
      </c>
      <c r="AE972" t="s">
        <v>104</v>
      </c>
      <c r="AF972" t="s">
        <v>669</v>
      </c>
      <c r="AG972" t="s">
        <v>377</v>
      </c>
      <c r="AH972" t="s">
        <v>107</v>
      </c>
    </row>
    <row r="973" spans="1:34" ht="15">
      <c r="A973" t="s">
        <v>101</v>
      </c>
      <c r="B973" t="s">
        <v>668</v>
      </c>
      <c r="C973" t="s">
        <v>376</v>
      </c>
      <c r="D973" t="s">
        <v>148</v>
      </c>
      <c r="E973" t="s">
        <v>106</v>
      </c>
      <c r="F973">
        <v>2012</v>
      </c>
      <c r="G973" t="s">
        <v>113</v>
      </c>
      <c r="H973" t="s">
        <v>149</v>
      </c>
      <c r="I973" t="s">
        <v>115</v>
      </c>
      <c r="J973" t="s">
        <v>150</v>
      </c>
      <c r="L973">
        <v>0</v>
      </c>
      <c r="M973">
        <v>0</v>
      </c>
      <c r="N973">
        <v>129.25</v>
      </c>
      <c r="O973">
        <v>0</v>
      </c>
      <c r="P973">
        <v>-129.25</v>
      </c>
      <c r="Q973" t="s">
        <v>103</v>
      </c>
      <c r="R973">
        <v>128.67000000000002</v>
      </c>
      <c r="S973">
        <v>0.58</v>
      </c>
      <c r="T973">
        <v>0</v>
      </c>
      <c r="U973">
        <v>0</v>
      </c>
      <c r="V973">
        <v>0</v>
      </c>
      <c r="W973">
        <v>0</v>
      </c>
      <c r="X973">
        <v>0</v>
      </c>
      <c r="Y973">
        <v>0</v>
      </c>
      <c r="Z973">
        <v>0</v>
      </c>
      <c r="AA973">
        <v>0</v>
      </c>
      <c r="AB973">
        <v>0</v>
      </c>
      <c r="AC973">
        <v>0</v>
      </c>
      <c r="AD973">
        <v>0</v>
      </c>
      <c r="AE973" t="s">
        <v>104</v>
      </c>
      <c r="AF973" t="s">
        <v>669</v>
      </c>
      <c r="AG973" t="s">
        <v>377</v>
      </c>
      <c r="AH973" t="s">
        <v>107</v>
      </c>
    </row>
    <row r="974" spans="1:34" ht="15">
      <c r="A974" t="s">
        <v>101</v>
      </c>
      <c r="B974" t="s">
        <v>668</v>
      </c>
      <c r="C974" t="s">
        <v>376</v>
      </c>
      <c r="D974" t="s">
        <v>406</v>
      </c>
      <c r="E974" t="s">
        <v>106</v>
      </c>
      <c r="F974">
        <v>2012</v>
      </c>
      <c r="G974" t="s">
        <v>113</v>
      </c>
      <c r="H974" t="s">
        <v>407</v>
      </c>
      <c r="I974" t="s">
        <v>115</v>
      </c>
      <c r="J974" t="s">
        <v>150</v>
      </c>
      <c r="L974">
        <v>0</v>
      </c>
      <c r="M974">
        <v>0</v>
      </c>
      <c r="N974">
        <v>363.84000000000003</v>
      </c>
      <c r="O974">
        <v>0</v>
      </c>
      <c r="P974">
        <v>-363.84000000000003</v>
      </c>
      <c r="Q974" t="s">
        <v>103</v>
      </c>
      <c r="R974">
        <v>0</v>
      </c>
      <c r="S974">
        <v>0</v>
      </c>
      <c r="T974">
        <v>0</v>
      </c>
      <c r="U974">
        <v>0</v>
      </c>
      <c r="V974">
        <v>0</v>
      </c>
      <c r="W974">
        <v>0</v>
      </c>
      <c r="X974">
        <v>0</v>
      </c>
      <c r="Y974">
        <v>242.56</v>
      </c>
      <c r="Z974">
        <v>0</v>
      </c>
      <c r="AA974">
        <v>121.28</v>
      </c>
      <c r="AB974">
        <v>0</v>
      </c>
      <c r="AC974">
        <v>0</v>
      </c>
      <c r="AD974">
        <v>0</v>
      </c>
      <c r="AE974" t="s">
        <v>104</v>
      </c>
      <c r="AF974" t="s">
        <v>669</v>
      </c>
      <c r="AG974" t="s">
        <v>377</v>
      </c>
      <c r="AH974" t="s">
        <v>107</v>
      </c>
    </row>
    <row r="975" spans="1:34" ht="15">
      <c r="A975" t="s">
        <v>101</v>
      </c>
      <c r="B975" t="s">
        <v>668</v>
      </c>
      <c r="C975" t="s">
        <v>376</v>
      </c>
      <c r="D975" t="s">
        <v>151</v>
      </c>
      <c r="E975" t="s">
        <v>106</v>
      </c>
      <c r="F975">
        <v>2012</v>
      </c>
      <c r="G975" t="s">
        <v>113</v>
      </c>
      <c r="H975" t="s">
        <v>152</v>
      </c>
      <c r="I975" t="s">
        <v>115</v>
      </c>
      <c r="J975" t="s">
        <v>150</v>
      </c>
      <c r="L975">
        <v>0</v>
      </c>
      <c r="M975">
        <v>0</v>
      </c>
      <c r="N975">
        <v>4005</v>
      </c>
      <c r="O975">
        <v>0</v>
      </c>
      <c r="P975">
        <v>-4005</v>
      </c>
      <c r="Q975" t="s">
        <v>103</v>
      </c>
      <c r="R975">
        <v>0</v>
      </c>
      <c r="S975">
        <v>0</v>
      </c>
      <c r="T975">
        <v>0</v>
      </c>
      <c r="U975">
        <v>0</v>
      </c>
      <c r="V975">
        <v>0</v>
      </c>
      <c r="W975">
        <v>0</v>
      </c>
      <c r="X975">
        <v>0</v>
      </c>
      <c r="Y975">
        <v>0</v>
      </c>
      <c r="Z975">
        <v>0</v>
      </c>
      <c r="AA975">
        <v>4005</v>
      </c>
      <c r="AB975">
        <v>0</v>
      </c>
      <c r="AC975">
        <v>0</v>
      </c>
      <c r="AD975">
        <v>0</v>
      </c>
      <c r="AE975" t="s">
        <v>104</v>
      </c>
      <c r="AF975" t="s">
        <v>669</v>
      </c>
      <c r="AG975" t="s">
        <v>377</v>
      </c>
      <c r="AH975" t="s">
        <v>107</v>
      </c>
    </row>
    <row r="976" spans="1:34" ht="15">
      <c r="A976" t="s">
        <v>101</v>
      </c>
      <c r="B976" t="s">
        <v>668</v>
      </c>
      <c r="C976" t="s">
        <v>376</v>
      </c>
      <c r="D976" t="s">
        <v>225</v>
      </c>
      <c r="E976" t="s">
        <v>106</v>
      </c>
      <c r="F976">
        <v>2012</v>
      </c>
      <c r="G976" t="s">
        <v>113</v>
      </c>
      <c r="H976" t="s">
        <v>226</v>
      </c>
      <c r="I976" t="s">
        <v>115</v>
      </c>
      <c r="J976" t="s">
        <v>227</v>
      </c>
      <c r="L976">
        <v>0</v>
      </c>
      <c r="M976">
        <v>0</v>
      </c>
      <c r="N976">
        <v>241495.38</v>
      </c>
      <c r="O976">
        <v>0</v>
      </c>
      <c r="P976">
        <v>-241495.38</v>
      </c>
      <c r="Q976" t="s">
        <v>103</v>
      </c>
      <c r="R976">
        <v>16627.64</v>
      </c>
      <c r="S976">
        <v>14301.09</v>
      </c>
      <c r="T976">
        <v>30897.940000000002</v>
      </c>
      <c r="U976">
        <v>20224.27</v>
      </c>
      <c r="V976">
        <v>23971.2</v>
      </c>
      <c r="W976">
        <v>18608.65</v>
      </c>
      <c r="X976">
        <v>12466.43</v>
      </c>
      <c r="Y976">
        <v>27529.23</v>
      </c>
      <c r="Z976">
        <v>18007.09</v>
      </c>
      <c r="AA976">
        <v>20959.3</v>
      </c>
      <c r="AB976">
        <v>16470.27</v>
      </c>
      <c r="AC976">
        <v>21432.27</v>
      </c>
      <c r="AD976">
        <v>0</v>
      </c>
      <c r="AE976" t="s">
        <v>104</v>
      </c>
      <c r="AF976" t="s">
        <v>669</v>
      </c>
      <c r="AG976" t="s">
        <v>377</v>
      </c>
      <c r="AH976" t="s">
        <v>107</v>
      </c>
    </row>
    <row r="977" spans="1:34" ht="15">
      <c r="A977" t="s">
        <v>101</v>
      </c>
      <c r="B977" t="s">
        <v>668</v>
      </c>
      <c r="C977" t="s">
        <v>376</v>
      </c>
      <c r="D977" t="s">
        <v>228</v>
      </c>
      <c r="E977" t="s">
        <v>106</v>
      </c>
      <c r="F977">
        <v>2012</v>
      </c>
      <c r="G977" t="s">
        <v>113</v>
      </c>
      <c r="H977" t="s">
        <v>229</v>
      </c>
      <c r="I977" t="s">
        <v>115</v>
      </c>
      <c r="J977" t="s">
        <v>227</v>
      </c>
      <c r="L977">
        <v>0</v>
      </c>
      <c r="M977">
        <v>0</v>
      </c>
      <c r="N977">
        <v>140410.94</v>
      </c>
      <c r="O977">
        <v>0</v>
      </c>
      <c r="P977">
        <v>-140410.94</v>
      </c>
      <c r="Q977" t="s">
        <v>103</v>
      </c>
      <c r="R977">
        <v>9667.75</v>
      </c>
      <c r="S977">
        <v>8315</v>
      </c>
      <c r="T977">
        <v>17964.850000000002</v>
      </c>
      <c r="U977">
        <v>11758.91</v>
      </c>
      <c r="V977">
        <v>13937.43</v>
      </c>
      <c r="W977">
        <v>10819.51</v>
      </c>
      <c r="X977">
        <v>7248.2300000000005</v>
      </c>
      <c r="Y977">
        <v>16006.06</v>
      </c>
      <c r="Z977">
        <v>10469.710000000001</v>
      </c>
      <c r="AA977">
        <v>12186.17</v>
      </c>
      <c r="AB977">
        <v>9576.16</v>
      </c>
      <c r="AC977">
        <v>12461.16</v>
      </c>
      <c r="AD977">
        <v>0</v>
      </c>
      <c r="AE977" t="s">
        <v>104</v>
      </c>
      <c r="AF977" t="s">
        <v>669</v>
      </c>
      <c r="AG977" t="s">
        <v>377</v>
      </c>
      <c r="AH977" t="s">
        <v>107</v>
      </c>
    </row>
    <row r="978" spans="1:34" ht="15">
      <c r="A978" t="s">
        <v>101</v>
      </c>
      <c r="B978" t="s">
        <v>676</v>
      </c>
      <c r="C978" t="s">
        <v>376</v>
      </c>
      <c r="D978" t="s">
        <v>127</v>
      </c>
      <c r="E978" t="s">
        <v>106</v>
      </c>
      <c r="F978">
        <v>2012</v>
      </c>
      <c r="G978" t="s">
        <v>113</v>
      </c>
      <c r="H978" t="s">
        <v>128</v>
      </c>
      <c r="I978" t="s">
        <v>115</v>
      </c>
      <c r="J978" t="s">
        <v>129</v>
      </c>
      <c r="K978" t="s">
        <v>130</v>
      </c>
      <c r="L978">
        <v>0</v>
      </c>
      <c r="M978">
        <v>0</v>
      </c>
      <c r="N978">
        <v>64971.71</v>
      </c>
      <c r="O978">
        <v>0</v>
      </c>
      <c r="P978">
        <v>-64971.71</v>
      </c>
      <c r="Q978" t="s">
        <v>103</v>
      </c>
      <c r="R978">
        <v>4079.85</v>
      </c>
      <c r="S978">
        <v>0</v>
      </c>
      <c r="T978">
        <v>2039.93</v>
      </c>
      <c r="U978">
        <v>4079.86</v>
      </c>
      <c r="V978">
        <v>8159.72</v>
      </c>
      <c r="W978">
        <v>7139.75</v>
      </c>
      <c r="X978">
        <v>7649.7300000000005</v>
      </c>
      <c r="Y978">
        <v>9689.66</v>
      </c>
      <c r="Z978">
        <v>7649.7300000000005</v>
      </c>
      <c r="AA978">
        <v>5609.8</v>
      </c>
      <c r="AB978">
        <v>5303.81</v>
      </c>
      <c r="AC978">
        <v>3569.87</v>
      </c>
      <c r="AD978">
        <v>0</v>
      </c>
      <c r="AE978" t="s">
        <v>104</v>
      </c>
      <c r="AF978" t="s">
        <v>677</v>
      </c>
      <c r="AG978" t="s">
        <v>377</v>
      </c>
      <c r="AH978" t="s">
        <v>107</v>
      </c>
    </row>
    <row r="979" spans="1:34" ht="15">
      <c r="A979" t="s">
        <v>101</v>
      </c>
      <c r="B979" t="s">
        <v>676</v>
      </c>
      <c r="C979" t="s">
        <v>376</v>
      </c>
      <c r="D979" t="s">
        <v>151</v>
      </c>
      <c r="E979" t="s">
        <v>106</v>
      </c>
      <c r="F979">
        <v>2012</v>
      </c>
      <c r="G979" t="s">
        <v>113</v>
      </c>
      <c r="H979" t="s">
        <v>152</v>
      </c>
      <c r="I979" t="s">
        <v>115</v>
      </c>
      <c r="J979" t="s">
        <v>150</v>
      </c>
      <c r="L979">
        <v>0</v>
      </c>
      <c r="M979">
        <v>0</v>
      </c>
      <c r="N979">
        <v>3190</v>
      </c>
      <c r="O979">
        <v>0</v>
      </c>
      <c r="P979">
        <v>-3190</v>
      </c>
      <c r="Q979" t="s">
        <v>103</v>
      </c>
      <c r="R979">
        <v>0</v>
      </c>
      <c r="S979">
        <v>0</v>
      </c>
      <c r="T979">
        <v>0</v>
      </c>
      <c r="U979">
        <v>0</v>
      </c>
      <c r="V979">
        <v>800</v>
      </c>
      <c r="W979">
        <v>0</v>
      </c>
      <c r="X979">
        <v>0</v>
      </c>
      <c r="Y979">
        <v>1500</v>
      </c>
      <c r="Z979">
        <v>0</v>
      </c>
      <c r="AA979">
        <v>890</v>
      </c>
      <c r="AB979">
        <v>0</v>
      </c>
      <c r="AC979">
        <v>0</v>
      </c>
      <c r="AD979">
        <v>0</v>
      </c>
      <c r="AE979" t="s">
        <v>104</v>
      </c>
      <c r="AF979" t="s">
        <v>677</v>
      </c>
      <c r="AG979" t="s">
        <v>377</v>
      </c>
      <c r="AH979" t="s">
        <v>107</v>
      </c>
    </row>
    <row r="980" spans="1:34" ht="15">
      <c r="A980" t="s">
        <v>101</v>
      </c>
      <c r="B980" t="s">
        <v>676</v>
      </c>
      <c r="C980" t="s">
        <v>376</v>
      </c>
      <c r="D980" t="s">
        <v>225</v>
      </c>
      <c r="E980" t="s">
        <v>106</v>
      </c>
      <c r="F980">
        <v>2012</v>
      </c>
      <c r="G980" t="s">
        <v>113</v>
      </c>
      <c r="H980" t="s">
        <v>226</v>
      </c>
      <c r="I980" t="s">
        <v>115</v>
      </c>
      <c r="J980" t="s">
        <v>227</v>
      </c>
      <c r="L980">
        <v>0</v>
      </c>
      <c r="M980">
        <v>0</v>
      </c>
      <c r="N980">
        <v>27499.18</v>
      </c>
      <c r="O980">
        <v>0</v>
      </c>
      <c r="P980">
        <v>-27499.18</v>
      </c>
      <c r="Q980" t="s">
        <v>103</v>
      </c>
      <c r="R980">
        <v>1535.04</v>
      </c>
      <c r="S980">
        <v>0</v>
      </c>
      <c r="T980">
        <v>0</v>
      </c>
      <c r="U980">
        <v>1754.33</v>
      </c>
      <c r="V980">
        <v>4166.54</v>
      </c>
      <c r="W980">
        <v>3070.1</v>
      </c>
      <c r="X980">
        <v>3289.37</v>
      </c>
      <c r="Y980">
        <v>4166.54</v>
      </c>
      <c r="Z980">
        <v>3289.37</v>
      </c>
      <c r="AA980">
        <v>2412.21</v>
      </c>
      <c r="AB980">
        <v>2280.64</v>
      </c>
      <c r="AC980">
        <v>1535.04</v>
      </c>
      <c r="AD980">
        <v>0</v>
      </c>
      <c r="AE980" t="s">
        <v>104</v>
      </c>
      <c r="AF980" t="s">
        <v>677</v>
      </c>
      <c r="AG980" t="s">
        <v>377</v>
      </c>
      <c r="AH980" t="s">
        <v>107</v>
      </c>
    </row>
    <row r="981" spans="1:34" ht="15">
      <c r="A981" t="s">
        <v>101</v>
      </c>
      <c r="B981" t="s">
        <v>676</v>
      </c>
      <c r="C981" t="s">
        <v>376</v>
      </c>
      <c r="D981" t="s">
        <v>228</v>
      </c>
      <c r="E981" t="s">
        <v>106</v>
      </c>
      <c r="F981">
        <v>2012</v>
      </c>
      <c r="G981" t="s">
        <v>113</v>
      </c>
      <c r="H981" t="s">
        <v>229</v>
      </c>
      <c r="I981" t="s">
        <v>115</v>
      </c>
      <c r="J981" t="s">
        <v>227</v>
      </c>
      <c r="L981">
        <v>0</v>
      </c>
      <c r="M981">
        <v>0</v>
      </c>
      <c r="N981">
        <v>15988.5</v>
      </c>
      <c r="O981">
        <v>0</v>
      </c>
      <c r="P981">
        <v>-15988.5</v>
      </c>
      <c r="Q981" t="s">
        <v>103</v>
      </c>
      <c r="R981">
        <v>892.5</v>
      </c>
      <c r="S981">
        <v>0</v>
      </c>
      <c r="T981">
        <v>0</v>
      </c>
      <c r="U981">
        <v>1020</v>
      </c>
      <c r="V981">
        <v>2422.5</v>
      </c>
      <c r="W981">
        <v>1785</v>
      </c>
      <c r="X981">
        <v>1912.5</v>
      </c>
      <c r="Y981">
        <v>2422.5</v>
      </c>
      <c r="Z981">
        <v>1912.5</v>
      </c>
      <c r="AA981">
        <v>1402.5</v>
      </c>
      <c r="AB981">
        <v>1326</v>
      </c>
      <c r="AC981">
        <v>892.5</v>
      </c>
      <c r="AD981">
        <v>0</v>
      </c>
      <c r="AE981" t="s">
        <v>104</v>
      </c>
      <c r="AF981" t="s">
        <v>677</v>
      </c>
      <c r="AG981" t="s">
        <v>377</v>
      </c>
      <c r="AH981" t="s">
        <v>107</v>
      </c>
    </row>
    <row r="982" spans="1:34" ht="15">
      <c r="A982" t="s">
        <v>101</v>
      </c>
      <c r="B982" t="s">
        <v>682</v>
      </c>
      <c r="C982" t="s">
        <v>376</v>
      </c>
      <c r="D982" t="s">
        <v>127</v>
      </c>
      <c r="E982" t="s">
        <v>106</v>
      </c>
      <c r="F982">
        <v>2012</v>
      </c>
      <c r="G982" t="s">
        <v>113</v>
      </c>
      <c r="H982" t="s">
        <v>128</v>
      </c>
      <c r="I982" t="s">
        <v>115</v>
      </c>
      <c r="J982" t="s">
        <v>129</v>
      </c>
      <c r="K982" t="s">
        <v>130</v>
      </c>
      <c r="L982">
        <v>0</v>
      </c>
      <c r="M982">
        <v>0</v>
      </c>
      <c r="N982">
        <v>609071.11</v>
      </c>
      <c r="O982">
        <v>0</v>
      </c>
      <c r="P982">
        <v>-609071.11</v>
      </c>
      <c r="Q982" t="s">
        <v>103</v>
      </c>
      <c r="R982">
        <v>36673.15</v>
      </c>
      <c r="S982">
        <v>29757.13</v>
      </c>
      <c r="T982">
        <v>79953.40000000001</v>
      </c>
      <c r="U982">
        <v>46738.22</v>
      </c>
      <c r="V982">
        <v>46738.270000000004</v>
      </c>
      <c r="W982">
        <v>46738.28</v>
      </c>
      <c r="X982">
        <v>47791.700000000004</v>
      </c>
      <c r="Y982">
        <v>71108.02</v>
      </c>
      <c r="Z982">
        <v>47405.35</v>
      </c>
      <c r="AA982">
        <v>47405.340000000004</v>
      </c>
      <c r="AB982">
        <v>47405.340000000004</v>
      </c>
      <c r="AC982">
        <v>61356.91</v>
      </c>
      <c r="AD982">
        <v>0</v>
      </c>
      <c r="AE982" t="s">
        <v>104</v>
      </c>
      <c r="AF982" t="s">
        <v>683</v>
      </c>
      <c r="AG982" t="s">
        <v>377</v>
      </c>
      <c r="AH982" t="s">
        <v>107</v>
      </c>
    </row>
    <row r="983" spans="1:34" ht="15">
      <c r="A983" t="s">
        <v>101</v>
      </c>
      <c r="B983" t="s">
        <v>682</v>
      </c>
      <c r="C983" t="s">
        <v>376</v>
      </c>
      <c r="D983" t="s">
        <v>134</v>
      </c>
      <c r="E983" t="s">
        <v>106</v>
      </c>
      <c r="F983">
        <v>2012</v>
      </c>
      <c r="G983" t="s">
        <v>113</v>
      </c>
      <c r="H983" t="s">
        <v>135</v>
      </c>
      <c r="I983" t="s">
        <v>115</v>
      </c>
      <c r="J983" t="s">
        <v>129</v>
      </c>
      <c r="K983" t="s">
        <v>136</v>
      </c>
      <c r="L983">
        <v>0</v>
      </c>
      <c r="M983">
        <v>0</v>
      </c>
      <c r="N983">
        <v>89122.27</v>
      </c>
      <c r="O983">
        <v>0</v>
      </c>
      <c r="P983">
        <v>-89122.27</v>
      </c>
      <c r="Q983" t="s">
        <v>103</v>
      </c>
      <c r="R983">
        <v>0</v>
      </c>
      <c r="S983">
        <v>7740</v>
      </c>
      <c r="T983">
        <v>11722.27</v>
      </c>
      <c r="U983">
        <v>7740</v>
      </c>
      <c r="V983">
        <v>7740</v>
      </c>
      <c r="W983">
        <v>7740</v>
      </c>
      <c r="X983">
        <v>7740</v>
      </c>
      <c r="Y983">
        <v>7740</v>
      </c>
      <c r="Z983">
        <v>7740</v>
      </c>
      <c r="AA983">
        <v>7740</v>
      </c>
      <c r="AB983">
        <v>7740</v>
      </c>
      <c r="AC983">
        <v>7740</v>
      </c>
      <c r="AD983">
        <v>0</v>
      </c>
      <c r="AE983" t="s">
        <v>104</v>
      </c>
      <c r="AF983" t="s">
        <v>683</v>
      </c>
      <c r="AG983" t="s">
        <v>377</v>
      </c>
      <c r="AH983" t="s">
        <v>107</v>
      </c>
    </row>
    <row r="984" spans="1:34" ht="15">
      <c r="A984" t="s">
        <v>101</v>
      </c>
      <c r="B984" t="s">
        <v>682</v>
      </c>
      <c r="C984" t="s">
        <v>376</v>
      </c>
      <c r="D984" t="s">
        <v>137</v>
      </c>
      <c r="E984" t="s">
        <v>106</v>
      </c>
      <c r="F984">
        <v>2012</v>
      </c>
      <c r="G984" t="s">
        <v>113</v>
      </c>
      <c r="H984" t="s">
        <v>138</v>
      </c>
      <c r="I984" t="s">
        <v>115</v>
      </c>
      <c r="J984" t="s">
        <v>129</v>
      </c>
      <c r="K984" t="s">
        <v>136</v>
      </c>
      <c r="L984">
        <v>0</v>
      </c>
      <c r="M984">
        <v>0</v>
      </c>
      <c r="N984">
        <v>43778.62</v>
      </c>
      <c r="O984">
        <v>0</v>
      </c>
      <c r="P984">
        <v>-43778.62</v>
      </c>
      <c r="Q984" t="s">
        <v>103</v>
      </c>
      <c r="R984">
        <v>1485.57</v>
      </c>
      <c r="S984">
        <v>3520.75</v>
      </c>
      <c r="T984">
        <v>6075.42</v>
      </c>
      <c r="U984">
        <v>3520.73</v>
      </c>
      <c r="V984">
        <v>3520.76</v>
      </c>
      <c r="W984">
        <v>3520.7400000000002</v>
      </c>
      <c r="X984">
        <v>3520.75</v>
      </c>
      <c r="Y984">
        <v>5355.51</v>
      </c>
      <c r="Z984">
        <v>3571.84</v>
      </c>
      <c r="AA984">
        <v>3431.7000000000003</v>
      </c>
      <c r="AB984">
        <v>2964.4500000000003</v>
      </c>
      <c r="AC984">
        <v>3290.4</v>
      </c>
      <c r="AD984">
        <v>0</v>
      </c>
      <c r="AE984" t="s">
        <v>104</v>
      </c>
      <c r="AF984" t="s">
        <v>683</v>
      </c>
      <c r="AG984" t="s">
        <v>377</v>
      </c>
      <c r="AH984" t="s">
        <v>107</v>
      </c>
    </row>
    <row r="985" spans="1:34" ht="15">
      <c r="A985" t="s">
        <v>101</v>
      </c>
      <c r="B985" t="s">
        <v>682</v>
      </c>
      <c r="C985" t="s">
        <v>376</v>
      </c>
      <c r="D985" t="s">
        <v>139</v>
      </c>
      <c r="E985" t="s">
        <v>106</v>
      </c>
      <c r="F985">
        <v>2012</v>
      </c>
      <c r="G985" t="s">
        <v>113</v>
      </c>
      <c r="H985" t="s">
        <v>140</v>
      </c>
      <c r="I985" t="s">
        <v>115</v>
      </c>
      <c r="J985" t="s">
        <v>129</v>
      </c>
      <c r="K985" t="s">
        <v>136</v>
      </c>
      <c r="L985">
        <v>0</v>
      </c>
      <c r="M985">
        <v>0</v>
      </c>
      <c r="N985">
        <v>42737.19</v>
      </c>
      <c r="O985">
        <v>0</v>
      </c>
      <c r="P985">
        <v>-42737.19</v>
      </c>
      <c r="Q985" t="s">
        <v>103</v>
      </c>
      <c r="R985">
        <v>1427.67</v>
      </c>
      <c r="S985">
        <v>3388.52</v>
      </c>
      <c r="T985">
        <v>5761.13</v>
      </c>
      <c r="U985">
        <v>3388.52</v>
      </c>
      <c r="V985">
        <v>3309.08</v>
      </c>
      <c r="W985">
        <v>3309.08</v>
      </c>
      <c r="X985">
        <v>3354.64</v>
      </c>
      <c r="Y985">
        <v>5126.88</v>
      </c>
      <c r="Z985">
        <v>3417.92</v>
      </c>
      <c r="AA985">
        <v>3417.92</v>
      </c>
      <c r="AB985">
        <v>3417.91</v>
      </c>
      <c r="AC985">
        <v>3417.92</v>
      </c>
      <c r="AD985">
        <v>0</v>
      </c>
      <c r="AE985" t="s">
        <v>104</v>
      </c>
      <c r="AF985" t="s">
        <v>683</v>
      </c>
      <c r="AG985" t="s">
        <v>377</v>
      </c>
      <c r="AH985" t="s">
        <v>107</v>
      </c>
    </row>
    <row r="986" spans="1:34" ht="15">
      <c r="A986" t="s">
        <v>101</v>
      </c>
      <c r="B986" t="s">
        <v>682</v>
      </c>
      <c r="C986" t="s">
        <v>376</v>
      </c>
      <c r="D986" t="s">
        <v>372</v>
      </c>
      <c r="E986" t="s">
        <v>106</v>
      </c>
      <c r="F986">
        <v>2012</v>
      </c>
      <c r="G986" t="s">
        <v>113</v>
      </c>
      <c r="H986" t="s">
        <v>373</v>
      </c>
      <c r="I986" t="s">
        <v>115</v>
      </c>
      <c r="J986" t="s">
        <v>147</v>
      </c>
      <c r="L986">
        <v>0</v>
      </c>
      <c r="M986">
        <v>0</v>
      </c>
      <c r="N986">
        <v>1278.28</v>
      </c>
      <c r="O986">
        <v>657.52</v>
      </c>
      <c r="P986">
        <v>-1935.8</v>
      </c>
      <c r="Q986" t="s">
        <v>103</v>
      </c>
      <c r="R986">
        <v>0</v>
      </c>
      <c r="S986">
        <v>0</v>
      </c>
      <c r="T986">
        <v>0</v>
      </c>
      <c r="U986">
        <v>0</v>
      </c>
      <c r="V986">
        <v>374.58</v>
      </c>
      <c r="W986">
        <v>903.7</v>
      </c>
      <c r="X986">
        <v>0</v>
      </c>
      <c r="Y986">
        <v>0</v>
      </c>
      <c r="Z986">
        <v>0</v>
      </c>
      <c r="AA986">
        <v>0</v>
      </c>
      <c r="AB986">
        <v>0</v>
      </c>
      <c r="AC986">
        <v>0</v>
      </c>
      <c r="AD986">
        <v>0</v>
      </c>
      <c r="AE986" t="s">
        <v>104</v>
      </c>
      <c r="AF986" t="s">
        <v>683</v>
      </c>
      <c r="AG986" t="s">
        <v>377</v>
      </c>
      <c r="AH986" t="s">
        <v>107</v>
      </c>
    </row>
    <row r="987" spans="1:34" ht="15">
      <c r="A987" t="s">
        <v>101</v>
      </c>
      <c r="B987" t="s">
        <v>682</v>
      </c>
      <c r="C987" t="s">
        <v>376</v>
      </c>
      <c r="D987" t="s">
        <v>173</v>
      </c>
      <c r="E987" t="s">
        <v>106</v>
      </c>
      <c r="F987">
        <v>2012</v>
      </c>
      <c r="G987" t="s">
        <v>113</v>
      </c>
      <c r="H987" t="s">
        <v>174</v>
      </c>
      <c r="I987" t="s">
        <v>115</v>
      </c>
      <c r="J987" t="s">
        <v>147</v>
      </c>
      <c r="L987">
        <v>0</v>
      </c>
      <c r="M987">
        <v>0</v>
      </c>
      <c r="N987">
        <v>23107.57</v>
      </c>
      <c r="O987">
        <v>0.05</v>
      </c>
      <c r="P987">
        <v>-23107.62</v>
      </c>
      <c r="Q987" t="s">
        <v>103</v>
      </c>
      <c r="R987">
        <v>0</v>
      </c>
      <c r="S987">
        <v>2810.87</v>
      </c>
      <c r="T987">
        <v>2617.62</v>
      </c>
      <c r="U987">
        <v>0</v>
      </c>
      <c r="V987">
        <v>363.83</v>
      </c>
      <c r="W987">
        <v>-0.01</v>
      </c>
      <c r="X987">
        <v>16769.2</v>
      </c>
      <c r="Y987">
        <v>222.09</v>
      </c>
      <c r="Z987">
        <v>16.96</v>
      </c>
      <c r="AA987">
        <v>67.9</v>
      </c>
      <c r="AB987">
        <v>239.11</v>
      </c>
      <c r="AC987">
        <v>0</v>
      </c>
      <c r="AD987">
        <v>0</v>
      </c>
      <c r="AE987" t="s">
        <v>104</v>
      </c>
      <c r="AF987" t="s">
        <v>683</v>
      </c>
      <c r="AG987" t="s">
        <v>377</v>
      </c>
      <c r="AH987" t="s">
        <v>107</v>
      </c>
    </row>
    <row r="988" spans="1:34" ht="15">
      <c r="A988" t="s">
        <v>101</v>
      </c>
      <c r="B988" t="s">
        <v>682</v>
      </c>
      <c r="C988" t="s">
        <v>376</v>
      </c>
      <c r="D988" t="s">
        <v>202</v>
      </c>
      <c r="E988" t="s">
        <v>106</v>
      </c>
      <c r="F988">
        <v>2012</v>
      </c>
      <c r="G988" t="s">
        <v>113</v>
      </c>
      <c r="H988" t="s">
        <v>203</v>
      </c>
      <c r="I988" t="s">
        <v>115</v>
      </c>
      <c r="J988" t="s">
        <v>150</v>
      </c>
      <c r="L988">
        <v>0</v>
      </c>
      <c r="M988">
        <v>0</v>
      </c>
      <c r="N988">
        <v>1793.43</v>
      </c>
      <c r="O988">
        <v>0</v>
      </c>
      <c r="P988">
        <v>-1793.43</v>
      </c>
      <c r="Q988" t="s">
        <v>103</v>
      </c>
      <c r="R988">
        <v>0</v>
      </c>
      <c r="S988">
        <v>1104.64</v>
      </c>
      <c r="T988">
        <v>340.21</v>
      </c>
      <c r="U988">
        <v>-32.34</v>
      </c>
      <c r="V988">
        <v>380.92</v>
      </c>
      <c r="W988">
        <v>0</v>
      </c>
      <c r="X988">
        <v>0</v>
      </c>
      <c r="Y988">
        <v>0</v>
      </c>
      <c r="Z988">
        <v>0</v>
      </c>
      <c r="AA988">
        <v>0</v>
      </c>
      <c r="AB988">
        <v>0</v>
      </c>
      <c r="AC988">
        <v>0</v>
      </c>
      <c r="AD988">
        <v>0</v>
      </c>
      <c r="AE988" t="s">
        <v>104</v>
      </c>
      <c r="AF988" t="s">
        <v>683</v>
      </c>
      <c r="AG988" t="s">
        <v>377</v>
      </c>
      <c r="AH988" t="s">
        <v>107</v>
      </c>
    </row>
    <row r="989" spans="1:34" ht="15">
      <c r="A989" t="s">
        <v>101</v>
      </c>
      <c r="B989" t="s">
        <v>682</v>
      </c>
      <c r="C989" t="s">
        <v>376</v>
      </c>
      <c r="D989" t="s">
        <v>378</v>
      </c>
      <c r="E989" t="s">
        <v>106</v>
      </c>
      <c r="F989">
        <v>2012</v>
      </c>
      <c r="G989" t="s">
        <v>113</v>
      </c>
      <c r="H989" t="s">
        <v>379</v>
      </c>
      <c r="I989" t="s">
        <v>115</v>
      </c>
      <c r="J989" t="s">
        <v>150</v>
      </c>
      <c r="L989">
        <v>0</v>
      </c>
      <c r="M989">
        <v>0</v>
      </c>
      <c r="N989">
        <v>1652.47</v>
      </c>
      <c r="O989">
        <v>0</v>
      </c>
      <c r="P989">
        <v>-1652.47</v>
      </c>
      <c r="Q989" t="s">
        <v>103</v>
      </c>
      <c r="R989">
        <v>0</v>
      </c>
      <c r="S989">
        <v>319.85</v>
      </c>
      <c r="T989">
        <v>150</v>
      </c>
      <c r="U989">
        <v>0</v>
      </c>
      <c r="V989">
        <v>0</v>
      </c>
      <c r="W989">
        <v>150</v>
      </c>
      <c r="X989">
        <v>0</v>
      </c>
      <c r="Y989">
        <v>119.85000000000001</v>
      </c>
      <c r="Z989">
        <v>500</v>
      </c>
      <c r="AA989">
        <v>262.77</v>
      </c>
      <c r="AB989">
        <v>0</v>
      </c>
      <c r="AC989">
        <v>150</v>
      </c>
      <c r="AD989">
        <v>0</v>
      </c>
      <c r="AE989" t="s">
        <v>104</v>
      </c>
      <c r="AF989" t="s">
        <v>683</v>
      </c>
      <c r="AG989" t="s">
        <v>377</v>
      </c>
      <c r="AH989" t="s">
        <v>107</v>
      </c>
    </row>
    <row r="990" spans="1:34" ht="15">
      <c r="A990" t="s">
        <v>101</v>
      </c>
      <c r="B990" t="s">
        <v>682</v>
      </c>
      <c r="C990" t="s">
        <v>376</v>
      </c>
      <c r="D990" t="s">
        <v>177</v>
      </c>
      <c r="E990" t="s">
        <v>102</v>
      </c>
      <c r="F990">
        <v>2012</v>
      </c>
      <c r="G990" t="s">
        <v>113</v>
      </c>
      <c r="H990" t="s">
        <v>178</v>
      </c>
      <c r="I990" t="s">
        <v>115</v>
      </c>
      <c r="J990" t="s">
        <v>150</v>
      </c>
      <c r="L990">
        <v>0</v>
      </c>
      <c r="M990">
        <v>0</v>
      </c>
      <c r="N990">
        <v>0</v>
      </c>
      <c r="O990">
        <v>0</v>
      </c>
      <c r="P990">
        <v>0</v>
      </c>
      <c r="Q990" t="s">
        <v>103</v>
      </c>
      <c r="R990">
        <v>0</v>
      </c>
      <c r="S990">
        <v>0</v>
      </c>
      <c r="T990">
        <v>0</v>
      </c>
      <c r="U990">
        <v>0</v>
      </c>
      <c r="V990">
        <v>0</v>
      </c>
      <c r="W990">
        <v>0</v>
      </c>
      <c r="X990">
        <v>0</v>
      </c>
      <c r="Y990">
        <v>0</v>
      </c>
      <c r="Z990">
        <v>0</v>
      </c>
      <c r="AA990">
        <v>-11.22</v>
      </c>
      <c r="AB990">
        <v>0</v>
      </c>
      <c r="AC990">
        <v>0</v>
      </c>
      <c r="AD990">
        <v>11.22</v>
      </c>
      <c r="AE990" t="s">
        <v>104</v>
      </c>
      <c r="AF990" t="s">
        <v>683</v>
      </c>
      <c r="AG990" t="s">
        <v>377</v>
      </c>
      <c r="AH990" t="s">
        <v>105</v>
      </c>
    </row>
    <row r="991" spans="1:34" ht="15">
      <c r="A991" t="s">
        <v>101</v>
      </c>
      <c r="B991" t="s">
        <v>682</v>
      </c>
      <c r="C991" t="s">
        <v>376</v>
      </c>
      <c r="D991" t="s">
        <v>177</v>
      </c>
      <c r="E991" t="s">
        <v>106</v>
      </c>
      <c r="F991">
        <v>2012</v>
      </c>
      <c r="G991" t="s">
        <v>113</v>
      </c>
      <c r="H991" t="s">
        <v>178</v>
      </c>
      <c r="I991" t="s">
        <v>115</v>
      </c>
      <c r="J991" t="s">
        <v>150</v>
      </c>
      <c r="L991">
        <v>0</v>
      </c>
      <c r="M991">
        <v>0</v>
      </c>
      <c r="N991">
        <v>-11.22</v>
      </c>
      <c r="O991">
        <v>0</v>
      </c>
      <c r="P991">
        <v>11.22</v>
      </c>
      <c r="Q991" t="s">
        <v>103</v>
      </c>
      <c r="R991">
        <v>0</v>
      </c>
      <c r="S991">
        <v>0</v>
      </c>
      <c r="T991">
        <v>0</v>
      </c>
      <c r="U991">
        <v>0</v>
      </c>
      <c r="V991">
        <v>0</v>
      </c>
      <c r="W991">
        <v>0</v>
      </c>
      <c r="X991">
        <v>0</v>
      </c>
      <c r="Y991">
        <v>0</v>
      </c>
      <c r="Z991">
        <v>0</v>
      </c>
      <c r="AA991">
        <v>0</v>
      </c>
      <c r="AB991">
        <v>0</v>
      </c>
      <c r="AC991">
        <v>0</v>
      </c>
      <c r="AD991">
        <v>-11.22</v>
      </c>
      <c r="AE991" t="s">
        <v>104</v>
      </c>
      <c r="AF991" t="s">
        <v>683</v>
      </c>
      <c r="AG991" t="s">
        <v>377</v>
      </c>
      <c r="AH991" t="s">
        <v>107</v>
      </c>
    </row>
    <row r="992" spans="1:34" ht="15">
      <c r="A992" t="s">
        <v>101</v>
      </c>
      <c r="B992" t="s">
        <v>682</v>
      </c>
      <c r="C992" t="s">
        <v>376</v>
      </c>
      <c r="D992" t="s">
        <v>148</v>
      </c>
      <c r="E992" t="s">
        <v>106</v>
      </c>
      <c r="F992">
        <v>2012</v>
      </c>
      <c r="G992" t="s">
        <v>113</v>
      </c>
      <c r="H992" t="s">
        <v>149</v>
      </c>
      <c r="I992" t="s">
        <v>115</v>
      </c>
      <c r="J992" t="s">
        <v>150</v>
      </c>
      <c r="L992">
        <v>0</v>
      </c>
      <c r="M992">
        <v>0</v>
      </c>
      <c r="N992">
        <v>52701.46</v>
      </c>
      <c r="O992">
        <v>0.01</v>
      </c>
      <c r="P992">
        <v>-52701.47</v>
      </c>
      <c r="Q992" t="s">
        <v>103</v>
      </c>
      <c r="R992">
        <v>0</v>
      </c>
      <c r="S992">
        <v>1208.95</v>
      </c>
      <c r="T992">
        <v>200</v>
      </c>
      <c r="U992">
        <v>2994</v>
      </c>
      <c r="V992">
        <v>601.03</v>
      </c>
      <c r="W992">
        <v>612.65</v>
      </c>
      <c r="X992">
        <v>5590.13</v>
      </c>
      <c r="Y992">
        <v>726.66</v>
      </c>
      <c r="Z992">
        <v>25092.940000000002</v>
      </c>
      <c r="AA992">
        <v>0</v>
      </c>
      <c r="AB992">
        <v>15196.75</v>
      </c>
      <c r="AC992">
        <v>478.35</v>
      </c>
      <c r="AD992">
        <v>0</v>
      </c>
      <c r="AE992" t="s">
        <v>104</v>
      </c>
      <c r="AF992" t="s">
        <v>683</v>
      </c>
      <c r="AG992" t="s">
        <v>377</v>
      </c>
      <c r="AH992" t="s">
        <v>107</v>
      </c>
    </row>
    <row r="993" spans="1:34" ht="15">
      <c r="A993" t="s">
        <v>101</v>
      </c>
      <c r="B993" t="s">
        <v>682</v>
      </c>
      <c r="C993" t="s">
        <v>376</v>
      </c>
      <c r="D993" t="s">
        <v>274</v>
      </c>
      <c r="E993" t="s">
        <v>106</v>
      </c>
      <c r="F993">
        <v>2012</v>
      </c>
      <c r="G993" t="s">
        <v>113</v>
      </c>
      <c r="H993" t="s">
        <v>275</v>
      </c>
      <c r="I993" t="s">
        <v>115</v>
      </c>
      <c r="J993" t="s">
        <v>150</v>
      </c>
      <c r="L993">
        <v>0</v>
      </c>
      <c r="M993">
        <v>0</v>
      </c>
      <c r="N993">
        <v>234.64000000000001</v>
      </c>
      <c r="O993">
        <v>2.0100000000000002</v>
      </c>
      <c r="P993">
        <v>-236.65</v>
      </c>
      <c r="Q993" t="s">
        <v>103</v>
      </c>
      <c r="R993">
        <v>234.64000000000001</v>
      </c>
      <c r="S993">
        <v>0</v>
      </c>
      <c r="T993">
        <v>0</v>
      </c>
      <c r="U993">
        <v>0</v>
      </c>
      <c r="V993">
        <v>0</v>
      </c>
      <c r="W993">
        <v>0</v>
      </c>
      <c r="X993">
        <v>0</v>
      </c>
      <c r="Y993">
        <v>0</v>
      </c>
      <c r="Z993">
        <v>0</v>
      </c>
      <c r="AA993">
        <v>0</v>
      </c>
      <c r="AB993">
        <v>0</v>
      </c>
      <c r="AC993">
        <v>0</v>
      </c>
      <c r="AD993">
        <v>0</v>
      </c>
      <c r="AE993" t="s">
        <v>104</v>
      </c>
      <c r="AF993" t="s">
        <v>683</v>
      </c>
      <c r="AG993" t="s">
        <v>377</v>
      </c>
      <c r="AH993" t="s">
        <v>107</v>
      </c>
    </row>
    <row r="994" spans="1:34" ht="15">
      <c r="A994" t="s">
        <v>101</v>
      </c>
      <c r="B994" t="s">
        <v>682</v>
      </c>
      <c r="C994" t="s">
        <v>376</v>
      </c>
      <c r="D994" t="s">
        <v>478</v>
      </c>
      <c r="E994" t="s">
        <v>106</v>
      </c>
      <c r="F994">
        <v>2012</v>
      </c>
      <c r="G994" t="s">
        <v>113</v>
      </c>
      <c r="H994" t="s">
        <v>479</v>
      </c>
      <c r="I994" t="s">
        <v>115</v>
      </c>
      <c r="J994" t="s">
        <v>150</v>
      </c>
      <c r="L994">
        <v>0</v>
      </c>
      <c r="M994">
        <v>0</v>
      </c>
      <c r="N994">
        <v>40.56</v>
      </c>
      <c r="O994">
        <v>0</v>
      </c>
      <c r="P994">
        <v>-40.56</v>
      </c>
      <c r="Q994" t="s">
        <v>103</v>
      </c>
      <c r="R994">
        <v>0</v>
      </c>
      <c r="S994">
        <v>0</v>
      </c>
      <c r="T994">
        <v>0</v>
      </c>
      <c r="U994">
        <v>0</v>
      </c>
      <c r="V994">
        <v>0</v>
      </c>
      <c r="W994">
        <v>0</v>
      </c>
      <c r="X994">
        <v>0</v>
      </c>
      <c r="Y994">
        <v>0</v>
      </c>
      <c r="Z994">
        <v>0</v>
      </c>
      <c r="AA994">
        <v>0</v>
      </c>
      <c r="AB994">
        <v>0</v>
      </c>
      <c r="AC994">
        <v>40.56</v>
      </c>
      <c r="AD994">
        <v>0</v>
      </c>
      <c r="AE994" t="s">
        <v>104</v>
      </c>
      <c r="AF994" t="s">
        <v>683</v>
      </c>
      <c r="AG994" t="s">
        <v>377</v>
      </c>
      <c r="AH994" t="s">
        <v>107</v>
      </c>
    </row>
    <row r="995" spans="1:34" ht="15">
      <c r="A995" t="s">
        <v>101</v>
      </c>
      <c r="B995" t="s">
        <v>682</v>
      </c>
      <c r="C995" t="s">
        <v>376</v>
      </c>
      <c r="D995" t="s">
        <v>406</v>
      </c>
      <c r="E995" t="s">
        <v>106</v>
      </c>
      <c r="F995">
        <v>2012</v>
      </c>
      <c r="G995" t="s">
        <v>113</v>
      </c>
      <c r="H995" t="s">
        <v>407</v>
      </c>
      <c r="I995" t="s">
        <v>115</v>
      </c>
      <c r="J995" t="s">
        <v>150</v>
      </c>
      <c r="L995">
        <v>0</v>
      </c>
      <c r="M995">
        <v>0</v>
      </c>
      <c r="N995">
        <v>181.92000000000002</v>
      </c>
      <c r="O995">
        <v>0</v>
      </c>
      <c r="P995">
        <v>-181.92000000000002</v>
      </c>
      <c r="Q995" t="s">
        <v>103</v>
      </c>
      <c r="R995">
        <v>0</v>
      </c>
      <c r="S995">
        <v>0</v>
      </c>
      <c r="T995">
        <v>0</v>
      </c>
      <c r="U995">
        <v>0</v>
      </c>
      <c r="V995">
        <v>0</v>
      </c>
      <c r="W995">
        <v>0</v>
      </c>
      <c r="X995">
        <v>0</v>
      </c>
      <c r="Y995">
        <v>121.28</v>
      </c>
      <c r="Z995">
        <v>0</v>
      </c>
      <c r="AA995">
        <v>60.64</v>
      </c>
      <c r="AB995">
        <v>0</v>
      </c>
      <c r="AC995">
        <v>0</v>
      </c>
      <c r="AD995">
        <v>0</v>
      </c>
      <c r="AE995" t="s">
        <v>104</v>
      </c>
      <c r="AF995" t="s">
        <v>683</v>
      </c>
      <c r="AG995" t="s">
        <v>377</v>
      </c>
      <c r="AH995" t="s">
        <v>107</v>
      </c>
    </row>
    <row r="996" spans="1:34" ht="15">
      <c r="A996" t="s">
        <v>101</v>
      </c>
      <c r="B996" t="s">
        <v>682</v>
      </c>
      <c r="C996" t="s">
        <v>376</v>
      </c>
      <c r="D996" t="s">
        <v>183</v>
      </c>
      <c r="E996" t="s">
        <v>106</v>
      </c>
      <c r="F996">
        <v>2012</v>
      </c>
      <c r="G996" t="s">
        <v>113</v>
      </c>
      <c r="H996" t="s">
        <v>184</v>
      </c>
      <c r="I996" t="s">
        <v>115</v>
      </c>
      <c r="J996" t="s">
        <v>150</v>
      </c>
      <c r="L996">
        <v>0</v>
      </c>
      <c r="M996">
        <v>0</v>
      </c>
      <c r="N996">
        <v>323.6</v>
      </c>
      <c r="O996">
        <v>0.01</v>
      </c>
      <c r="P996">
        <v>-323.61</v>
      </c>
      <c r="Q996" t="s">
        <v>103</v>
      </c>
      <c r="R996">
        <v>0</v>
      </c>
      <c r="S996">
        <v>558.24</v>
      </c>
      <c r="T996">
        <v>0</v>
      </c>
      <c r="U996">
        <v>0</v>
      </c>
      <c r="V996">
        <v>0</v>
      </c>
      <c r="W996">
        <v>0</v>
      </c>
      <c r="X996">
        <v>0</v>
      </c>
      <c r="Y996">
        <v>0</v>
      </c>
      <c r="Z996">
        <v>0</v>
      </c>
      <c r="AA996">
        <v>0</v>
      </c>
      <c r="AB996">
        <v>-2.0100000000000002</v>
      </c>
      <c r="AC996">
        <v>-232.63</v>
      </c>
      <c r="AD996">
        <v>0</v>
      </c>
      <c r="AE996" t="s">
        <v>104</v>
      </c>
      <c r="AF996" t="s">
        <v>683</v>
      </c>
      <c r="AG996" t="s">
        <v>377</v>
      </c>
      <c r="AH996" t="s">
        <v>107</v>
      </c>
    </row>
    <row r="997" spans="1:34" ht="15">
      <c r="A997" t="s">
        <v>101</v>
      </c>
      <c r="B997" t="s">
        <v>682</v>
      </c>
      <c r="C997" t="s">
        <v>376</v>
      </c>
      <c r="D997" t="s">
        <v>151</v>
      </c>
      <c r="E997" t="s">
        <v>106</v>
      </c>
      <c r="F997">
        <v>2012</v>
      </c>
      <c r="G997" t="s">
        <v>113</v>
      </c>
      <c r="H997" t="s">
        <v>152</v>
      </c>
      <c r="I997" t="s">
        <v>115</v>
      </c>
      <c r="J997" t="s">
        <v>150</v>
      </c>
      <c r="L997">
        <v>0</v>
      </c>
      <c r="M997">
        <v>0</v>
      </c>
      <c r="N997">
        <v>10473.630000000001</v>
      </c>
      <c r="O997">
        <v>0</v>
      </c>
      <c r="P997">
        <v>-10473.630000000001</v>
      </c>
      <c r="Q997" t="s">
        <v>103</v>
      </c>
      <c r="R997">
        <v>0</v>
      </c>
      <c r="S997">
        <v>0</v>
      </c>
      <c r="T997">
        <v>0</v>
      </c>
      <c r="U997">
        <v>0</v>
      </c>
      <c r="V997">
        <v>0</v>
      </c>
      <c r="W997">
        <v>700</v>
      </c>
      <c r="X997">
        <v>0</v>
      </c>
      <c r="Y997">
        <v>0</v>
      </c>
      <c r="Z997">
        <v>9608.630000000001</v>
      </c>
      <c r="AA997">
        <v>165</v>
      </c>
      <c r="AB997">
        <v>0</v>
      </c>
      <c r="AC997">
        <v>0</v>
      </c>
      <c r="AD997">
        <v>0</v>
      </c>
      <c r="AE997" t="s">
        <v>104</v>
      </c>
      <c r="AF997" t="s">
        <v>683</v>
      </c>
      <c r="AG997" t="s">
        <v>377</v>
      </c>
      <c r="AH997" t="s">
        <v>107</v>
      </c>
    </row>
    <row r="998" spans="1:34" ht="15">
      <c r="A998" t="s">
        <v>101</v>
      </c>
      <c r="B998" t="s">
        <v>682</v>
      </c>
      <c r="C998" t="s">
        <v>376</v>
      </c>
      <c r="D998" t="s">
        <v>225</v>
      </c>
      <c r="E998" t="s">
        <v>106</v>
      </c>
      <c r="F998">
        <v>2012</v>
      </c>
      <c r="G998" t="s">
        <v>113</v>
      </c>
      <c r="H998" t="s">
        <v>226</v>
      </c>
      <c r="I998" t="s">
        <v>115</v>
      </c>
      <c r="J998" t="s">
        <v>227</v>
      </c>
      <c r="L998">
        <v>0</v>
      </c>
      <c r="M998">
        <v>0</v>
      </c>
      <c r="N998">
        <v>210393.02000000002</v>
      </c>
      <c r="O998">
        <v>0</v>
      </c>
      <c r="P998">
        <v>-210393.02000000002</v>
      </c>
      <c r="Q998" t="s">
        <v>103</v>
      </c>
      <c r="R998">
        <v>12634.28</v>
      </c>
      <c r="S998">
        <v>10688.300000000001</v>
      </c>
      <c r="T998">
        <v>23614.8</v>
      </c>
      <c r="U998">
        <v>16408.23</v>
      </c>
      <c r="V998">
        <v>20424.670000000002</v>
      </c>
      <c r="W998">
        <v>15394.83</v>
      </c>
      <c r="X998">
        <v>16438.64</v>
      </c>
      <c r="Y998">
        <v>24554.68</v>
      </c>
      <c r="Z998">
        <v>17347.23</v>
      </c>
      <c r="AA998">
        <v>17607.12</v>
      </c>
      <c r="AB998">
        <v>14445.43</v>
      </c>
      <c r="AC998">
        <v>20834.81</v>
      </c>
      <c r="AD998">
        <v>0</v>
      </c>
      <c r="AE998" t="s">
        <v>104</v>
      </c>
      <c r="AF998" t="s">
        <v>683</v>
      </c>
      <c r="AG998" t="s">
        <v>377</v>
      </c>
      <c r="AH998" t="s">
        <v>107</v>
      </c>
    </row>
    <row r="999" spans="1:34" ht="15">
      <c r="A999" t="s">
        <v>101</v>
      </c>
      <c r="B999" t="s">
        <v>682</v>
      </c>
      <c r="C999" t="s">
        <v>376</v>
      </c>
      <c r="D999" t="s">
        <v>228</v>
      </c>
      <c r="E999" t="s">
        <v>106</v>
      </c>
      <c r="F999">
        <v>2012</v>
      </c>
      <c r="G999" t="s">
        <v>113</v>
      </c>
      <c r="H999" t="s">
        <v>229</v>
      </c>
      <c r="I999" t="s">
        <v>115</v>
      </c>
      <c r="J999" t="s">
        <v>227</v>
      </c>
      <c r="L999">
        <v>0</v>
      </c>
      <c r="M999">
        <v>0</v>
      </c>
      <c r="N999">
        <v>122323.16</v>
      </c>
      <c r="O999">
        <v>0</v>
      </c>
      <c r="P999">
        <v>-122323.16</v>
      </c>
      <c r="Q999" t="s">
        <v>103</v>
      </c>
      <c r="R999">
        <v>7345.62</v>
      </c>
      <c r="S999">
        <v>6214.17</v>
      </c>
      <c r="T999">
        <v>13729.7</v>
      </c>
      <c r="U999">
        <v>9539.74</v>
      </c>
      <c r="V999">
        <v>11875</v>
      </c>
      <c r="W999">
        <v>8950.53</v>
      </c>
      <c r="X999">
        <v>9557.43</v>
      </c>
      <c r="Y999">
        <v>14276.2</v>
      </c>
      <c r="Z999">
        <v>10085.77</v>
      </c>
      <c r="AA999">
        <v>10236.86</v>
      </c>
      <c r="AB999">
        <v>8398.66</v>
      </c>
      <c r="AC999">
        <v>12113.48</v>
      </c>
      <c r="AD999">
        <v>0</v>
      </c>
      <c r="AE999" t="s">
        <v>104</v>
      </c>
      <c r="AF999" t="s">
        <v>683</v>
      </c>
      <c r="AG999" t="s">
        <v>377</v>
      </c>
      <c r="AH999" t="s">
        <v>107</v>
      </c>
    </row>
    <row r="1000" spans="1:34" ht="15">
      <c r="A1000" t="s">
        <v>101</v>
      </c>
      <c r="B1000" t="s">
        <v>742</v>
      </c>
      <c r="C1000" t="s">
        <v>376</v>
      </c>
      <c r="D1000" t="s">
        <v>127</v>
      </c>
      <c r="E1000" t="s">
        <v>108</v>
      </c>
      <c r="F1000">
        <v>2012</v>
      </c>
      <c r="G1000" t="s">
        <v>113</v>
      </c>
      <c r="H1000" t="s">
        <v>128</v>
      </c>
      <c r="I1000" t="s">
        <v>115</v>
      </c>
      <c r="J1000" t="s">
        <v>129</v>
      </c>
      <c r="K1000" t="s">
        <v>130</v>
      </c>
      <c r="L1000">
        <v>0</v>
      </c>
      <c r="M1000">
        <v>0</v>
      </c>
      <c r="N1000">
        <v>7139.74</v>
      </c>
      <c r="O1000">
        <v>0</v>
      </c>
      <c r="P1000">
        <v>-7139.74</v>
      </c>
      <c r="Q1000" t="s">
        <v>103</v>
      </c>
      <c r="R1000">
        <v>0</v>
      </c>
      <c r="S1000">
        <v>0</v>
      </c>
      <c r="T1000">
        <v>0</v>
      </c>
      <c r="U1000">
        <v>0</v>
      </c>
      <c r="V1000">
        <v>0</v>
      </c>
      <c r="W1000">
        <v>0</v>
      </c>
      <c r="X1000">
        <v>0</v>
      </c>
      <c r="Y1000">
        <v>0</v>
      </c>
      <c r="Z1000">
        <v>0</v>
      </c>
      <c r="AA1000">
        <v>0</v>
      </c>
      <c r="AB1000">
        <v>0</v>
      </c>
      <c r="AC1000">
        <v>7139.74</v>
      </c>
      <c r="AD1000">
        <v>0</v>
      </c>
      <c r="AE1000" t="s">
        <v>104</v>
      </c>
      <c r="AF1000" t="s">
        <v>743</v>
      </c>
      <c r="AG1000" t="s">
        <v>377</v>
      </c>
      <c r="AH1000" t="s">
        <v>109</v>
      </c>
    </row>
    <row r="1001" spans="1:34" ht="15">
      <c r="A1001" t="s">
        <v>101</v>
      </c>
      <c r="B1001" t="s">
        <v>742</v>
      </c>
      <c r="C1001" t="s">
        <v>376</v>
      </c>
      <c r="D1001" t="s">
        <v>134</v>
      </c>
      <c r="E1001" t="s">
        <v>108</v>
      </c>
      <c r="F1001">
        <v>2012</v>
      </c>
      <c r="G1001" t="s">
        <v>113</v>
      </c>
      <c r="H1001" t="s">
        <v>135</v>
      </c>
      <c r="I1001" t="s">
        <v>115</v>
      </c>
      <c r="J1001" t="s">
        <v>129</v>
      </c>
      <c r="K1001" t="s">
        <v>136</v>
      </c>
      <c r="L1001">
        <v>0</v>
      </c>
      <c r="M1001">
        <v>0</v>
      </c>
      <c r="N1001">
        <v>12404.460000000001</v>
      </c>
      <c r="O1001">
        <v>0</v>
      </c>
      <c r="P1001">
        <v>-12404.460000000001</v>
      </c>
      <c r="Q1001" t="s">
        <v>103</v>
      </c>
      <c r="R1001">
        <v>0</v>
      </c>
      <c r="S1001">
        <v>0</v>
      </c>
      <c r="T1001">
        <v>0</v>
      </c>
      <c r="U1001">
        <v>0</v>
      </c>
      <c r="V1001">
        <v>0</v>
      </c>
      <c r="W1001">
        <v>0</v>
      </c>
      <c r="X1001">
        <v>0</v>
      </c>
      <c r="Y1001">
        <v>0</v>
      </c>
      <c r="Z1001">
        <v>0</v>
      </c>
      <c r="AA1001">
        <v>0</v>
      </c>
      <c r="AB1001">
        <v>11114.460000000001</v>
      </c>
      <c r="AC1001">
        <v>1290</v>
      </c>
      <c r="AD1001">
        <v>0</v>
      </c>
      <c r="AE1001" t="s">
        <v>104</v>
      </c>
      <c r="AF1001" t="s">
        <v>743</v>
      </c>
      <c r="AG1001" t="s">
        <v>377</v>
      </c>
      <c r="AH1001" t="s">
        <v>109</v>
      </c>
    </row>
    <row r="1002" spans="1:34" ht="15">
      <c r="A1002" t="s">
        <v>101</v>
      </c>
      <c r="B1002" t="s">
        <v>742</v>
      </c>
      <c r="C1002" t="s">
        <v>376</v>
      </c>
      <c r="D1002" t="s">
        <v>137</v>
      </c>
      <c r="E1002" t="s">
        <v>108</v>
      </c>
      <c r="F1002">
        <v>2012</v>
      </c>
      <c r="G1002" t="s">
        <v>113</v>
      </c>
      <c r="H1002" t="s">
        <v>138</v>
      </c>
      <c r="I1002" t="s">
        <v>115</v>
      </c>
      <c r="J1002" t="s">
        <v>129</v>
      </c>
      <c r="K1002" t="s">
        <v>136</v>
      </c>
      <c r="L1002">
        <v>0</v>
      </c>
      <c r="M1002">
        <v>0</v>
      </c>
      <c r="N1002">
        <v>1591.3</v>
      </c>
      <c r="O1002">
        <v>0</v>
      </c>
      <c r="P1002">
        <v>-1591.3</v>
      </c>
      <c r="Q1002" t="s">
        <v>103</v>
      </c>
      <c r="R1002">
        <v>0</v>
      </c>
      <c r="S1002">
        <v>0</v>
      </c>
      <c r="T1002">
        <v>0</v>
      </c>
      <c r="U1002">
        <v>0</v>
      </c>
      <c r="V1002">
        <v>0</v>
      </c>
      <c r="W1002">
        <v>0</v>
      </c>
      <c r="X1002">
        <v>290.44</v>
      </c>
      <c r="Y1002">
        <v>367.47</v>
      </c>
      <c r="Z1002">
        <v>111.45</v>
      </c>
      <c r="AA1002">
        <v>55.730000000000004</v>
      </c>
      <c r="AB1002">
        <v>63.78</v>
      </c>
      <c r="AC1002">
        <v>702.4300000000001</v>
      </c>
      <c r="AD1002">
        <v>0</v>
      </c>
      <c r="AE1002" t="s">
        <v>104</v>
      </c>
      <c r="AF1002" t="s">
        <v>743</v>
      </c>
      <c r="AG1002" t="s">
        <v>377</v>
      </c>
      <c r="AH1002" t="s">
        <v>109</v>
      </c>
    </row>
    <row r="1003" spans="1:34" ht="15">
      <c r="A1003" t="s">
        <v>101</v>
      </c>
      <c r="B1003" t="s">
        <v>742</v>
      </c>
      <c r="C1003" t="s">
        <v>376</v>
      </c>
      <c r="D1003" t="s">
        <v>139</v>
      </c>
      <c r="E1003" t="s">
        <v>108</v>
      </c>
      <c r="F1003">
        <v>2012</v>
      </c>
      <c r="G1003" t="s">
        <v>113</v>
      </c>
      <c r="H1003" t="s">
        <v>140</v>
      </c>
      <c r="I1003" t="s">
        <v>115</v>
      </c>
      <c r="J1003" t="s">
        <v>129</v>
      </c>
      <c r="K1003" t="s">
        <v>136</v>
      </c>
      <c r="L1003">
        <v>0</v>
      </c>
      <c r="M1003">
        <v>0</v>
      </c>
      <c r="N1003">
        <v>588.32</v>
      </c>
      <c r="O1003">
        <v>0</v>
      </c>
      <c r="P1003">
        <v>-588.32</v>
      </c>
      <c r="Q1003" t="s">
        <v>103</v>
      </c>
      <c r="R1003">
        <v>0</v>
      </c>
      <c r="S1003">
        <v>0</v>
      </c>
      <c r="T1003">
        <v>0</v>
      </c>
      <c r="U1003">
        <v>0</v>
      </c>
      <c r="V1003">
        <v>0</v>
      </c>
      <c r="W1003">
        <v>0</v>
      </c>
      <c r="X1003">
        <v>0</v>
      </c>
      <c r="Y1003">
        <v>0</v>
      </c>
      <c r="Z1003">
        <v>0</v>
      </c>
      <c r="AA1003">
        <v>0</v>
      </c>
      <c r="AB1003">
        <v>0</v>
      </c>
      <c r="AC1003">
        <v>588.32</v>
      </c>
      <c r="AD1003">
        <v>0</v>
      </c>
      <c r="AE1003" t="s">
        <v>104</v>
      </c>
      <c r="AF1003" t="s">
        <v>743</v>
      </c>
      <c r="AG1003" t="s">
        <v>377</v>
      </c>
      <c r="AH1003" t="s">
        <v>109</v>
      </c>
    </row>
    <row r="1004" spans="1:34" ht="15">
      <c r="A1004" t="s">
        <v>101</v>
      </c>
      <c r="B1004" t="s">
        <v>748</v>
      </c>
      <c r="C1004" t="s">
        <v>376</v>
      </c>
      <c r="D1004" t="s">
        <v>127</v>
      </c>
      <c r="E1004" t="s">
        <v>106</v>
      </c>
      <c r="F1004">
        <v>2012</v>
      </c>
      <c r="G1004" t="s">
        <v>113</v>
      </c>
      <c r="H1004" t="s">
        <v>128</v>
      </c>
      <c r="I1004" t="s">
        <v>115</v>
      </c>
      <c r="J1004" t="s">
        <v>129</v>
      </c>
      <c r="K1004" t="s">
        <v>130</v>
      </c>
      <c r="L1004">
        <v>0</v>
      </c>
      <c r="M1004">
        <v>0</v>
      </c>
      <c r="N1004">
        <v>199795.23</v>
      </c>
      <c r="O1004">
        <v>0</v>
      </c>
      <c r="P1004">
        <v>-199795.23</v>
      </c>
      <c r="Q1004" t="s">
        <v>103</v>
      </c>
      <c r="R1004">
        <v>0</v>
      </c>
      <c r="S1004">
        <v>0</v>
      </c>
      <c r="T1004">
        <v>0</v>
      </c>
      <c r="U1004">
        <v>9599.01</v>
      </c>
      <c r="V1004">
        <v>20123.89</v>
      </c>
      <c r="W1004">
        <v>22190.37</v>
      </c>
      <c r="X1004">
        <v>24272.29</v>
      </c>
      <c r="Y1004">
        <v>34069.520000000004</v>
      </c>
      <c r="Z1004">
        <v>22435.11</v>
      </c>
      <c r="AA1004">
        <v>23747.62</v>
      </c>
      <c r="AB1004">
        <v>20008.79</v>
      </c>
      <c r="AC1004">
        <v>23348.63</v>
      </c>
      <c r="AD1004">
        <v>0</v>
      </c>
      <c r="AE1004" t="s">
        <v>104</v>
      </c>
      <c r="AF1004" t="s">
        <v>749</v>
      </c>
      <c r="AG1004" t="s">
        <v>377</v>
      </c>
      <c r="AH1004" t="s">
        <v>107</v>
      </c>
    </row>
    <row r="1005" spans="1:34" ht="15">
      <c r="A1005" t="s">
        <v>101</v>
      </c>
      <c r="B1005" t="s">
        <v>748</v>
      </c>
      <c r="C1005" t="s">
        <v>376</v>
      </c>
      <c r="D1005" t="s">
        <v>137</v>
      </c>
      <c r="E1005" t="s">
        <v>106</v>
      </c>
      <c r="F1005">
        <v>2012</v>
      </c>
      <c r="G1005" t="s">
        <v>113</v>
      </c>
      <c r="H1005" t="s">
        <v>138</v>
      </c>
      <c r="I1005" t="s">
        <v>115</v>
      </c>
      <c r="J1005" t="s">
        <v>129</v>
      </c>
      <c r="K1005" t="s">
        <v>136</v>
      </c>
      <c r="L1005">
        <v>0</v>
      </c>
      <c r="M1005">
        <v>0</v>
      </c>
      <c r="N1005">
        <v>4729.9400000000005</v>
      </c>
      <c r="O1005">
        <v>0</v>
      </c>
      <c r="P1005">
        <v>-4729.9400000000005</v>
      </c>
      <c r="Q1005" t="s">
        <v>103</v>
      </c>
      <c r="R1005">
        <v>0</v>
      </c>
      <c r="S1005">
        <v>0</v>
      </c>
      <c r="T1005">
        <v>0</v>
      </c>
      <c r="U1005">
        <v>0</v>
      </c>
      <c r="V1005">
        <v>0</v>
      </c>
      <c r="W1005">
        <v>0</v>
      </c>
      <c r="X1005">
        <v>0</v>
      </c>
      <c r="Y1005">
        <v>0</v>
      </c>
      <c r="Z1005">
        <v>0</v>
      </c>
      <c r="AA1005">
        <v>0</v>
      </c>
      <c r="AB1005">
        <v>0</v>
      </c>
      <c r="AC1005">
        <v>4729.9400000000005</v>
      </c>
      <c r="AD1005">
        <v>0</v>
      </c>
      <c r="AE1005" t="s">
        <v>104</v>
      </c>
      <c r="AF1005" t="s">
        <v>749</v>
      </c>
      <c r="AG1005" t="s">
        <v>377</v>
      </c>
      <c r="AH1005" t="s">
        <v>107</v>
      </c>
    </row>
    <row r="1006" spans="1:34" ht="15">
      <c r="A1006" t="s">
        <v>101</v>
      </c>
      <c r="B1006" t="s">
        <v>748</v>
      </c>
      <c r="C1006" t="s">
        <v>376</v>
      </c>
      <c r="D1006" t="s">
        <v>139</v>
      </c>
      <c r="E1006" t="s">
        <v>106</v>
      </c>
      <c r="F1006">
        <v>2012</v>
      </c>
      <c r="G1006" t="s">
        <v>113</v>
      </c>
      <c r="H1006" t="s">
        <v>140</v>
      </c>
      <c r="I1006" t="s">
        <v>115</v>
      </c>
      <c r="J1006" t="s">
        <v>129</v>
      </c>
      <c r="K1006" t="s">
        <v>136</v>
      </c>
      <c r="L1006">
        <v>0</v>
      </c>
      <c r="M1006">
        <v>0</v>
      </c>
      <c r="N1006">
        <v>4460.24</v>
      </c>
      <c r="O1006">
        <v>0</v>
      </c>
      <c r="P1006">
        <v>-4460.24</v>
      </c>
      <c r="Q1006" t="s">
        <v>103</v>
      </c>
      <c r="R1006">
        <v>0</v>
      </c>
      <c r="S1006">
        <v>0</v>
      </c>
      <c r="T1006">
        <v>0</v>
      </c>
      <c r="U1006">
        <v>0</v>
      </c>
      <c r="V1006">
        <v>0</v>
      </c>
      <c r="W1006">
        <v>0</v>
      </c>
      <c r="X1006">
        <v>0</v>
      </c>
      <c r="Y1006">
        <v>0</v>
      </c>
      <c r="Z1006">
        <v>0</v>
      </c>
      <c r="AA1006">
        <v>0</v>
      </c>
      <c r="AB1006">
        <v>0</v>
      </c>
      <c r="AC1006">
        <v>4460.24</v>
      </c>
      <c r="AD1006">
        <v>0</v>
      </c>
      <c r="AE1006" t="s">
        <v>104</v>
      </c>
      <c r="AF1006" t="s">
        <v>749</v>
      </c>
      <c r="AG1006" t="s">
        <v>377</v>
      </c>
      <c r="AH1006" t="s">
        <v>107</v>
      </c>
    </row>
    <row r="1007" spans="1:34" ht="15">
      <c r="A1007" t="s">
        <v>101</v>
      </c>
      <c r="B1007" t="s">
        <v>748</v>
      </c>
      <c r="C1007" t="s">
        <v>376</v>
      </c>
      <c r="D1007" t="s">
        <v>488</v>
      </c>
      <c r="E1007" t="s">
        <v>106</v>
      </c>
      <c r="F1007">
        <v>2012</v>
      </c>
      <c r="G1007" t="s">
        <v>113</v>
      </c>
      <c r="H1007" t="s">
        <v>489</v>
      </c>
      <c r="I1007" t="s">
        <v>115</v>
      </c>
      <c r="J1007" t="s">
        <v>129</v>
      </c>
      <c r="K1007" t="s">
        <v>136</v>
      </c>
      <c r="L1007">
        <v>0</v>
      </c>
      <c r="M1007">
        <v>0</v>
      </c>
      <c r="N1007">
        <v>23.21</v>
      </c>
      <c r="O1007">
        <v>0</v>
      </c>
      <c r="P1007">
        <v>-23.21</v>
      </c>
      <c r="Q1007" t="s">
        <v>103</v>
      </c>
      <c r="R1007">
        <v>0</v>
      </c>
      <c r="S1007">
        <v>0</v>
      </c>
      <c r="T1007">
        <v>0</v>
      </c>
      <c r="U1007">
        <v>0</v>
      </c>
      <c r="V1007">
        <v>0</v>
      </c>
      <c r="W1007">
        <v>0</v>
      </c>
      <c r="X1007">
        <v>0</v>
      </c>
      <c r="Y1007">
        <v>0</v>
      </c>
      <c r="Z1007">
        <v>0</v>
      </c>
      <c r="AA1007">
        <v>0</v>
      </c>
      <c r="AB1007">
        <v>0</v>
      </c>
      <c r="AC1007">
        <v>23.21</v>
      </c>
      <c r="AD1007">
        <v>0</v>
      </c>
      <c r="AE1007" t="s">
        <v>104</v>
      </c>
      <c r="AF1007" t="s">
        <v>749</v>
      </c>
      <c r="AG1007" t="s">
        <v>377</v>
      </c>
      <c r="AH1007" t="s">
        <v>107</v>
      </c>
    </row>
    <row r="1008" spans="1:34" ht="15">
      <c r="A1008" t="s">
        <v>101</v>
      </c>
      <c r="B1008" t="s">
        <v>748</v>
      </c>
      <c r="C1008" t="s">
        <v>376</v>
      </c>
      <c r="D1008" t="s">
        <v>451</v>
      </c>
      <c r="E1008" t="s">
        <v>106</v>
      </c>
      <c r="F1008">
        <v>2012</v>
      </c>
      <c r="G1008" t="s">
        <v>113</v>
      </c>
      <c r="H1008" t="s">
        <v>452</v>
      </c>
      <c r="I1008" t="s">
        <v>115</v>
      </c>
      <c r="J1008" t="s">
        <v>150</v>
      </c>
      <c r="L1008">
        <v>0</v>
      </c>
      <c r="M1008">
        <v>0</v>
      </c>
      <c r="N1008">
        <v>42144</v>
      </c>
      <c r="O1008">
        <v>0</v>
      </c>
      <c r="P1008">
        <v>-42144</v>
      </c>
      <c r="Q1008" t="s">
        <v>103</v>
      </c>
      <c r="R1008">
        <v>0</v>
      </c>
      <c r="S1008">
        <v>0</v>
      </c>
      <c r="T1008">
        <v>0</v>
      </c>
      <c r="U1008">
        <v>0</v>
      </c>
      <c r="V1008">
        <v>0</v>
      </c>
      <c r="W1008">
        <v>0</v>
      </c>
      <c r="X1008">
        <v>0</v>
      </c>
      <c r="Y1008">
        <v>0</v>
      </c>
      <c r="Z1008">
        <v>0</v>
      </c>
      <c r="AA1008">
        <v>0</v>
      </c>
      <c r="AB1008">
        <v>42144</v>
      </c>
      <c r="AC1008">
        <v>0</v>
      </c>
      <c r="AD1008">
        <v>0</v>
      </c>
      <c r="AE1008" t="s">
        <v>104</v>
      </c>
      <c r="AF1008" t="s">
        <v>749</v>
      </c>
      <c r="AG1008" t="s">
        <v>377</v>
      </c>
      <c r="AH1008" t="s">
        <v>107</v>
      </c>
    </row>
    <row r="1009" spans="1:34" ht="15">
      <c r="A1009" t="s">
        <v>101</v>
      </c>
      <c r="B1009" t="s">
        <v>748</v>
      </c>
      <c r="C1009" t="s">
        <v>376</v>
      </c>
      <c r="D1009" t="s">
        <v>202</v>
      </c>
      <c r="E1009" t="s">
        <v>106</v>
      </c>
      <c r="F1009">
        <v>2012</v>
      </c>
      <c r="G1009" t="s">
        <v>113</v>
      </c>
      <c r="H1009" t="s">
        <v>203</v>
      </c>
      <c r="I1009" t="s">
        <v>115</v>
      </c>
      <c r="J1009" t="s">
        <v>150</v>
      </c>
      <c r="L1009">
        <v>0</v>
      </c>
      <c r="M1009">
        <v>0</v>
      </c>
      <c r="N1009">
        <v>0</v>
      </c>
      <c r="O1009">
        <v>591.3000000000001</v>
      </c>
      <c r="P1009">
        <v>-591.3000000000001</v>
      </c>
      <c r="Q1009" t="s">
        <v>103</v>
      </c>
      <c r="R1009">
        <v>0</v>
      </c>
      <c r="S1009">
        <v>0</v>
      </c>
      <c r="T1009">
        <v>0</v>
      </c>
      <c r="U1009">
        <v>0</v>
      </c>
      <c r="V1009">
        <v>0</v>
      </c>
      <c r="W1009">
        <v>0</v>
      </c>
      <c r="X1009">
        <v>0</v>
      </c>
      <c r="Y1009">
        <v>0</v>
      </c>
      <c r="Z1009">
        <v>0</v>
      </c>
      <c r="AA1009">
        <v>0</v>
      </c>
      <c r="AB1009">
        <v>0</v>
      </c>
      <c r="AC1009">
        <v>0</v>
      </c>
      <c r="AD1009">
        <v>0</v>
      </c>
      <c r="AE1009" t="s">
        <v>104</v>
      </c>
      <c r="AF1009" t="s">
        <v>749</v>
      </c>
      <c r="AG1009" t="s">
        <v>377</v>
      </c>
      <c r="AH1009" t="s">
        <v>107</v>
      </c>
    </row>
    <row r="1010" spans="1:34" ht="15">
      <c r="A1010" t="s">
        <v>101</v>
      </c>
      <c r="B1010" t="s">
        <v>748</v>
      </c>
      <c r="C1010" t="s">
        <v>376</v>
      </c>
      <c r="D1010" t="s">
        <v>378</v>
      </c>
      <c r="E1010" t="s">
        <v>106</v>
      </c>
      <c r="F1010">
        <v>2012</v>
      </c>
      <c r="G1010" t="s">
        <v>113</v>
      </c>
      <c r="H1010" t="s">
        <v>379</v>
      </c>
      <c r="I1010" t="s">
        <v>115</v>
      </c>
      <c r="J1010" t="s">
        <v>150</v>
      </c>
      <c r="L1010">
        <v>0</v>
      </c>
      <c r="M1010">
        <v>0</v>
      </c>
      <c r="N1010">
        <v>250</v>
      </c>
      <c r="O1010">
        <v>0</v>
      </c>
      <c r="P1010">
        <v>-250</v>
      </c>
      <c r="Q1010" t="s">
        <v>103</v>
      </c>
      <c r="R1010">
        <v>0</v>
      </c>
      <c r="S1010">
        <v>0</v>
      </c>
      <c r="T1010">
        <v>0</v>
      </c>
      <c r="U1010">
        <v>0</v>
      </c>
      <c r="V1010">
        <v>0</v>
      </c>
      <c r="W1010">
        <v>0</v>
      </c>
      <c r="X1010">
        <v>0</v>
      </c>
      <c r="Y1010">
        <v>0</v>
      </c>
      <c r="Z1010">
        <v>0</v>
      </c>
      <c r="AA1010">
        <v>250</v>
      </c>
      <c r="AB1010">
        <v>0</v>
      </c>
      <c r="AC1010">
        <v>0</v>
      </c>
      <c r="AD1010">
        <v>0</v>
      </c>
      <c r="AE1010" t="s">
        <v>104</v>
      </c>
      <c r="AF1010" t="s">
        <v>749</v>
      </c>
      <c r="AG1010" t="s">
        <v>377</v>
      </c>
      <c r="AH1010" t="s">
        <v>107</v>
      </c>
    </row>
    <row r="1011" spans="1:34" ht="15">
      <c r="A1011" t="s">
        <v>101</v>
      </c>
      <c r="B1011" t="s">
        <v>748</v>
      </c>
      <c r="C1011" t="s">
        <v>376</v>
      </c>
      <c r="D1011" t="s">
        <v>148</v>
      </c>
      <c r="E1011" t="s">
        <v>106</v>
      </c>
      <c r="F1011">
        <v>2012</v>
      </c>
      <c r="G1011" t="s">
        <v>113</v>
      </c>
      <c r="H1011" t="s">
        <v>149</v>
      </c>
      <c r="I1011" t="s">
        <v>115</v>
      </c>
      <c r="J1011" t="s">
        <v>150</v>
      </c>
      <c r="L1011">
        <v>0</v>
      </c>
      <c r="M1011">
        <v>0</v>
      </c>
      <c r="N1011">
        <v>631.85</v>
      </c>
      <c r="O1011">
        <v>0</v>
      </c>
      <c r="P1011">
        <v>-631.85</v>
      </c>
      <c r="Q1011" t="s">
        <v>103</v>
      </c>
      <c r="R1011">
        <v>0</v>
      </c>
      <c r="S1011">
        <v>0</v>
      </c>
      <c r="T1011">
        <v>0</v>
      </c>
      <c r="U1011">
        <v>0</v>
      </c>
      <c r="V1011">
        <v>109.15</v>
      </c>
      <c r="W1011">
        <v>129.55</v>
      </c>
      <c r="X1011">
        <v>0</v>
      </c>
      <c r="Y1011">
        <v>0</v>
      </c>
      <c r="Z1011">
        <v>84.8</v>
      </c>
      <c r="AA1011">
        <v>0</v>
      </c>
      <c r="AB1011">
        <v>487.34000000000003</v>
      </c>
      <c r="AC1011">
        <v>-178.99</v>
      </c>
      <c r="AD1011">
        <v>0</v>
      </c>
      <c r="AE1011" t="s">
        <v>104</v>
      </c>
      <c r="AF1011" t="s">
        <v>749</v>
      </c>
      <c r="AG1011" t="s">
        <v>377</v>
      </c>
      <c r="AH1011" t="s">
        <v>107</v>
      </c>
    </row>
    <row r="1012" spans="1:34" ht="15">
      <c r="A1012" t="s">
        <v>101</v>
      </c>
      <c r="B1012" t="s">
        <v>748</v>
      </c>
      <c r="C1012" t="s">
        <v>376</v>
      </c>
      <c r="D1012" t="s">
        <v>225</v>
      </c>
      <c r="E1012" t="s">
        <v>106</v>
      </c>
      <c r="F1012">
        <v>2012</v>
      </c>
      <c r="G1012" t="s">
        <v>113</v>
      </c>
      <c r="H1012" t="s">
        <v>226</v>
      </c>
      <c r="I1012" t="s">
        <v>115</v>
      </c>
      <c r="J1012" t="s">
        <v>227</v>
      </c>
      <c r="L1012">
        <v>0</v>
      </c>
      <c r="M1012">
        <v>0</v>
      </c>
      <c r="N1012">
        <v>84870.98</v>
      </c>
      <c r="O1012">
        <v>0</v>
      </c>
      <c r="P1012">
        <v>-84870.98</v>
      </c>
      <c r="Q1012" t="s">
        <v>103</v>
      </c>
      <c r="R1012">
        <v>0</v>
      </c>
      <c r="S1012">
        <v>0</v>
      </c>
      <c r="T1012">
        <v>0</v>
      </c>
      <c r="U1012">
        <v>3976.57</v>
      </c>
      <c r="V1012">
        <v>8502.22</v>
      </c>
      <c r="W1012">
        <v>8937.81</v>
      </c>
      <c r="X1012">
        <v>10436.960000000001</v>
      </c>
      <c r="Y1012">
        <v>14649.68</v>
      </c>
      <c r="Z1012">
        <v>9646.99</v>
      </c>
      <c r="AA1012">
        <v>10211.4</v>
      </c>
      <c r="AB1012">
        <v>8603.69</v>
      </c>
      <c r="AC1012">
        <v>9905.66</v>
      </c>
      <c r="AD1012">
        <v>0</v>
      </c>
      <c r="AE1012" t="s">
        <v>104</v>
      </c>
      <c r="AF1012" t="s">
        <v>749</v>
      </c>
      <c r="AG1012" t="s">
        <v>377</v>
      </c>
      <c r="AH1012" t="s">
        <v>107</v>
      </c>
    </row>
    <row r="1013" spans="1:34" ht="15">
      <c r="A1013" t="s">
        <v>101</v>
      </c>
      <c r="B1013" t="s">
        <v>748</v>
      </c>
      <c r="C1013" t="s">
        <v>376</v>
      </c>
      <c r="D1013" t="s">
        <v>228</v>
      </c>
      <c r="E1013" t="s">
        <v>106</v>
      </c>
      <c r="F1013">
        <v>2012</v>
      </c>
      <c r="G1013" t="s">
        <v>113</v>
      </c>
      <c r="H1013" t="s">
        <v>229</v>
      </c>
      <c r="I1013" t="s">
        <v>115</v>
      </c>
      <c r="J1013" t="s">
        <v>227</v>
      </c>
      <c r="L1013">
        <v>0</v>
      </c>
      <c r="M1013">
        <v>0</v>
      </c>
      <c r="N1013">
        <v>49345.26</v>
      </c>
      <c r="O1013">
        <v>0</v>
      </c>
      <c r="P1013">
        <v>-49345.26</v>
      </c>
      <c r="Q1013" t="s">
        <v>103</v>
      </c>
      <c r="R1013">
        <v>0</v>
      </c>
      <c r="S1013">
        <v>0</v>
      </c>
      <c r="T1013">
        <v>0</v>
      </c>
      <c r="U1013">
        <v>2312.02</v>
      </c>
      <c r="V1013">
        <v>4943.31</v>
      </c>
      <c r="W1013">
        <v>5196.56</v>
      </c>
      <c r="X1013">
        <v>6068.1900000000005</v>
      </c>
      <c r="Y1013">
        <v>8517.57</v>
      </c>
      <c r="Z1013">
        <v>5608.900000000001</v>
      </c>
      <c r="AA1013">
        <v>5937.06</v>
      </c>
      <c r="AB1013">
        <v>5002.32</v>
      </c>
      <c r="AC1013">
        <v>5759.33</v>
      </c>
      <c r="AD1013">
        <v>0</v>
      </c>
      <c r="AE1013" t="s">
        <v>104</v>
      </c>
      <c r="AF1013" t="s">
        <v>749</v>
      </c>
      <c r="AG1013" t="s">
        <v>377</v>
      </c>
      <c r="AH1013" t="s">
        <v>107</v>
      </c>
    </row>
    <row r="1014" spans="1:34" ht="15">
      <c r="A1014" t="s">
        <v>101</v>
      </c>
      <c r="B1014" t="s">
        <v>102</v>
      </c>
      <c r="C1014" t="s">
        <v>384</v>
      </c>
      <c r="D1014" t="s">
        <v>127</v>
      </c>
      <c r="E1014" t="s">
        <v>102</v>
      </c>
      <c r="F1014">
        <v>2012</v>
      </c>
      <c r="G1014" t="s">
        <v>113</v>
      </c>
      <c r="H1014" t="s">
        <v>128</v>
      </c>
      <c r="I1014" t="s">
        <v>115</v>
      </c>
      <c r="J1014" t="s">
        <v>129</v>
      </c>
      <c r="K1014" t="s">
        <v>130</v>
      </c>
      <c r="L1014">
        <v>638264.92</v>
      </c>
      <c r="M1014">
        <v>638264.92</v>
      </c>
      <c r="N1014">
        <v>0</v>
      </c>
      <c r="O1014">
        <v>0</v>
      </c>
      <c r="P1014">
        <v>638264.92</v>
      </c>
      <c r="Q1014" t="s">
        <v>131</v>
      </c>
      <c r="R1014">
        <v>0</v>
      </c>
      <c r="S1014">
        <v>0</v>
      </c>
      <c r="T1014">
        <v>0</v>
      </c>
      <c r="U1014">
        <v>0</v>
      </c>
      <c r="V1014">
        <v>0</v>
      </c>
      <c r="W1014">
        <v>0</v>
      </c>
      <c r="X1014">
        <v>0</v>
      </c>
      <c r="Y1014">
        <v>0</v>
      </c>
      <c r="Z1014">
        <v>0</v>
      </c>
      <c r="AA1014">
        <v>0</v>
      </c>
      <c r="AB1014">
        <v>0</v>
      </c>
      <c r="AC1014">
        <v>0</v>
      </c>
      <c r="AD1014">
        <v>0</v>
      </c>
      <c r="AE1014" t="s">
        <v>104</v>
      </c>
      <c r="AF1014" t="s">
        <v>105</v>
      </c>
      <c r="AG1014" t="s">
        <v>385</v>
      </c>
      <c r="AH1014" t="s">
        <v>105</v>
      </c>
    </row>
    <row r="1015" spans="1:34" ht="15">
      <c r="A1015" t="s">
        <v>101</v>
      </c>
      <c r="B1015" t="s">
        <v>102</v>
      </c>
      <c r="C1015" t="s">
        <v>384</v>
      </c>
      <c r="D1015" t="s">
        <v>253</v>
      </c>
      <c r="E1015" t="s">
        <v>102</v>
      </c>
      <c r="F1015">
        <v>2012</v>
      </c>
      <c r="G1015" t="s">
        <v>113</v>
      </c>
      <c r="H1015" t="s">
        <v>254</v>
      </c>
      <c r="I1015" t="s">
        <v>115</v>
      </c>
      <c r="J1015" t="s">
        <v>129</v>
      </c>
      <c r="K1015" t="s">
        <v>130</v>
      </c>
      <c r="L1015">
        <v>-5952</v>
      </c>
      <c r="M1015">
        <v>-5952</v>
      </c>
      <c r="N1015">
        <v>0</v>
      </c>
      <c r="O1015">
        <v>0</v>
      </c>
      <c r="P1015">
        <v>-5952</v>
      </c>
      <c r="Q1015" t="s">
        <v>131</v>
      </c>
      <c r="R1015">
        <v>0</v>
      </c>
      <c r="S1015">
        <v>0</v>
      </c>
      <c r="T1015">
        <v>0</v>
      </c>
      <c r="U1015">
        <v>0</v>
      </c>
      <c r="V1015">
        <v>0</v>
      </c>
      <c r="W1015">
        <v>0</v>
      </c>
      <c r="X1015">
        <v>0</v>
      </c>
      <c r="Y1015">
        <v>0</v>
      </c>
      <c r="Z1015">
        <v>0</v>
      </c>
      <c r="AA1015">
        <v>0</v>
      </c>
      <c r="AB1015">
        <v>0</v>
      </c>
      <c r="AC1015">
        <v>0</v>
      </c>
      <c r="AD1015">
        <v>0</v>
      </c>
      <c r="AE1015" t="s">
        <v>104</v>
      </c>
      <c r="AF1015" t="s">
        <v>105</v>
      </c>
      <c r="AG1015" t="s">
        <v>385</v>
      </c>
      <c r="AH1015" t="s">
        <v>105</v>
      </c>
    </row>
    <row r="1016" spans="1:34" ht="15">
      <c r="A1016" t="s">
        <v>101</v>
      </c>
      <c r="B1016" t="s">
        <v>102</v>
      </c>
      <c r="C1016" t="s">
        <v>384</v>
      </c>
      <c r="D1016" t="s">
        <v>132</v>
      </c>
      <c r="E1016" t="s">
        <v>102</v>
      </c>
      <c r="F1016">
        <v>2012</v>
      </c>
      <c r="G1016" t="s">
        <v>113</v>
      </c>
      <c r="H1016" t="s">
        <v>133</v>
      </c>
      <c r="I1016" t="s">
        <v>115</v>
      </c>
      <c r="J1016" t="s">
        <v>129</v>
      </c>
      <c r="K1016" t="s">
        <v>130</v>
      </c>
      <c r="L1016">
        <v>0</v>
      </c>
      <c r="M1016">
        <v>0</v>
      </c>
      <c r="N1016">
        <v>0</v>
      </c>
      <c r="O1016">
        <v>0</v>
      </c>
      <c r="P1016">
        <v>0</v>
      </c>
      <c r="Q1016" t="s">
        <v>103</v>
      </c>
      <c r="R1016">
        <v>0</v>
      </c>
      <c r="S1016">
        <v>16261.390000000001</v>
      </c>
      <c r="T1016">
        <v>-16261.390000000001</v>
      </c>
      <c r="U1016">
        <v>0</v>
      </c>
      <c r="V1016">
        <v>9104.53</v>
      </c>
      <c r="W1016">
        <v>-654.25</v>
      </c>
      <c r="X1016">
        <v>3380.11</v>
      </c>
      <c r="Y1016">
        <v>-11830.39</v>
      </c>
      <c r="Z1016">
        <v>0</v>
      </c>
      <c r="AA1016">
        <v>5070.17</v>
      </c>
      <c r="AB1016">
        <v>-5070.17</v>
      </c>
      <c r="AC1016">
        <v>0</v>
      </c>
      <c r="AD1016">
        <v>0</v>
      </c>
      <c r="AE1016" t="s">
        <v>104</v>
      </c>
      <c r="AF1016" t="s">
        <v>105</v>
      </c>
      <c r="AG1016" t="s">
        <v>385</v>
      </c>
      <c r="AH1016" t="s">
        <v>105</v>
      </c>
    </row>
    <row r="1017" spans="1:34" ht="15">
      <c r="A1017" t="s">
        <v>101</v>
      </c>
      <c r="B1017" t="s">
        <v>102</v>
      </c>
      <c r="C1017" t="s">
        <v>384</v>
      </c>
      <c r="D1017" t="s">
        <v>134</v>
      </c>
      <c r="E1017" t="s">
        <v>102</v>
      </c>
      <c r="F1017">
        <v>2012</v>
      </c>
      <c r="G1017" t="s">
        <v>113</v>
      </c>
      <c r="H1017" t="s">
        <v>135</v>
      </c>
      <c r="I1017" t="s">
        <v>115</v>
      </c>
      <c r="J1017" t="s">
        <v>129</v>
      </c>
      <c r="K1017" t="s">
        <v>136</v>
      </c>
      <c r="L1017">
        <v>92880</v>
      </c>
      <c r="M1017">
        <v>92880</v>
      </c>
      <c r="N1017">
        <v>0</v>
      </c>
      <c r="O1017">
        <v>0</v>
      </c>
      <c r="P1017">
        <v>92880</v>
      </c>
      <c r="Q1017" t="s">
        <v>131</v>
      </c>
      <c r="R1017">
        <v>0</v>
      </c>
      <c r="S1017">
        <v>0</v>
      </c>
      <c r="T1017">
        <v>0</v>
      </c>
      <c r="U1017">
        <v>0</v>
      </c>
      <c r="V1017">
        <v>0</v>
      </c>
      <c r="W1017">
        <v>0</v>
      </c>
      <c r="X1017">
        <v>0</v>
      </c>
      <c r="Y1017">
        <v>0</v>
      </c>
      <c r="Z1017">
        <v>0</v>
      </c>
      <c r="AA1017">
        <v>0</v>
      </c>
      <c r="AB1017">
        <v>0</v>
      </c>
      <c r="AC1017">
        <v>0</v>
      </c>
      <c r="AD1017">
        <v>0</v>
      </c>
      <c r="AE1017" t="s">
        <v>104</v>
      </c>
      <c r="AF1017" t="s">
        <v>105</v>
      </c>
      <c r="AG1017" t="s">
        <v>385</v>
      </c>
      <c r="AH1017" t="s">
        <v>105</v>
      </c>
    </row>
    <row r="1018" spans="1:34" ht="15">
      <c r="A1018" t="s">
        <v>101</v>
      </c>
      <c r="B1018" t="s">
        <v>102</v>
      </c>
      <c r="C1018" t="s">
        <v>384</v>
      </c>
      <c r="D1018" t="s">
        <v>137</v>
      </c>
      <c r="E1018" t="s">
        <v>102</v>
      </c>
      <c r="F1018">
        <v>2012</v>
      </c>
      <c r="G1018" t="s">
        <v>113</v>
      </c>
      <c r="H1018" t="s">
        <v>138</v>
      </c>
      <c r="I1018" t="s">
        <v>115</v>
      </c>
      <c r="J1018" t="s">
        <v>129</v>
      </c>
      <c r="K1018" t="s">
        <v>136</v>
      </c>
      <c r="L1018">
        <v>44374.96</v>
      </c>
      <c r="M1018">
        <v>44374.96</v>
      </c>
      <c r="N1018">
        <v>0</v>
      </c>
      <c r="O1018">
        <v>0</v>
      </c>
      <c r="P1018">
        <v>44374.96</v>
      </c>
      <c r="Q1018" t="s">
        <v>131</v>
      </c>
      <c r="R1018">
        <v>0</v>
      </c>
      <c r="S1018">
        <v>0</v>
      </c>
      <c r="T1018">
        <v>0</v>
      </c>
      <c r="U1018">
        <v>0</v>
      </c>
      <c r="V1018">
        <v>0</v>
      </c>
      <c r="W1018">
        <v>0</v>
      </c>
      <c r="X1018">
        <v>0</v>
      </c>
      <c r="Y1018">
        <v>0</v>
      </c>
      <c r="Z1018">
        <v>0</v>
      </c>
      <c r="AA1018">
        <v>0</v>
      </c>
      <c r="AB1018">
        <v>0</v>
      </c>
      <c r="AC1018">
        <v>0</v>
      </c>
      <c r="AD1018">
        <v>0</v>
      </c>
      <c r="AE1018" t="s">
        <v>104</v>
      </c>
      <c r="AF1018" t="s">
        <v>105</v>
      </c>
      <c r="AG1018" t="s">
        <v>385</v>
      </c>
      <c r="AH1018" t="s">
        <v>105</v>
      </c>
    </row>
    <row r="1019" spans="1:34" ht="15">
      <c r="A1019" t="s">
        <v>101</v>
      </c>
      <c r="B1019" t="s">
        <v>102</v>
      </c>
      <c r="C1019" t="s">
        <v>384</v>
      </c>
      <c r="D1019" t="s">
        <v>139</v>
      </c>
      <c r="E1019" t="s">
        <v>102</v>
      </c>
      <c r="F1019">
        <v>2012</v>
      </c>
      <c r="G1019" t="s">
        <v>113</v>
      </c>
      <c r="H1019" t="s">
        <v>140</v>
      </c>
      <c r="I1019" t="s">
        <v>115</v>
      </c>
      <c r="J1019" t="s">
        <v>129</v>
      </c>
      <c r="K1019" t="s">
        <v>136</v>
      </c>
      <c r="L1019">
        <v>46274.96</v>
      </c>
      <c r="M1019">
        <v>46274.96</v>
      </c>
      <c r="N1019">
        <v>0</v>
      </c>
      <c r="O1019">
        <v>0</v>
      </c>
      <c r="P1019">
        <v>46274.96</v>
      </c>
      <c r="Q1019" t="s">
        <v>131</v>
      </c>
      <c r="R1019">
        <v>0</v>
      </c>
      <c r="S1019">
        <v>0</v>
      </c>
      <c r="T1019">
        <v>0</v>
      </c>
      <c r="U1019">
        <v>0</v>
      </c>
      <c r="V1019">
        <v>0</v>
      </c>
      <c r="W1019">
        <v>0</v>
      </c>
      <c r="X1019">
        <v>0</v>
      </c>
      <c r="Y1019">
        <v>0</v>
      </c>
      <c r="Z1019">
        <v>0</v>
      </c>
      <c r="AA1019">
        <v>0</v>
      </c>
      <c r="AB1019">
        <v>0</v>
      </c>
      <c r="AC1019">
        <v>0</v>
      </c>
      <c r="AD1019">
        <v>0</v>
      </c>
      <c r="AE1019" t="s">
        <v>104</v>
      </c>
      <c r="AF1019" t="s">
        <v>105</v>
      </c>
      <c r="AG1019" t="s">
        <v>385</v>
      </c>
      <c r="AH1019" t="s">
        <v>105</v>
      </c>
    </row>
    <row r="1020" spans="1:34" ht="15">
      <c r="A1020" t="s">
        <v>101</v>
      </c>
      <c r="B1020" t="s">
        <v>102</v>
      </c>
      <c r="C1020" t="s">
        <v>384</v>
      </c>
      <c r="D1020" t="s">
        <v>141</v>
      </c>
      <c r="E1020" t="s">
        <v>102</v>
      </c>
      <c r="F1020">
        <v>2012</v>
      </c>
      <c r="G1020" t="s">
        <v>113</v>
      </c>
      <c r="H1020" t="s">
        <v>142</v>
      </c>
      <c r="I1020" t="s">
        <v>115</v>
      </c>
      <c r="J1020" t="s">
        <v>129</v>
      </c>
      <c r="K1020" t="s">
        <v>136</v>
      </c>
      <c r="L1020">
        <v>2772</v>
      </c>
      <c r="M1020">
        <v>2772</v>
      </c>
      <c r="N1020">
        <v>0</v>
      </c>
      <c r="O1020">
        <v>0</v>
      </c>
      <c r="P1020">
        <v>2772</v>
      </c>
      <c r="Q1020" t="s">
        <v>131</v>
      </c>
      <c r="R1020">
        <v>0</v>
      </c>
      <c r="S1020">
        <v>0</v>
      </c>
      <c r="T1020">
        <v>0</v>
      </c>
      <c r="U1020">
        <v>0</v>
      </c>
      <c r="V1020">
        <v>0</v>
      </c>
      <c r="W1020">
        <v>0</v>
      </c>
      <c r="X1020">
        <v>0</v>
      </c>
      <c r="Y1020">
        <v>0</v>
      </c>
      <c r="Z1020">
        <v>0</v>
      </c>
      <c r="AA1020">
        <v>0</v>
      </c>
      <c r="AB1020">
        <v>0</v>
      </c>
      <c r="AC1020">
        <v>0</v>
      </c>
      <c r="AD1020">
        <v>0</v>
      </c>
      <c r="AE1020" t="s">
        <v>104</v>
      </c>
      <c r="AF1020" t="s">
        <v>105</v>
      </c>
      <c r="AG1020" t="s">
        <v>385</v>
      </c>
      <c r="AH1020" t="s">
        <v>105</v>
      </c>
    </row>
    <row r="1021" spans="1:34" ht="15">
      <c r="A1021" t="s">
        <v>101</v>
      </c>
      <c r="B1021" t="s">
        <v>102</v>
      </c>
      <c r="C1021" t="s">
        <v>384</v>
      </c>
      <c r="D1021" t="s">
        <v>143</v>
      </c>
      <c r="E1021" t="s">
        <v>102</v>
      </c>
      <c r="F1021">
        <v>2012</v>
      </c>
      <c r="G1021" t="s">
        <v>113</v>
      </c>
      <c r="H1021" t="s">
        <v>144</v>
      </c>
      <c r="I1021" t="s">
        <v>115</v>
      </c>
      <c r="J1021" t="s">
        <v>129</v>
      </c>
      <c r="K1021" t="s">
        <v>136</v>
      </c>
      <c r="L1021">
        <v>0</v>
      </c>
      <c r="M1021">
        <v>0</v>
      </c>
      <c r="N1021">
        <v>0</v>
      </c>
      <c r="O1021">
        <v>0</v>
      </c>
      <c r="P1021">
        <v>0</v>
      </c>
      <c r="Q1021" t="s">
        <v>103</v>
      </c>
      <c r="R1021">
        <v>0</v>
      </c>
      <c r="S1021">
        <v>3979.21</v>
      </c>
      <c r="T1021">
        <v>-3979.21</v>
      </c>
      <c r="U1021">
        <v>0</v>
      </c>
      <c r="V1021">
        <v>1168.59</v>
      </c>
      <c r="W1021">
        <v>75.15</v>
      </c>
      <c r="X1021">
        <v>512.87</v>
      </c>
      <c r="Y1021">
        <v>-1756.6100000000001</v>
      </c>
      <c r="Z1021">
        <v>0</v>
      </c>
      <c r="AA1021">
        <v>557.12</v>
      </c>
      <c r="AB1021">
        <v>-557.12</v>
      </c>
      <c r="AC1021">
        <v>0</v>
      </c>
      <c r="AD1021">
        <v>0</v>
      </c>
      <c r="AE1021" t="s">
        <v>104</v>
      </c>
      <c r="AF1021" t="s">
        <v>105</v>
      </c>
      <c r="AG1021" t="s">
        <v>385</v>
      </c>
      <c r="AH1021" t="s">
        <v>105</v>
      </c>
    </row>
    <row r="1022" spans="1:34" ht="15">
      <c r="A1022" t="s">
        <v>101</v>
      </c>
      <c r="B1022" t="s">
        <v>102</v>
      </c>
      <c r="C1022" t="s">
        <v>384</v>
      </c>
      <c r="D1022" t="s">
        <v>198</v>
      </c>
      <c r="E1022" t="s">
        <v>102</v>
      </c>
      <c r="F1022">
        <v>2012</v>
      </c>
      <c r="G1022" t="s">
        <v>113</v>
      </c>
      <c r="H1022" t="s">
        <v>199</v>
      </c>
      <c r="I1022" t="s">
        <v>115</v>
      </c>
      <c r="J1022" t="s">
        <v>147</v>
      </c>
      <c r="L1022">
        <v>9213</v>
      </c>
      <c r="M1022">
        <v>9213</v>
      </c>
      <c r="N1022">
        <v>0</v>
      </c>
      <c r="O1022">
        <v>0</v>
      </c>
      <c r="P1022">
        <v>9213</v>
      </c>
      <c r="Q1022" t="s">
        <v>131</v>
      </c>
      <c r="R1022">
        <v>0</v>
      </c>
      <c r="S1022">
        <v>0</v>
      </c>
      <c r="T1022">
        <v>0</v>
      </c>
      <c r="U1022">
        <v>0</v>
      </c>
      <c r="V1022">
        <v>0</v>
      </c>
      <c r="W1022">
        <v>0</v>
      </c>
      <c r="X1022">
        <v>0</v>
      </c>
      <c r="Y1022">
        <v>0</v>
      </c>
      <c r="Z1022">
        <v>0</v>
      </c>
      <c r="AA1022">
        <v>0</v>
      </c>
      <c r="AB1022">
        <v>0</v>
      </c>
      <c r="AC1022">
        <v>0</v>
      </c>
      <c r="AD1022">
        <v>0</v>
      </c>
      <c r="AE1022" t="s">
        <v>104</v>
      </c>
      <c r="AF1022" t="s">
        <v>105</v>
      </c>
      <c r="AG1022" t="s">
        <v>385</v>
      </c>
      <c r="AH1022" t="s">
        <v>105</v>
      </c>
    </row>
    <row r="1023" spans="1:34" ht="15">
      <c r="A1023" t="s">
        <v>101</v>
      </c>
      <c r="B1023" t="s">
        <v>102</v>
      </c>
      <c r="C1023" t="s">
        <v>384</v>
      </c>
      <c r="D1023" t="s">
        <v>232</v>
      </c>
      <c r="E1023" t="s">
        <v>102</v>
      </c>
      <c r="F1023">
        <v>2012</v>
      </c>
      <c r="G1023" t="s">
        <v>113</v>
      </c>
      <c r="H1023" t="s">
        <v>233</v>
      </c>
      <c r="I1023" t="s">
        <v>115</v>
      </c>
      <c r="J1023" t="s">
        <v>147</v>
      </c>
      <c r="L1023">
        <v>407368</v>
      </c>
      <c r="M1023">
        <v>407368</v>
      </c>
      <c r="N1023">
        <v>0</v>
      </c>
      <c r="O1023">
        <v>0</v>
      </c>
      <c r="P1023">
        <v>407368</v>
      </c>
      <c r="Q1023" t="s">
        <v>131</v>
      </c>
      <c r="R1023">
        <v>0</v>
      </c>
      <c r="S1023">
        <v>0</v>
      </c>
      <c r="T1023">
        <v>0</v>
      </c>
      <c r="U1023">
        <v>0</v>
      </c>
      <c r="V1023">
        <v>0</v>
      </c>
      <c r="W1023">
        <v>0</v>
      </c>
      <c r="X1023">
        <v>0</v>
      </c>
      <c r="Y1023">
        <v>0</v>
      </c>
      <c r="Z1023">
        <v>0</v>
      </c>
      <c r="AA1023">
        <v>0</v>
      </c>
      <c r="AB1023">
        <v>0</v>
      </c>
      <c r="AC1023">
        <v>0</v>
      </c>
      <c r="AD1023">
        <v>0</v>
      </c>
      <c r="AE1023" t="s">
        <v>104</v>
      </c>
      <c r="AF1023" t="s">
        <v>105</v>
      </c>
      <c r="AG1023" t="s">
        <v>385</v>
      </c>
      <c r="AH1023" t="s">
        <v>105</v>
      </c>
    </row>
    <row r="1024" spans="1:34" ht="15">
      <c r="A1024" t="s">
        <v>101</v>
      </c>
      <c r="B1024" t="s">
        <v>102</v>
      </c>
      <c r="C1024" t="s">
        <v>384</v>
      </c>
      <c r="D1024" t="s">
        <v>232</v>
      </c>
      <c r="E1024" t="s">
        <v>314</v>
      </c>
      <c r="F1024">
        <v>2012</v>
      </c>
      <c r="G1024" t="s">
        <v>113</v>
      </c>
      <c r="H1024" t="s">
        <v>233</v>
      </c>
      <c r="I1024" t="s">
        <v>115</v>
      </c>
      <c r="J1024" t="s">
        <v>147</v>
      </c>
      <c r="L1024">
        <v>0</v>
      </c>
      <c r="M1024">
        <v>65000</v>
      </c>
      <c r="N1024">
        <v>0</v>
      </c>
      <c r="O1024">
        <v>0</v>
      </c>
      <c r="P1024">
        <v>65000</v>
      </c>
      <c r="Q1024" t="s">
        <v>131</v>
      </c>
      <c r="R1024">
        <v>0</v>
      </c>
      <c r="S1024">
        <v>0</v>
      </c>
      <c r="T1024">
        <v>0</v>
      </c>
      <c r="U1024">
        <v>0</v>
      </c>
      <c r="V1024">
        <v>0</v>
      </c>
      <c r="W1024">
        <v>0</v>
      </c>
      <c r="X1024">
        <v>0</v>
      </c>
      <c r="Y1024">
        <v>0</v>
      </c>
      <c r="Z1024">
        <v>0</v>
      </c>
      <c r="AA1024">
        <v>0</v>
      </c>
      <c r="AB1024">
        <v>0</v>
      </c>
      <c r="AC1024">
        <v>0</v>
      </c>
      <c r="AD1024">
        <v>0</v>
      </c>
      <c r="AE1024" t="s">
        <v>104</v>
      </c>
      <c r="AF1024" t="s">
        <v>105</v>
      </c>
      <c r="AG1024" t="s">
        <v>385</v>
      </c>
      <c r="AH1024" t="s">
        <v>315</v>
      </c>
    </row>
    <row r="1025" spans="1:34" ht="15">
      <c r="A1025" t="s">
        <v>101</v>
      </c>
      <c r="B1025" t="s">
        <v>102</v>
      </c>
      <c r="C1025" t="s">
        <v>384</v>
      </c>
      <c r="D1025" t="s">
        <v>372</v>
      </c>
      <c r="E1025" t="s">
        <v>102</v>
      </c>
      <c r="F1025">
        <v>2012</v>
      </c>
      <c r="G1025" t="s">
        <v>113</v>
      </c>
      <c r="H1025" t="s">
        <v>373</v>
      </c>
      <c r="I1025" t="s">
        <v>115</v>
      </c>
      <c r="J1025" t="s">
        <v>147</v>
      </c>
      <c r="L1025">
        <v>5636</v>
      </c>
      <c r="M1025">
        <v>5636</v>
      </c>
      <c r="N1025">
        <v>0</v>
      </c>
      <c r="O1025">
        <v>0</v>
      </c>
      <c r="P1025">
        <v>5636</v>
      </c>
      <c r="Q1025" t="s">
        <v>131</v>
      </c>
      <c r="R1025">
        <v>0</v>
      </c>
      <c r="S1025">
        <v>0</v>
      </c>
      <c r="T1025">
        <v>0</v>
      </c>
      <c r="U1025">
        <v>0</v>
      </c>
      <c r="V1025">
        <v>0</v>
      </c>
      <c r="W1025">
        <v>0</v>
      </c>
      <c r="X1025">
        <v>0</v>
      </c>
      <c r="Y1025">
        <v>0</v>
      </c>
      <c r="Z1025">
        <v>0</v>
      </c>
      <c r="AA1025">
        <v>0</v>
      </c>
      <c r="AB1025">
        <v>0</v>
      </c>
      <c r="AC1025">
        <v>0</v>
      </c>
      <c r="AD1025">
        <v>0</v>
      </c>
      <c r="AE1025" t="s">
        <v>104</v>
      </c>
      <c r="AF1025" t="s">
        <v>105</v>
      </c>
      <c r="AG1025" t="s">
        <v>385</v>
      </c>
      <c r="AH1025" t="s">
        <v>105</v>
      </c>
    </row>
    <row r="1026" spans="1:34" ht="15">
      <c r="A1026" t="s">
        <v>101</v>
      </c>
      <c r="B1026" t="s">
        <v>102</v>
      </c>
      <c r="C1026" t="s">
        <v>384</v>
      </c>
      <c r="D1026" t="s">
        <v>173</v>
      </c>
      <c r="E1026" t="s">
        <v>102</v>
      </c>
      <c r="F1026">
        <v>2012</v>
      </c>
      <c r="G1026" t="s">
        <v>113</v>
      </c>
      <c r="H1026" t="s">
        <v>174</v>
      </c>
      <c r="I1026" t="s">
        <v>115</v>
      </c>
      <c r="J1026" t="s">
        <v>147</v>
      </c>
      <c r="L1026">
        <v>36150</v>
      </c>
      <c r="M1026">
        <v>36150</v>
      </c>
      <c r="N1026">
        <v>0</v>
      </c>
      <c r="O1026">
        <v>0</v>
      </c>
      <c r="P1026">
        <v>36150</v>
      </c>
      <c r="Q1026" t="s">
        <v>131</v>
      </c>
      <c r="R1026">
        <v>0</v>
      </c>
      <c r="S1026">
        <v>0</v>
      </c>
      <c r="T1026">
        <v>0</v>
      </c>
      <c r="U1026">
        <v>0</v>
      </c>
      <c r="V1026">
        <v>0</v>
      </c>
      <c r="W1026">
        <v>0</v>
      </c>
      <c r="X1026">
        <v>0</v>
      </c>
      <c r="Y1026">
        <v>0</v>
      </c>
      <c r="Z1026">
        <v>0</v>
      </c>
      <c r="AA1026">
        <v>0</v>
      </c>
      <c r="AB1026">
        <v>0</v>
      </c>
      <c r="AC1026">
        <v>0</v>
      </c>
      <c r="AD1026">
        <v>0</v>
      </c>
      <c r="AE1026" t="s">
        <v>104</v>
      </c>
      <c r="AF1026" t="s">
        <v>105</v>
      </c>
      <c r="AG1026" t="s">
        <v>385</v>
      </c>
      <c r="AH1026" t="s">
        <v>105</v>
      </c>
    </row>
    <row r="1027" spans="1:34" ht="15">
      <c r="A1027" t="s">
        <v>101</v>
      </c>
      <c r="B1027" t="s">
        <v>102</v>
      </c>
      <c r="C1027" t="s">
        <v>384</v>
      </c>
      <c r="D1027" t="s">
        <v>390</v>
      </c>
      <c r="E1027" t="s">
        <v>102</v>
      </c>
      <c r="F1027">
        <v>2012</v>
      </c>
      <c r="G1027" t="s">
        <v>113</v>
      </c>
      <c r="H1027" t="s">
        <v>391</v>
      </c>
      <c r="I1027" t="s">
        <v>115</v>
      </c>
      <c r="J1027" t="s">
        <v>147</v>
      </c>
      <c r="L1027">
        <v>4000</v>
      </c>
      <c r="M1027">
        <v>4000</v>
      </c>
      <c r="N1027">
        <v>0</v>
      </c>
      <c r="O1027">
        <v>0</v>
      </c>
      <c r="P1027">
        <v>4000</v>
      </c>
      <c r="Q1027" t="s">
        <v>131</v>
      </c>
      <c r="R1027">
        <v>0</v>
      </c>
      <c r="S1027">
        <v>0</v>
      </c>
      <c r="T1027">
        <v>0</v>
      </c>
      <c r="U1027">
        <v>0</v>
      </c>
      <c r="V1027">
        <v>0</v>
      </c>
      <c r="W1027">
        <v>0</v>
      </c>
      <c r="X1027">
        <v>0</v>
      </c>
      <c r="Y1027">
        <v>0</v>
      </c>
      <c r="Z1027">
        <v>0</v>
      </c>
      <c r="AA1027">
        <v>0</v>
      </c>
      <c r="AB1027">
        <v>0</v>
      </c>
      <c r="AC1027">
        <v>0</v>
      </c>
      <c r="AD1027">
        <v>0</v>
      </c>
      <c r="AE1027" t="s">
        <v>104</v>
      </c>
      <c r="AF1027" t="s">
        <v>105</v>
      </c>
      <c r="AG1027" t="s">
        <v>385</v>
      </c>
      <c r="AH1027" t="s">
        <v>105</v>
      </c>
    </row>
    <row r="1028" spans="1:34" ht="15">
      <c r="A1028" t="s">
        <v>101</v>
      </c>
      <c r="B1028" t="s">
        <v>102</v>
      </c>
      <c r="C1028" t="s">
        <v>384</v>
      </c>
      <c r="D1028" t="s">
        <v>145</v>
      </c>
      <c r="E1028" t="s">
        <v>102</v>
      </c>
      <c r="F1028">
        <v>2012</v>
      </c>
      <c r="G1028" t="s">
        <v>113</v>
      </c>
      <c r="H1028" t="s">
        <v>146</v>
      </c>
      <c r="I1028" t="s">
        <v>115</v>
      </c>
      <c r="J1028" t="s">
        <v>147</v>
      </c>
      <c r="L1028">
        <v>1000</v>
      </c>
      <c r="M1028">
        <v>1000</v>
      </c>
      <c r="N1028">
        <v>0</v>
      </c>
      <c r="O1028">
        <v>0</v>
      </c>
      <c r="P1028">
        <v>1000</v>
      </c>
      <c r="Q1028" t="s">
        <v>131</v>
      </c>
      <c r="R1028">
        <v>0</v>
      </c>
      <c r="S1028">
        <v>0</v>
      </c>
      <c r="T1028">
        <v>0</v>
      </c>
      <c r="U1028">
        <v>0</v>
      </c>
      <c r="V1028">
        <v>0</v>
      </c>
      <c r="W1028">
        <v>0</v>
      </c>
      <c r="X1028">
        <v>0</v>
      </c>
      <c r="Y1028">
        <v>0</v>
      </c>
      <c r="Z1028">
        <v>0</v>
      </c>
      <c r="AA1028">
        <v>0</v>
      </c>
      <c r="AB1028">
        <v>0</v>
      </c>
      <c r="AC1028">
        <v>0</v>
      </c>
      <c r="AD1028">
        <v>0</v>
      </c>
      <c r="AE1028" t="s">
        <v>104</v>
      </c>
      <c r="AF1028" t="s">
        <v>105</v>
      </c>
      <c r="AG1028" t="s">
        <v>385</v>
      </c>
      <c r="AH1028" t="s">
        <v>105</v>
      </c>
    </row>
    <row r="1029" spans="1:34" ht="15">
      <c r="A1029" t="s">
        <v>101</v>
      </c>
      <c r="B1029" t="s">
        <v>102</v>
      </c>
      <c r="C1029" t="s">
        <v>384</v>
      </c>
      <c r="D1029" t="s">
        <v>392</v>
      </c>
      <c r="E1029" t="s">
        <v>102</v>
      </c>
      <c r="F1029">
        <v>2012</v>
      </c>
      <c r="G1029" t="s">
        <v>113</v>
      </c>
      <c r="H1029" t="s">
        <v>393</v>
      </c>
      <c r="I1029" t="s">
        <v>115</v>
      </c>
      <c r="J1029" t="s">
        <v>150</v>
      </c>
      <c r="L1029">
        <v>210</v>
      </c>
      <c r="M1029">
        <v>210</v>
      </c>
      <c r="N1029">
        <v>0</v>
      </c>
      <c r="O1029">
        <v>0</v>
      </c>
      <c r="P1029">
        <v>210</v>
      </c>
      <c r="Q1029" t="s">
        <v>131</v>
      </c>
      <c r="R1029">
        <v>0</v>
      </c>
      <c r="S1029">
        <v>0</v>
      </c>
      <c r="T1029">
        <v>0</v>
      </c>
      <c r="U1029">
        <v>0</v>
      </c>
      <c r="V1029">
        <v>0</v>
      </c>
      <c r="W1029">
        <v>0</v>
      </c>
      <c r="X1029">
        <v>0</v>
      </c>
      <c r="Y1029">
        <v>0</v>
      </c>
      <c r="Z1029">
        <v>0</v>
      </c>
      <c r="AA1029">
        <v>0</v>
      </c>
      <c r="AB1029">
        <v>0</v>
      </c>
      <c r="AC1029">
        <v>0</v>
      </c>
      <c r="AD1029">
        <v>0</v>
      </c>
      <c r="AE1029" t="s">
        <v>104</v>
      </c>
      <c r="AF1029" t="s">
        <v>105</v>
      </c>
      <c r="AG1029" t="s">
        <v>385</v>
      </c>
      <c r="AH1029" t="s">
        <v>105</v>
      </c>
    </row>
    <row r="1030" spans="1:34" ht="15">
      <c r="A1030" t="s">
        <v>101</v>
      </c>
      <c r="B1030" t="s">
        <v>102</v>
      </c>
      <c r="C1030" t="s">
        <v>384</v>
      </c>
      <c r="D1030" t="s">
        <v>272</v>
      </c>
      <c r="E1030" t="s">
        <v>102</v>
      </c>
      <c r="F1030">
        <v>2012</v>
      </c>
      <c r="G1030" t="s">
        <v>113</v>
      </c>
      <c r="H1030" t="s">
        <v>273</v>
      </c>
      <c r="I1030" t="s">
        <v>115</v>
      </c>
      <c r="J1030" t="s">
        <v>150</v>
      </c>
      <c r="L1030">
        <v>3000</v>
      </c>
      <c r="M1030">
        <v>3000</v>
      </c>
      <c r="N1030">
        <v>0</v>
      </c>
      <c r="O1030">
        <v>0</v>
      </c>
      <c r="P1030">
        <v>3000</v>
      </c>
      <c r="Q1030" t="s">
        <v>131</v>
      </c>
      <c r="R1030">
        <v>0</v>
      </c>
      <c r="S1030">
        <v>0</v>
      </c>
      <c r="T1030">
        <v>0</v>
      </c>
      <c r="U1030">
        <v>0</v>
      </c>
      <c r="V1030">
        <v>0</v>
      </c>
      <c r="W1030">
        <v>0</v>
      </c>
      <c r="X1030">
        <v>0</v>
      </c>
      <c r="Y1030">
        <v>0</v>
      </c>
      <c r="Z1030">
        <v>0</v>
      </c>
      <c r="AA1030">
        <v>0</v>
      </c>
      <c r="AB1030">
        <v>0</v>
      </c>
      <c r="AC1030">
        <v>0</v>
      </c>
      <c r="AD1030">
        <v>0</v>
      </c>
      <c r="AE1030" t="s">
        <v>104</v>
      </c>
      <c r="AF1030" t="s">
        <v>105</v>
      </c>
      <c r="AG1030" t="s">
        <v>385</v>
      </c>
      <c r="AH1030" t="s">
        <v>105</v>
      </c>
    </row>
    <row r="1031" spans="1:34" ht="15">
      <c r="A1031" t="s">
        <v>101</v>
      </c>
      <c r="B1031" t="s">
        <v>102</v>
      </c>
      <c r="C1031" t="s">
        <v>384</v>
      </c>
      <c r="D1031" t="s">
        <v>378</v>
      </c>
      <c r="E1031" t="s">
        <v>102</v>
      </c>
      <c r="F1031">
        <v>2012</v>
      </c>
      <c r="G1031" t="s">
        <v>113</v>
      </c>
      <c r="H1031" t="s">
        <v>379</v>
      </c>
      <c r="I1031" t="s">
        <v>115</v>
      </c>
      <c r="J1031" t="s">
        <v>150</v>
      </c>
      <c r="L1031">
        <v>1000</v>
      </c>
      <c r="M1031">
        <v>1000</v>
      </c>
      <c r="N1031">
        <v>0</v>
      </c>
      <c r="O1031">
        <v>0</v>
      </c>
      <c r="P1031">
        <v>1000</v>
      </c>
      <c r="Q1031" t="s">
        <v>131</v>
      </c>
      <c r="R1031">
        <v>0</v>
      </c>
      <c r="S1031">
        <v>0</v>
      </c>
      <c r="T1031">
        <v>0</v>
      </c>
      <c r="U1031">
        <v>0</v>
      </c>
      <c r="V1031">
        <v>0</v>
      </c>
      <c r="W1031">
        <v>0</v>
      </c>
      <c r="X1031">
        <v>0</v>
      </c>
      <c r="Y1031">
        <v>0</v>
      </c>
      <c r="Z1031">
        <v>0</v>
      </c>
      <c r="AA1031">
        <v>0</v>
      </c>
      <c r="AB1031">
        <v>0</v>
      </c>
      <c r="AC1031">
        <v>0</v>
      </c>
      <c r="AD1031">
        <v>0</v>
      </c>
      <c r="AE1031" t="s">
        <v>104</v>
      </c>
      <c r="AF1031" t="s">
        <v>105</v>
      </c>
      <c r="AG1031" t="s">
        <v>385</v>
      </c>
      <c r="AH1031" t="s">
        <v>105</v>
      </c>
    </row>
    <row r="1032" spans="1:34" ht="15">
      <c r="A1032" t="s">
        <v>101</v>
      </c>
      <c r="B1032" t="s">
        <v>102</v>
      </c>
      <c r="C1032" t="s">
        <v>384</v>
      </c>
      <c r="D1032" t="s">
        <v>245</v>
      </c>
      <c r="E1032" t="s">
        <v>102</v>
      </c>
      <c r="F1032">
        <v>2012</v>
      </c>
      <c r="G1032" t="s">
        <v>113</v>
      </c>
      <c r="H1032" t="s">
        <v>246</v>
      </c>
      <c r="I1032" t="s">
        <v>115</v>
      </c>
      <c r="J1032" t="s">
        <v>150</v>
      </c>
      <c r="L1032">
        <v>1000</v>
      </c>
      <c r="M1032">
        <v>1000</v>
      </c>
      <c r="N1032">
        <v>0</v>
      </c>
      <c r="O1032">
        <v>0</v>
      </c>
      <c r="P1032">
        <v>1000</v>
      </c>
      <c r="Q1032" t="s">
        <v>131</v>
      </c>
      <c r="R1032">
        <v>0</v>
      </c>
      <c r="S1032">
        <v>0</v>
      </c>
      <c r="T1032">
        <v>0</v>
      </c>
      <c r="U1032">
        <v>0</v>
      </c>
      <c r="V1032">
        <v>0</v>
      </c>
      <c r="W1032">
        <v>0</v>
      </c>
      <c r="X1032">
        <v>0</v>
      </c>
      <c r="Y1032">
        <v>0</v>
      </c>
      <c r="Z1032">
        <v>0</v>
      </c>
      <c r="AA1032">
        <v>0</v>
      </c>
      <c r="AB1032">
        <v>0</v>
      </c>
      <c r="AC1032">
        <v>0</v>
      </c>
      <c r="AD1032">
        <v>0</v>
      </c>
      <c r="AE1032" t="s">
        <v>104</v>
      </c>
      <c r="AF1032" t="s">
        <v>105</v>
      </c>
      <c r="AG1032" t="s">
        <v>385</v>
      </c>
      <c r="AH1032" t="s">
        <v>105</v>
      </c>
    </row>
    <row r="1033" spans="1:34" ht="15">
      <c r="A1033" t="s">
        <v>101</v>
      </c>
      <c r="B1033" t="s">
        <v>102</v>
      </c>
      <c r="C1033" t="s">
        <v>384</v>
      </c>
      <c r="D1033" t="s">
        <v>380</v>
      </c>
      <c r="E1033" t="s">
        <v>102</v>
      </c>
      <c r="F1033">
        <v>2012</v>
      </c>
      <c r="G1033" t="s">
        <v>113</v>
      </c>
      <c r="H1033" t="s">
        <v>381</v>
      </c>
      <c r="I1033" t="s">
        <v>115</v>
      </c>
      <c r="J1033" t="s">
        <v>150</v>
      </c>
      <c r="L1033">
        <v>1250</v>
      </c>
      <c r="M1033">
        <v>1250</v>
      </c>
      <c r="N1033">
        <v>0</v>
      </c>
      <c r="O1033">
        <v>0</v>
      </c>
      <c r="P1033">
        <v>1250</v>
      </c>
      <c r="Q1033" t="s">
        <v>131</v>
      </c>
      <c r="R1033">
        <v>0</v>
      </c>
      <c r="S1033">
        <v>0</v>
      </c>
      <c r="T1033">
        <v>0</v>
      </c>
      <c r="U1033">
        <v>0</v>
      </c>
      <c r="V1033">
        <v>0</v>
      </c>
      <c r="W1033">
        <v>0</v>
      </c>
      <c r="X1033">
        <v>0</v>
      </c>
      <c r="Y1033">
        <v>0</v>
      </c>
      <c r="Z1033">
        <v>0</v>
      </c>
      <c r="AA1033">
        <v>0</v>
      </c>
      <c r="AB1033">
        <v>0</v>
      </c>
      <c r="AC1033">
        <v>0</v>
      </c>
      <c r="AD1033">
        <v>0</v>
      </c>
      <c r="AE1033" t="s">
        <v>104</v>
      </c>
      <c r="AF1033" t="s">
        <v>105</v>
      </c>
      <c r="AG1033" t="s">
        <v>385</v>
      </c>
      <c r="AH1033" t="s">
        <v>105</v>
      </c>
    </row>
    <row r="1034" spans="1:34" ht="15">
      <c r="A1034" t="s">
        <v>101</v>
      </c>
      <c r="B1034" t="s">
        <v>102</v>
      </c>
      <c r="C1034" t="s">
        <v>384</v>
      </c>
      <c r="D1034" t="s">
        <v>362</v>
      </c>
      <c r="E1034" t="s">
        <v>102</v>
      </c>
      <c r="F1034">
        <v>2012</v>
      </c>
      <c r="G1034" t="s">
        <v>113</v>
      </c>
      <c r="H1034" t="s">
        <v>363</v>
      </c>
      <c r="I1034" t="s">
        <v>115</v>
      </c>
      <c r="J1034" t="s">
        <v>150</v>
      </c>
      <c r="L1034">
        <v>425</v>
      </c>
      <c r="M1034">
        <v>425</v>
      </c>
      <c r="N1034">
        <v>0</v>
      </c>
      <c r="O1034">
        <v>0</v>
      </c>
      <c r="P1034">
        <v>425</v>
      </c>
      <c r="Q1034" t="s">
        <v>131</v>
      </c>
      <c r="R1034">
        <v>0</v>
      </c>
      <c r="S1034">
        <v>0</v>
      </c>
      <c r="T1034">
        <v>0</v>
      </c>
      <c r="U1034">
        <v>0</v>
      </c>
      <c r="V1034">
        <v>0</v>
      </c>
      <c r="W1034">
        <v>0</v>
      </c>
      <c r="X1034">
        <v>0</v>
      </c>
      <c r="Y1034">
        <v>0</v>
      </c>
      <c r="Z1034">
        <v>0</v>
      </c>
      <c r="AA1034">
        <v>0</v>
      </c>
      <c r="AB1034">
        <v>0</v>
      </c>
      <c r="AC1034">
        <v>0</v>
      </c>
      <c r="AD1034">
        <v>0</v>
      </c>
      <c r="AE1034" t="s">
        <v>104</v>
      </c>
      <c r="AF1034" t="s">
        <v>105</v>
      </c>
      <c r="AG1034" t="s">
        <v>385</v>
      </c>
      <c r="AH1034" t="s">
        <v>105</v>
      </c>
    </row>
    <row r="1035" spans="1:34" ht="15">
      <c r="A1035" t="s">
        <v>101</v>
      </c>
      <c r="B1035" t="s">
        <v>102</v>
      </c>
      <c r="C1035" t="s">
        <v>384</v>
      </c>
      <c r="D1035" t="s">
        <v>148</v>
      </c>
      <c r="E1035" t="s">
        <v>102</v>
      </c>
      <c r="F1035">
        <v>2012</v>
      </c>
      <c r="G1035" t="s">
        <v>113</v>
      </c>
      <c r="H1035" t="s">
        <v>149</v>
      </c>
      <c r="I1035" t="s">
        <v>115</v>
      </c>
      <c r="J1035" t="s">
        <v>150</v>
      </c>
      <c r="L1035">
        <v>245127</v>
      </c>
      <c r="M1035">
        <v>245127</v>
      </c>
      <c r="N1035">
        <v>0</v>
      </c>
      <c r="O1035">
        <v>0</v>
      </c>
      <c r="P1035">
        <v>245127</v>
      </c>
      <c r="Q1035" t="s">
        <v>131</v>
      </c>
      <c r="R1035">
        <v>0</v>
      </c>
      <c r="S1035">
        <v>0</v>
      </c>
      <c r="T1035">
        <v>0</v>
      </c>
      <c r="U1035">
        <v>0</v>
      </c>
      <c r="V1035">
        <v>0</v>
      </c>
      <c r="W1035">
        <v>0</v>
      </c>
      <c r="X1035">
        <v>0</v>
      </c>
      <c r="Y1035">
        <v>0</v>
      </c>
      <c r="Z1035">
        <v>0</v>
      </c>
      <c r="AA1035">
        <v>0</v>
      </c>
      <c r="AB1035">
        <v>0</v>
      </c>
      <c r="AC1035">
        <v>0</v>
      </c>
      <c r="AD1035">
        <v>0</v>
      </c>
      <c r="AE1035" t="s">
        <v>104</v>
      </c>
      <c r="AF1035" t="s">
        <v>105</v>
      </c>
      <c r="AG1035" t="s">
        <v>385</v>
      </c>
      <c r="AH1035" t="s">
        <v>105</v>
      </c>
    </row>
    <row r="1036" spans="1:34" ht="15">
      <c r="A1036" t="s">
        <v>101</v>
      </c>
      <c r="B1036" t="s">
        <v>102</v>
      </c>
      <c r="C1036" t="s">
        <v>384</v>
      </c>
      <c r="D1036" t="s">
        <v>394</v>
      </c>
      <c r="E1036" t="s">
        <v>102</v>
      </c>
      <c r="F1036">
        <v>2012</v>
      </c>
      <c r="G1036" t="s">
        <v>113</v>
      </c>
      <c r="H1036" t="s">
        <v>395</v>
      </c>
      <c r="I1036" t="s">
        <v>115</v>
      </c>
      <c r="J1036" t="s">
        <v>150</v>
      </c>
      <c r="L1036">
        <v>7700</v>
      </c>
      <c r="M1036">
        <v>7700</v>
      </c>
      <c r="N1036">
        <v>0</v>
      </c>
      <c r="O1036">
        <v>0</v>
      </c>
      <c r="P1036">
        <v>7700</v>
      </c>
      <c r="Q1036" t="s">
        <v>131</v>
      </c>
      <c r="R1036">
        <v>0</v>
      </c>
      <c r="S1036">
        <v>0</v>
      </c>
      <c r="T1036">
        <v>0</v>
      </c>
      <c r="U1036">
        <v>0</v>
      </c>
      <c r="V1036">
        <v>0</v>
      </c>
      <c r="W1036">
        <v>0</v>
      </c>
      <c r="X1036">
        <v>0</v>
      </c>
      <c r="Y1036">
        <v>0</v>
      </c>
      <c r="Z1036">
        <v>0</v>
      </c>
      <c r="AA1036">
        <v>0</v>
      </c>
      <c r="AB1036">
        <v>0</v>
      </c>
      <c r="AC1036">
        <v>0</v>
      </c>
      <c r="AD1036">
        <v>0</v>
      </c>
      <c r="AE1036" t="s">
        <v>104</v>
      </c>
      <c r="AF1036" t="s">
        <v>105</v>
      </c>
      <c r="AG1036" t="s">
        <v>385</v>
      </c>
      <c r="AH1036" t="s">
        <v>105</v>
      </c>
    </row>
    <row r="1037" spans="1:34" ht="15">
      <c r="A1037" t="s">
        <v>101</v>
      </c>
      <c r="B1037" t="s">
        <v>102</v>
      </c>
      <c r="C1037" t="s">
        <v>384</v>
      </c>
      <c r="D1037" t="s">
        <v>223</v>
      </c>
      <c r="E1037" t="s">
        <v>102</v>
      </c>
      <c r="F1037">
        <v>2012</v>
      </c>
      <c r="G1037" t="s">
        <v>113</v>
      </c>
      <c r="H1037" t="s">
        <v>224</v>
      </c>
      <c r="I1037" t="s">
        <v>115</v>
      </c>
      <c r="J1037" t="s">
        <v>150</v>
      </c>
      <c r="L1037">
        <v>130</v>
      </c>
      <c r="M1037">
        <v>130</v>
      </c>
      <c r="N1037">
        <v>0</v>
      </c>
      <c r="O1037">
        <v>0</v>
      </c>
      <c r="P1037">
        <v>130</v>
      </c>
      <c r="Q1037" t="s">
        <v>131</v>
      </c>
      <c r="R1037">
        <v>0</v>
      </c>
      <c r="S1037">
        <v>0</v>
      </c>
      <c r="T1037">
        <v>0</v>
      </c>
      <c r="U1037">
        <v>0</v>
      </c>
      <c r="V1037">
        <v>0</v>
      </c>
      <c r="W1037">
        <v>0</v>
      </c>
      <c r="X1037">
        <v>0</v>
      </c>
      <c r="Y1037">
        <v>0</v>
      </c>
      <c r="Z1037">
        <v>0</v>
      </c>
      <c r="AA1037">
        <v>0</v>
      </c>
      <c r="AB1037">
        <v>0</v>
      </c>
      <c r="AC1037">
        <v>0</v>
      </c>
      <c r="AD1037">
        <v>0</v>
      </c>
      <c r="AE1037" t="s">
        <v>104</v>
      </c>
      <c r="AF1037" t="s">
        <v>105</v>
      </c>
      <c r="AG1037" t="s">
        <v>385</v>
      </c>
      <c r="AH1037" t="s">
        <v>105</v>
      </c>
    </row>
    <row r="1038" spans="1:34" ht="15">
      <c r="A1038" t="s">
        <v>101</v>
      </c>
      <c r="B1038" t="s">
        <v>102</v>
      </c>
      <c r="C1038" t="s">
        <v>384</v>
      </c>
      <c r="D1038" t="s">
        <v>183</v>
      </c>
      <c r="E1038" t="s">
        <v>102</v>
      </c>
      <c r="F1038">
        <v>2012</v>
      </c>
      <c r="G1038" t="s">
        <v>113</v>
      </c>
      <c r="H1038" t="s">
        <v>184</v>
      </c>
      <c r="I1038" t="s">
        <v>115</v>
      </c>
      <c r="J1038" t="s">
        <v>150</v>
      </c>
      <c r="L1038">
        <v>1015</v>
      </c>
      <c r="M1038">
        <v>1015</v>
      </c>
      <c r="N1038">
        <v>0</v>
      </c>
      <c r="O1038">
        <v>0</v>
      </c>
      <c r="P1038">
        <v>1015</v>
      </c>
      <c r="Q1038" t="s">
        <v>131</v>
      </c>
      <c r="R1038">
        <v>0</v>
      </c>
      <c r="S1038">
        <v>0</v>
      </c>
      <c r="T1038">
        <v>0</v>
      </c>
      <c r="U1038">
        <v>0</v>
      </c>
      <c r="V1038">
        <v>0</v>
      </c>
      <c r="W1038">
        <v>0</v>
      </c>
      <c r="X1038">
        <v>0</v>
      </c>
      <c r="Y1038">
        <v>0</v>
      </c>
      <c r="Z1038">
        <v>0</v>
      </c>
      <c r="AA1038">
        <v>0</v>
      </c>
      <c r="AB1038">
        <v>0</v>
      </c>
      <c r="AC1038">
        <v>0</v>
      </c>
      <c r="AD1038">
        <v>0</v>
      </c>
      <c r="AE1038" t="s">
        <v>104</v>
      </c>
      <c r="AF1038" t="s">
        <v>105</v>
      </c>
      <c r="AG1038" t="s">
        <v>385</v>
      </c>
      <c r="AH1038" t="s">
        <v>105</v>
      </c>
    </row>
    <row r="1039" spans="1:34" ht="15">
      <c r="A1039" t="s">
        <v>101</v>
      </c>
      <c r="B1039" t="s">
        <v>102</v>
      </c>
      <c r="C1039" t="s">
        <v>384</v>
      </c>
      <c r="D1039" t="s">
        <v>151</v>
      </c>
      <c r="E1039" t="s">
        <v>102</v>
      </c>
      <c r="F1039">
        <v>2012</v>
      </c>
      <c r="G1039" t="s">
        <v>113</v>
      </c>
      <c r="H1039" t="s">
        <v>152</v>
      </c>
      <c r="I1039" t="s">
        <v>115</v>
      </c>
      <c r="J1039" t="s">
        <v>150</v>
      </c>
      <c r="L1039">
        <v>7550</v>
      </c>
      <c r="M1039">
        <v>7550</v>
      </c>
      <c r="N1039">
        <v>0</v>
      </c>
      <c r="O1039">
        <v>0</v>
      </c>
      <c r="P1039">
        <v>7550</v>
      </c>
      <c r="Q1039" t="s">
        <v>131</v>
      </c>
      <c r="R1039">
        <v>0</v>
      </c>
      <c r="S1039">
        <v>0</v>
      </c>
      <c r="T1039">
        <v>0</v>
      </c>
      <c r="U1039">
        <v>0</v>
      </c>
      <c r="V1039">
        <v>0</v>
      </c>
      <c r="W1039">
        <v>0</v>
      </c>
      <c r="X1039">
        <v>0</v>
      </c>
      <c r="Y1039">
        <v>0</v>
      </c>
      <c r="Z1039">
        <v>0</v>
      </c>
      <c r="AA1039">
        <v>0</v>
      </c>
      <c r="AB1039">
        <v>0</v>
      </c>
      <c r="AC1039">
        <v>0</v>
      </c>
      <c r="AD1039">
        <v>0</v>
      </c>
      <c r="AE1039" t="s">
        <v>104</v>
      </c>
      <c r="AF1039" t="s">
        <v>105</v>
      </c>
      <c r="AG1039" t="s">
        <v>385</v>
      </c>
      <c r="AH1039" t="s">
        <v>105</v>
      </c>
    </row>
    <row r="1040" spans="1:34" ht="15">
      <c r="A1040" t="s">
        <v>101</v>
      </c>
      <c r="B1040" t="s">
        <v>102</v>
      </c>
      <c r="C1040" t="s">
        <v>384</v>
      </c>
      <c r="D1040" t="s">
        <v>396</v>
      </c>
      <c r="E1040" t="s">
        <v>102</v>
      </c>
      <c r="F1040">
        <v>2012</v>
      </c>
      <c r="G1040" t="s">
        <v>113</v>
      </c>
      <c r="H1040" t="s">
        <v>397</v>
      </c>
      <c r="I1040" t="s">
        <v>115</v>
      </c>
      <c r="J1040" t="s">
        <v>187</v>
      </c>
      <c r="L1040">
        <v>327328</v>
      </c>
      <c r="M1040">
        <v>0</v>
      </c>
      <c r="N1040">
        <v>0</v>
      </c>
      <c r="O1040">
        <v>0</v>
      </c>
      <c r="P1040">
        <v>0</v>
      </c>
      <c r="Q1040" t="s">
        <v>103</v>
      </c>
      <c r="R1040">
        <v>0</v>
      </c>
      <c r="S1040">
        <v>0</v>
      </c>
      <c r="T1040">
        <v>0</v>
      </c>
      <c r="U1040">
        <v>0</v>
      </c>
      <c r="V1040">
        <v>0</v>
      </c>
      <c r="W1040">
        <v>0</v>
      </c>
      <c r="X1040">
        <v>0</v>
      </c>
      <c r="Y1040">
        <v>0</v>
      </c>
      <c r="Z1040">
        <v>0</v>
      </c>
      <c r="AA1040">
        <v>0</v>
      </c>
      <c r="AB1040">
        <v>0</v>
      </c>
      <c r="AC1040">
        <v>0</v>
      </c>
      <c r="AD1040">
        <v>0</v>
      </c>
      <c r="AE1040" t="s">
        <v>104</v>
      </c>
      <c r="AF1040" t="s">
        <v>105</v>
      </c>
      <c r="AG1040" t="s">
        <v>385</v>
      </c>
      <c r="AH1040" t="s">
        <v>105</v>
      </c>
    </row>
    <row r="1041" spans="1:34" ht="15">
      <c r="A1041" t="s">
        <v>101</v>
      </c>
      <c r="B1041" t="s">
        <v>102</v>
      </c>
      <c r="C1041" t="s">
        <v>384</v>
      </c>
      <c r="D1041" t="s">
        <v>266</v>
      </c>
      <c r="E1041" t="s">
        <v>102</v>
      </c>
      <c r="F1041">
        <v>2012</v>
      </c>
      <c r="G1041" t="s">
        <v>113</v>
      </c>
      <c r="H1041" t="s">
        <v>267</v>
      </c>
      <c r="I1041" t="s">
        <v>115</v>
      </c>
      <c r="J1041" t="s">
        <v>187</v>
      </c>
      <c r="L1041">
        <v>2714</v>
      </c>
      <c r="M1041">
        <v>2714</v>
      </c>
      <c r="N1041">
        <v>0</v>
      </c>
      <c r="O1041">
        <v>0</v>
      </c>
      <c r="P1041">
        <v>2714</v>
      </c>
      <c r="Q1041" t="s">
        <v>131</v>
      </c>
      <c r="R1041">
        <v>0</v>
      </c>
      <c r="S1041">
        <v>0</v>
      </c>
      <c r="T1041">
        <v>0</v>
      </c>
      <c r="U1041">
        <v>0</v>
      </c>
      <c r="V1041">
        <v>0</v>
      </c>
      <c r="W1041">
        <v>0</v>
      </c>
      <c r="X1041">
        <v>0</v>
      </c>
      <c r="Y1041">
        <v>0</v>
      </c>
      <c r="Z1041">
        <v>0</v>
      </c>
      <c r="AA1041">
        <v>0</v>
      </c>
      <c r="AB1041">
        <v>0</v>
      </c>
      <c r="AC1041">
        <v>0</v>
      </c>
      <c r="AD1041">
        <v>0</v>
      </c>
      <c r="AE1041" t="s">
        <v>104</v>
      </c>
      <c r="AF1041" t="s">
        <v>105</v>
      </c>
      <c r="AG1041" t="s">
        <v>385</v>
      </c>
      <c r="AH1041" t="s">
        <v>105</v>
      </c>
    </row>
    <row r="1042" spans="1:34" ht="15">
      <c r="A1042" t="s">
        <v>101</v>
      </c>
      <c r="B1042" t="s">
        <v>102</v>
      </c>
      <c r="C1042" t="s">
        <v>384</v>
      </c>
      <c r="D1042" t="s">
        <v>398</v>
      </c>
      <c r="E1042" t="s">
        <v>102</v>
      </c>
      <c r="F1042">
        <v>2012</v>
      </c>
      <c r="G1042" t="s">
        <v>113</v>
      </c>
      <c r="H1042" t="s">
        <v>399</v>
      </c>
      <c r="I1042" t="s">
        <v>115</v>
      </c>
      <c r="J1042" t="s">
        <v>190</v>
      </c>
      <c r="L1042">
        <v>1000</v>
      </c>
      <c r="M1042">
        <v>1000</v>
      </c>
      <c r="N1042">
        <v>0</v>
      </c>
      <c r="O1042">
        <v>0</v>
      </c>
      <c r="P1042">
        <v>1000</v>
      </c>
      <c r="Q1042" t="s">
        <v>131</v>
      </c>
      <c r="R1042">
        <v>0</v>
      </c>
      <c r="S1042">
        <v>0</v>
      </c>
      <c r="T1042">
        <v>0</v>
      </c>
      <c r="U1042">
        <v>0</v>
      </c>
      <c r="V1042">
        <v>0</v>
      </c>
      <c r="W1042">
        <v>0</v>
      </c>
      <c r="X1042">
        <v>0</v>
      </c>
      <c r="Y1042">
        <v>0</v>
      </c>
      <c r="Z1042">
        <v>0</v>
      </c>
      <c r="AA1042">
        <v>0</v>
      </c>
      <c r="AB1042">
        <v>0</v>
      </c>
      <c r="AC1042">
        <v>0</v>
      </c>
      <c r="AD1042">
        <v>0</v>
      </c>
      <c r="AE1042" t="s">
        <v>104</v>
      </c>
      <c r="AF1042" t="s">
        <v>105</v>
      </c>
      <c r="AG1042" t="s">
        <v>385</v>
      </c>
      <c r="AH1042" t="s">
        <v>105</v>
      </c>
    </row>
    <row r="1043" spans="1:34" ht="15">
      <c r="A1043" t="s">
        <v>101</v>
      </c>
      <c r="B1043" t="s">
        <v>102</v>
      </c>
      <c r="C1043" t="s">
        <v>384</v>
      </c>
      <c r="D1043" t="s">
        <v>155</v>
      </c>
      <c r="E1043" t="s">
        <v>102</v>
      </c>
      <c r="F1043">
        <v>2012</v>
      </c>
      <c r="G1043" t="s">
        <v>113</v>
      </c>
      <c r="H1043" t="s">
        <v>156</v>
      </c>
      <c r="I1043" t="s">
        <v>115</v>
      </c>
      <c r="J1043" t="s">
        <v>157</v>
      </c>
      <c r="L1043">
        <v>0.08</v>
      </c>
      <c r="M1043">
        <v>0.08</v>
      </c>
      <c r="N1043">
        <v>0</v>
      </c>
      <c r="O1043">
        <v>0</v>
      </c>
      <c r="P1043">
        <v>0.08</v>
      </c>
      <c r="Q1043" t="s">
        <v>131</v>
      </c>
      <c r="R1043">
        <v>0</v>
      </c>
      <c r="S1043">
        <v>0</v>
      </c>
      <c r="T1043">
        <v>0</v>
      </c>
      <c r="U1043">
        <v>0</v>
      </c>
      <c r="V1043">
        <v>0</v>
      </c>
      <c r="W1043">
        <v>0</v>
      </c>
      <c r="X1043">
        <v>0</v>
      </c>
      <c r="Y1043">
        <v>0</v>
      </c>
      <c r="Z1043">
        <v>0</v>
      </c>
      <c r="AA1043">
        <v>0</v>
      </c>
      <c r="AB1043">
        <v>0</v>
      </c>
      <c r="AC1043">
        <v>0</v>
      </c>
      <c r="AD1043">
        <v>0</v>
      </c>
      <c r="AE1043" t="s">
        <v>104</v>
      </c>
      <c r="AF1043" t="s">
        <v>105</v>
      </c>
      <c r="AG1043" t="s">
        <v>385</v>
      </c>
      <c r="AH1043" t="s">
        <v>105</v>
      </c>
    </row>
    <row r="1044" spans="1:34" ht="15">
      <c r="A1044" t="s">
        <v>101</v>
      </c>
      <c r="B1044" t="s">
        <v>102</v>
      </c>
      <c r="C1044" t="s">
        <v>384</v>
      </c>
      <c r="D1044" t="s">
        <v>382</v>
      </c>
      <c r="E1044" t="s">
        <v>102</v>
      </c>
      <c r="F1044">
        <v>2012</v>
      </c>
      <c r="G1044" t="s">
        <v>113</v>
      </c>
      <c r="H1044" t="s">
        <v>383</v>
      </c>
      <c r="I1044" t="s">
        <v>115</v>
      </c>
      <c r="J1044" t="s">
        <v>356</v>
      </c>
      <c r="L1044">
        <v>-16600.920000000002</v>
      </c>
      <c r="M1044">
        <v>-16600.920000000002</v>
      </c>
      <c r="N1044">
        <v>0</v>
      </c>
      <c r="O1044">
        <v>0</v>
      </c>
      <c r="P1044">
        <v>-16600.920000000002</v>
      </c>
      <c r="Q1044" t="s">
        <v>131</v>
      </c>
      <c r="R1044">
        <v>0</v>
      </c>
      <c r="S1044">
        <v>0</v>
      </c>
      <c r="T1044">
        <v>0</v>
      </c>
      <c r="U1044">
        <v>0</v>
      </c>
      <c r="V1044">
        <v>0</v>
      </c>
      <c r="W1044">
        <v>0</v>
      </c>
      <c r="X1044">
        <v>0</v>
      </c>
      <c r="Y1044">
        <v>0</v>
      </c>
      <c r="Z1044">
        <v>0</v>
      </c>
      <c r="AA1044">
        <v>0</v>
      </c>
      <c r="AB1044">
        <v>0</v>
      </c>
      <c r="AC1044">
        <v>0</v>
      </c>
      <c r="AD1044">
        <v>0</v>
      </c>
      <c r="AE1044" t="s">
        <v>104</v>
      </c>
      <c r="AF1044" t="s">
        <v>105</v>
      </c>
      <c r="AG1044" t="s">
        <v>385</v>
      </c>
      <c r="AH1044" t="s">
        <v>105</v>
      </c>
    </row>
    <row r="1045" spans="1:34" ht="15">
      <c r="A1045" t="s">
        <v>101</v>
      </c>
      <c r="B1045" t="s">
        <v>102</v>
      </c>
      <c r="C1045" t="s">
        <v>384</v>
      </c>
      <c r="D1045" t="s">
        <v>225</v>
      </c>
      <c r="E1045" t="s">
        <v>102</v>
      </c>
      <c r="F1045">
        <v>2012</v>
      </c>
      <c r="G1045" t="s">
        <v>113</v>
      </c>
      <c r="H1045" t="s">
        <v>226</v>
      </c>
      <c r="I1045" t="s">
        <v>115</v>
      </c>
      <c r="J1045" t="s">
        <v>227</v>
      </c>
      <c r="L1045">
        <v>0</v>
      </c>
      <c r="M1045">
        <v>0</v>
      </c>
      <c r="N1045">
        <v>0</v>
      </c>
      <c r="O1045">
        <v>0</v>
      </c>
      <c r="P1045">
        <v>0</v>
      </c>
      <c r="Q1045" t="s">
        <v>103</v>
      </c>
      <c r="R1045">
        <v>-10879.01</v>
      </c>
      <c r="S1045">
        <v>-9303.64</v>
      </c>
      <c r="T1045">
        <v>-16389.93</v>
      </c>
      <c r="U1045">
        <v>-12713.54</v>
      </c>
      <c r="V1045">
        <v>-14504.19</v>
      </c>
      <c r="W1045">
        <v>-10262.74</v>
      </c>
      <c r="X1045">
        <v>-9320.82</v>
      </c>
      <c r="Y1045">
        <v>-14861.54</v>
      </c>
      <c r="Z1045">
        <v>-7496.66</v>
      </c>
      <c r="AA1045">
        <v>-11536.19</v>
      </c>
      <c r="AB1045">
        <v>-9680.82</v>
      </c>
      <c r="AC1045">
        <v>-13986.91</v>
      </c>
      <c r="AD1045">
        <v>140935.99</v>
      </c>
      <c r="AE1045" t="s">
        <v>104</v>
      </c>
      <c r="AF1045" t="s">
        <v>105</v>
      </c>
      <c r="AG1045" t="s">
        <v>385</v>
      </c>
      <c r="AH1045" t="s">
        <v>105</v>
      </c>
    </row>
    <row r="1046" spans="1:34" ht="15">
      <c r="A1046" t="s">
        <v>101</v>
      </c>
      <c r="B1046" t="s">
        <v>102</v>
      </c>
      <c r="C1046" t="s">
        <v>384</v>
      </c>
      <c r="D1046" t="s">
        <v>225</v>
      </c>
      <c r="E1046" t="s">
        <v>106</v>
      </c>
      <c r="F1046">
        <v>2012</v>
      </c>
      <c r="G1046" t="s">
        <v>113</v>
      </c>
      <c r="H1046" t="s">
        <v>226</v>
      </c>
      <c r="I1046" t="s">
        <v>115</v>
      </c>
      <c r="J1046" t="s">
        <v>227</v>
      </c>
      <c r="L1046">
        <v>0</v>
      </c>
      <c r="M1046">
        <v>0</v>
      </c>
      <c r="N1046">
        <v>-140935.99</v>
      </c>
      <c r="O1046">
        <v>0</v>
      </c>
      <c r="P1046">
        <v>140935.99</v>
      </c>
      <c r="Q1046" t="s">
        <v>103</v>
      </c>
      <c r="R1046">
        <v>0</v>
      </c>
      <c r="S1046">
        <v>0</v>
      </c>
      <c r="T1046">
        <v>0</v>
      </c>
      <c r="U1046">
        <v>0</v>
      </c>
      <c r="V1046">
        <v>0</v>
      </c>
      <c r="W1046">
        <v>0</v>
      </c>
      <c r="X1046">
        <v>0</v>
      </c>
      <c r="Y1046">
        <v>0</v>
      </c>
      <c r="Z1046">
        <v>0</v>
      </c>
      <c r="AA1046">
        <v>0</v>
      </c>
      <c r="AB1046">
        <v>0</v>
      </c>
      <c r="AC1046">
        <v>0</v>
      </c>
      <c r="AD1046">
        <v>-140935.99</v>
      </c>
      <c r="AE1046" t="s">
        <v>104</v>
      </c>
      <c r="AF1046" t="s">
        <v>105</v>
      </c>
      <c r="AG1046" t="s">
        <v>385</v>
      </c>
      <c r="AH1046" t="s">
        <v>107</v>
      </c>
    </row>
    <row r="1047" spans="1:34" ht="15">
      <c r="A1047" t="s">
        <v>101</v>
      </c>
      <c r="B1047" t="s">
        <v>102</v>
      </c>
      <c r="C1047" t="s">
        <v>384</v>
      </c>
      <c r="D1047" t="s">
        <v>228</v>
      </c>
      <c r="E1047" t="s">
        <v>102</v>
      </c>
      <c r="F1047">
        <v>2012</v>
      </c>
      <c r="G1047" t="s">
        <v>113</v>
      </c>
      <c r="H1047" t="s">
        <v>229</v>
      </c>
      <c r="I1047" t="s">
        <v>115</v>
      </c>
      <c r="J1047" t="s">
        <v>227</v>
      </c>
      <c r="L1047">
        <v>0</v>
      </c>
      <c r="M1047">
        <v>0</v>
      </c>
      <c r="N1047">
        <v>0</v>
      </c>
      <c r="O1047">
        <v>0</v>
      </c>
      <c r="P1047">
        <v>0</v>
      </c>
      <c r="Q1047" t="s">
        <v>103</v>
      </c>
      <c r="R1047">
        <v>-6195.6900000000005</v>
      </c>
      <c r="S1047">
        <v>-5298.54</v>
      </c>
      <c r="T1047">
        <v>-9334.23</v>
      </c>
      <c r="U1047">
        <v>-7240.49</v>
      </c>
      <c r="V1047">
        <v>-8260.28</v>
      </c>
      <c r="W1047">
        <v>-5844.72</v>
      </c>
      <c r="X1047">
        <v>-5308.3</v>
      </c>
      <c r="Y1047">
        <v>-8463.83</v>
      </c>
      <c r="Z1047">
        <v>-4269.41</v>
      </c>
      <c r="AA1047">
        <v>-6569.99</v>
      </c>
      <c r="AB1047">
        <v>-5513.34</v>
      </c>
      <c r="AC1047">
        <v>-7965.75</v>
      </c>
      <c r="AD1047">
        <v>80264.57</v>
      </c>
      <c r="AE1047" t="s">
        <v>104</v>
      </c>
      <c r="AF1047" t="s">
        <v>105</v>
      </c>
      <c r="AG1047" t="s">
        <v>385</v>
      </c>
      <c r="AH1047" t="s">
        <v>105</v>
      </c>
    </row>
    <row r="1048" spans="1:34" ht="15">
      <c r="A1048" t="s">
        <v>101</v>
      </c>
      <c r="B1048" t="s">
        <v>102</v>
      </c>
      <c r="C1048" t="s">
        <v>384</v>
      </c>
      <c r="D1048" t="s">
        <v>228</v>
      </c>
      <c r="E1048" t="s">
        <v>106</v>
      </c>
      <c r="F1048">
        <v>2012</v>
      </c>
      <c r="G1048" t="s">
        <v>113</v>
      </c>
      <c r="H1048" t="s">
        <v>229</v>
      </c>
      <c r="I1048" t="s">
        <v>115</v>
      </c>
      <c r="J1048" t="s">
        <v>227</v>
      </c>
      <c r="L1048">
        <v>0</v>
      </c>
      <c r="M1048">
        <v>0</v>
      </c>
      <c r="N1048">
        <v>-80264.57</v>
      </c>
      <c r="O1048">
        <v>0</v>
      </c>
      <c r="P1048">
        <v>80264.57</v>
      </c>
      <c r="Q1048" t="s">
        <v>103</v>
      </c>
      <c r="R1048">
        <v>0</v>
      </c>
      <c r="S1048">
        <v>0</v>
      </c>
      <c r="T1048">
        <v>0</v>
      </c>
      <c r="U1048">
        <v>0</v>
      </c>
      <c r="V1048">
        <v>0</v>
      </c>
      <c r="W1048">
        <v>0</v>
      </c>
      <c r="X1048">
        <v>0</v>
      </c>
      <c r="Y1048">
        <v>0</v>
      </c>
      <c r="Z1048">
        <v>0</v>
      </c>
      <c r="AA1048">
        <v>0</v>
      </c>
      <c r="AB1048">
        <v>0</v>
      </c>
      <c r="AC1048">
        <v>0</v>
      </c>
      <c r="AD1048">
        <v>-80264.57</v>
      </c>
      <c r="AE1048" t="s">
        <v>104</v>
      </c>
      <c r="AF1048" t="s">
        <v>105</v>
      </c>
      <c r="AG1048" t="s">
        <v>385</v>
      </c>
      <c r="AH1048" t="s">
        <v>107</v>
      </c>
    </row>
    <row r="1049" spans="1:34" ht="15">
      <c r="A1049" t="s">
        <v>101</v>
      </c>
      <c r="B1049" t="s">
        <v>102</v>
      </c>
      <c r="C1049" t="s">
        <v>384</v>
      </c>
      <c r="D1049" t="s">
        <v>161</v>
      </c>
      <c r="E1049" t="s">
        <v>102</v>
      </c>
      <c r="F1049">
        <v>2012</v>
      </c>
      <c r="G1049" t="s">
        <v>121</v>
      </c>
      <c r="H1049" t="s">
        <v>162</v>
      </c>
      <c r="I1049" t="s">
        <v>123</v>
      </c>
      <c r="J1049" t="s">
        <v>124</v>
      </c>
      <c r="L1049" s="40">
        <v>-8772461</v>
      </c>
      <c r="M1049" s="40">
        <v>-8772461</v>
      </c>
      <c r="N1049" s="40">
        <v>0</v>
      </c>
      <c r="O1049" s="40">
        <v>0</v>
      </c>
      <c r="P1049" s="40">
        <v>-8772461</v>
      </c>
      <c r="Q1049" t="s">
        <v>131</v>
      </c>
      <c r="R1049">
        <v>0</v>
      </c>
      <c r="S1049">
        <v>0</v>
      </c>
      <c r="T1049">
        <v>0</v>
      </c>
      <c r="U1049">
        <v>0</v>
      </c>
      <c r="V1049">
        <v>0</v>
      </c>
      <c r="W1049">
        <v>0</v>
      </c>
      <c r="X1049">
        <v>0</v>
      </c>
      <c r="Y1049">
        <v>0</v>
      </c>
      <c r="Z1049">
        <v>0</v>
      </c>
      <c r="AA1049">
        <v>0</v>
      </c>
      <c r="AB1049">
        <v>0</v>
      </c>
      <c r="AC1049">
        <v>0</v>
      </c>
      <c r="AD1049">
        <v>0</v>
      </c>
      <c r="AE1049" t="s">
        <v>104</v>
      </c>
      <c r="AF1049" t="s">
        <v>105</v>
      </c>
      <c r="AG1049" t="s">
        <v>385</v>
      </c>
      <c r="AH1049" t="s">
        <v>105</v>
      </c>
    </row>
    <row r="1050" spans="1:34" ht="15">
      <c r="A1050" t="s">
        <v>101</v>
      </c>
      <c r="B1050" t="s">
        <v>102</v>
      </c>
      <c r="C1050" t="s">
        <v>384</v>
      </c>
      <c r="D1050" t="s">
        <v>386</v>
      </c>
      <c r="E1050" t="s">
        <v>102</v>
      </c>
      <c r="F1050">
        <v>2012</v>
      </c>
      <c r="G1050" t="s">
        <v>121</v>
      </c>
      <c r="H1050" t="s">
        <v>387</v>
      </c>
      <c r="I1050" t="s">
        <v>123</v>
      </c>
      <c r="J1050" t="s">
        <v>124</v>
      </c>
      <c r="L1050">
        <v>0</v>
      </c>
      <c r="M1050">
        <v>0</v>
      </c>
      <c r="N1050">
        <v>-9930.66</v>
      </c>
      <c r="O1050">
        <v>0</v>
      </c>
      <c r="P1050">
        <v>9930.66</v>
      </c>
      <c r="Q1050" t="s">
        <v>103</v>
      </c>
      <c r="R1050">
        <v>0</v>
      </c>
      <c r="S1050">
        <v>0</v>
      </c>
      <c r="T1050">
        <v>0</v>
      </c>
      <c r="U1050">
        <v>0</v>
      </c>
      <c r="V1050">
        <v>0</v>
      </c>
      <c r="W1050">
        <v>-9930.66</v>
      </c>
      <c r="X1050">
        <v>0</v>
      </c>
      <c r="Y1050">
        <v>0</v>
      </c>
      <c r="Z1050">
        <v>0</v>
      </c>
      <c r="AA1050">
        <v>0</v>
      </c>
      <c r="AB1050">
        <v>0</v>
      </c>
      <c r="AC1050">
        <v>0</v>
      </c>
      <c r="AD1050">
        <v>0</v>
      </c>
      <c r="AE1050" t="s">
        <v>104</v>
      </c>
      <c r="AF1050" t="s">
        <v>105</v>
      </c>
      <c r="AG1050" t="s">
        <v>385</v>
      </c>
      <c r="AH1050" t="s">
        <v>105</v>
      </c>
    </row>
    <row r="1051" spans="1:34" ht="15">
      <c r="A1051" t="s">
        <v>101</v>
      </c>
      <c r="B1051" t="s">
        <v>102</v>
      </c>
      <c r="C1051" t="s">
        <v>384</v>
      </c>
      <c r="D1051" t="s">
        <v>388</v>
      </c>
      <c r="E1051" t="s">
        <v>102</v>
      </c>
      <c r="F1051">
        <v>2012</v>
      </c>
      <c r="G1051" t="s">
        <v>121</v>
      </c>
      <c r="H1051" t="s">
        <v>389</v>
      </c>
      <c r="I1051" t="s">
        <v>123</v>
      </c>
      <c r="J1051" t="s">
        <v>124</v>
      </c>
      <c r="L1051">
        <v>0</v>
      </c>
      <c r="M1051">
        <v>0</v>
      </c>
      <c r="N1051">
        <v>-2200.13</v>
      </c>
      <c r="O1051">
        <v>0</v>
      </c>
      <c r="P1051">
        <v>2200.13</v>
      </c>
      <c r="Q1051" t="s">
        <v>103</v>
      </c>
      <c r="R1051">
        <v>0</v>
      </c>
      <c r="S1051">
        <v>0</v>
      </c>
      <c r="T1051">
        <v>0</v>
      </c>
      <c r="U1051">
        <v>0</v>
      </c>
      <c r="V1051">
        <v>0</v>
      </c>
      <c r="W1051">
        <v>-2200.13</v>
      </c>
      <c r="X1051">
        <v>0</v>
      </c>
      <c r="Y1051">
        <v>0</v>
      </c>
      <c r="Z1051">
        <v>0</v>
      </c>
      <c r="AA1051">
        <v>0</v>
      </c>
      <c r="AB1051">
        <v>0</v>
      </c>
      <c r="AC1051">
        <v>0</v>
      </c>
      <c r="AD1051">
        <v>0</v>
      </c>
      <c r="AE1051" t="s">
        <v>104</v>
      </c>
      <c r="AF1051" t="s">
        <v>105</v>
      </c>
      <c r="AG1051" t="s">
        <v>385</v>
      </c>
      <c r="AH1051" t="s">
        <v>105</v>
      </c>
    </row>
    <row r="1052" spans="1:34" ht="15">
      <c r="A1052" t="s">
        <v>101</v>
      </c>
      <c r="B1052" t="s">
        <v>587</v>
      </c>
      <c r="C1052" t="s">
        <v>384</v>
      </c>
      <c r="D1052" t="s">
        <v>127</v>
      </c>
      <c r="E1052" t="s">
        <v>106</v>
      </c>
      <c r="F1052">
        <v>2012</v>
      </c>
      <c r="G1052" t="s">
        <v>113</v>
      </c>
      <c r="H1052" t="s">
        <v>128</v>
      </c>
      <c r="I1052" t="s">
        <v>115</v>
      </c>
      <c r="J1052" t="s">
        <v>129</v>
      </c>
      <c r="K1052" t="s">
        <v>130</v>
      </c>
      <c r="L1052">
        <v>0</v>
      </c>
      <c r="M1052">
        <v>0</v>
      </c>
      <c r="N1052">
        <v>236806.14</v>
      </c>
      <c r="O1052">
        <v>0</v>
      </c>
      <c r="P1052">
        <v>-236806.14</v>
      </c>
      <c r="Q1052" t="s">
        <v>103</v>
      </c>
      <c r="R1052">
        <v>17579.66</v>
      </c>
      <c r="S1052">
        <v>13443.33</v>
      </c>
      <c r="T1052">
        <v>36193.47</v>
      </c>
      <c r="U1052">
        <v>20681.99</v>
      </c>
      <c r="V1052">
        <v>27894.45</v>
      </c>
      <c r="W1052">
        <v>10499.35</v>
      </c>
      <c r="X1052">
        <v>16172.91</v>
      </c>
      <c r="Y1052">
        <v>24259.350000000002</v>
      </c>
      <c r="Z1052">
        <v>16172.890000000001</v>
      </c>
      <c r="AA1052">
        <v>16172.92</v>
      </c>
      <c r="AB1052">
        <v>16172.91</v>
      </c>
      <c r="AC1052">
        <v>21562.91</v>
      </c>
      <c r="AD1052">
        <v>0</v>
      </c>
      <c r="AE1052" t="s">
        <v>104</v>
      </c>
      <c r="AF1052" t="s">
        <v>385</v>
      </c>
      <c r="AG1052" t="s">
        <v>385</v>
      </c>
      <c r="AH1052" t="s">
        <v>107</v>
      </c>
    </row>
    <row r="1053" spans="1:34" ht="15">
      <c r="A1053" t="s">
        <v>101</v>
      </c>
      <c r="B1053" t="s">
        <v>587</v>
      </c>
      <c r="C1053" t="s">
        <v>384</v>
      </c>
      <c r="D1053" t="s">
        <v>134</v>
      </c>
      <c r="E1053" t="s">
        <v>106</v>
      </c>
      <c r="F1053">
        <v>2012</v>
      </c>
      <c r="G1053" t="s">
        <v>113</v>
      </c>
      <c r="H1053" t="s">
        <v>135</v>
      </c>
      <c r="I1053" t="s">
        <v>115</v>
      </c>
      <c r="J1053" t="s">
        <v>129</v>
      </c>
      <c r="K1053" t="s">
        <v>136</v>
      </c>
      <c r="L1053">
        <v>0</v>
      </c>
      <c r="M1053">
        <v>0</v>
      </c>
      <c r="N1053">
        <v>34195.45</v>
      </c>
      <c r="O1053">
        <v>0</v>
      </c>
      <c r="P1053">
        <v>-34195.45</v>
      </c>
      <c r="Q1053" t="s">
        <v>103</v>
      </c>
      <c r="R1053">
        <v>0</v>
      </c>
      <c r="S1053">
        <v>3870</v>
      </c>
      <c r="T1053">
        <v>5815.45</v>
      </c>
      <c r="U1053">
        <v>3870</v>
      </c>
      <c r="V1053">
        <v>2580</v>
      </c>
      <c r="W1053">
        <v>2580</v>
      </c>
      <c r="X1053">
        <v>2580</v>
      </c>
      <c r="Y1053">
        <v>2580</v>
      </c>
      <c r="Z1053">
        <v>2580</v>
      </c>
      <c r="AA1053">
        <v>2580</v>
      </c>
      <c r="AB1053">
        <v>2580</v>
      </c>
      <c r="AC1053">
        <v>2580</v>
      </c>
      <c r="AD1053">
        <v>0</v>
      </c>
      <c r="AE1053" t="s">
        <v>104</v>
      </c>
      <c r="AF1053" t="s">
        <v>385</v>
      </c>
      <c r="AG1053" t="s">
        <v>385</v>
      </c>
      <c r="AH1053" t="s">
        <v>107</v>
      </c>
    </row>
    <row r="1054" spans="1:34" ht="15">
      <c r="A1054" t="s">
        <v>101</v>
      </c>
      <c r="B1054" t="s">
        <v>587</v>
      </c>
      <c r="C1054" t="s">
        <v>384</v>
      </c>
      <c r="D1054" t="s">
        <v>137</v>
      </c>
      <c r="E1054" t="s">
        <v>106</v>
      </c>
      <c r="F1054">
        <v>2012</v>
      </c>
      <c r="G1054" t="s">
        <v>113</v>
      </c>
      <c r="H1054" t="s">
        <v>138</v>
      </c>
      <c r="I1054" t="s">
        <v>115</v>
      </c>
      <c r="J1054" t="s">
        <v>129</v>
      </c>
      <c r="K1054" t="s">
        <v>136</v>
      </c>
      <c r="L1054">
        <v>0</v>
      </c>
      <c r="M1054">
        <v>0</v>
      </c>
      <c r="N1054">
        <v>16332.67</v>
      </c>
      <c r="O1054">
        <v>0</v>
      </c>
      <c r="P1054">
        <v>-16332.67</v>
      </c>
      <c r="Q1054" t="s">
        <v>103</v>
      </c>
      <c r="R1054">
        <v>788.62</v>
      </c>
      <c r="S1054">
        <v>1577.25</v>
      </c>
      <c r="T1054">
        <v>2757.31</v>
      </c>
      <c r="U1054">
        <v>1577.26</v>
      </c>
      <c r="V1054">
        <v>2099.4700000000003</v>
      </c>
      <c r="W1054">
        <v>797.4</v>
      </c>
      <c r="X1054">
        <v>1231.42</v>
      </c>
      <c r="Y1054">
        <v>1847</v>
      </c>
      <c r="Z1054">
        <v>1062.46</v>
      </c>
      <c r="AA1054">
        <v>564.26</v>
      </c>
      <c r="AB1054">
        <v>564.27</v>
      </c>
      <c r="AC1054">
        <v>1465.95</v>
      </c>
      <c r="AD1054">
        <v>0</v>
      </c>
      <c r="AE1054" t="s">
        <v>104</v>
      </c>
      <c r="AF1054" t="s">
        <v>385</v>
      </c>
      <c r="AG1054" t="s">
        <v>385</v>
      </c>
      <c r="AH1054" t="s">
        <v>107</v>
      </c>
    </row>
    <row r="1055" spans="1:34" ht="15">
      <c r="A1055" t="s">
        <v>101</v>
      </c>
      <c r="B1055" t="s">
        <v>587</v>
      </c>
      <c r="C1055" t="s">
        <v>384</v>
      </c>
      <c r="D1055" t="s">
        <v>139</v>
      </c>
      <c r="E1055" t="s">
        <v>106</v>
      </c>
      <c r="F1055">
        <v>2012</v>
      </c>
      <c r="G1055" t="s">
        <v>113</v>
      </c>
      <c r="H1055" t="s">
        <v>140</v>
      </c>
      <c r="I1055" t="s">
        <v>115</v>
      </c>
      <c r="J1055" t="s">
        <v>129</v>
      </c>
      <c r="K1055" t="s">
        <v>136</v>
      </c>
      <c r="L1055">
        <v>0</v>
      </c>
      <c r="M1055">
        <v>0</v>
      </c>
      <c r="N1055">
        <v>16768.16</v>
      </c>
      <c r="O1055">
        <v>0</v>
      </c>
      <c r="P1055">
        <v>-16768.16</v>
      </c>
      <c r="Q1055" t="s">
        <v>103</v>
      </c>
      <c r="R1055">
        <v>749.72</v>
      </c>
      <c r="S1055">
        <v>1499.44</v>
      </c>
      <c r="T1055">
        <v>2624.02</v>
      </c>
      <c r="U1055">
        <v>1499.44</v>
      </c>
      <c r="V1055">
        <v>1145.04</v>
      </c>
      <c r="W1055">
        <v>1145.04</v>
      </c>
      <c r="X1055">
        <v>1160.8</v>
      </c>
      <c r="Y1055">
        <v>1749.0900000000001</v>
      </c>
      <c r="Z1055">
        <v>1166.06</v>
      </c>
      <c r="AA1055">
        <v>1166.06</v>
      </c>
      <c r="AB1055">
        <v>1166.06</v>
      </c>
      <c r="AC1055">
        <v>1697.39</v>
      </c>
      <c r="AD1055">
        <v>0</v>
      </c>
      <c r="AE1055" t="s">
        <v>104</v>
      </c>
      <c r="AF1055" t="s">
        <v>385</v>
      </c>
      <c r="AG1055" t="s">
        <v>385</v>
      </c>
      <c r="AH1055" t="s">
        <v>107</v>
      </c>
    </row>
    <row r="1056" spans="1:34" ht="15">
      <c r="A1056" t="s">
        <v>101</v>
      </c>
      <c r="B1056" t="s">
        <v>587</v>
      </c>
      <c r="C1056" t="s">
        <v>384</v>
      </c>
      <c r="D1056" t="s">
        <v>141</v>
      </c>
      <c r="E1056" t="s">
        <v>106</v>
      </c>
      <c r="F1056">
        <v>2012</v>
      </c>
      <c r="G1056" t="s">
        <v>113</v>
      </c>
      <c r="H1056" t="s">
        <v>142</v>
      </c>
      <c r="I1056" t="s">
        <v>115</v>
      </c>
      <c r="J1056" t="s">
        <v>129</v>
      </c>
      <c r="K1056" t="s">
        <v>136</v>
      </c>
      <c r="L1056">
        <v>0</v>
      </c>
      <c r="M1056">
        <v>0</v>
      </c>
      <c r="N1056">
        <v>2772</v>
      </c>
      <c r="O1056">
        <v>0</v>
      </c>
      <c r="P1056">
        <v>-2772</v>
      </c>
      <c r="Q1056" t="s">
        <v>103</v>
      </c>
      <c r="R1056">
        <v>0</v>
      </c>
      <c r="S1056">
        <v>0</v>
      </c>
      <c r="T1056">
        <v>0</v>
      </c>
      <c r="U1056">
        <v>0</v>
      </c>
      <c r="V1056">
        <v>0</v>
      </c>
      <c r="W1056">
        <v>1386</v>
      </c>
      <c r="X1056">
        <v>231</v>
      </c>
      <c r="Y1056">
        <v>231</v>
      </c>
      <c r="Z1056">
        <v>231</v>
      </c>
      <c r="AA1056">
        <v>231</v>
      </c>
      <c r="AB1056">
        <v>231</v>
      </c>
      <c r="AC1056">
        <v>231</v>
      </c>
      <c r="AD1056">
        <v>0</v>
      </c>
      <c r="AE1056" t="s">
        <v>104</v>
      </c>
      <c r="AF1056" t="s">
        <v>385</v>
      </c>
      <c r="AG1056" t="s">
        <v>385</v>
      </c>
      <c r="AH1056" t="s">
        <v>107</v>
      </c>
    </row>
    <row r="1057" spans="1:34" ht="15">
      <c r="A1057" t="s">
        <v>101</v>
      </c>
      <c r="B1057" t="s">
        <v>587</v>
      </c>
      <c r="C1057" t="s">
        <v>384</v>
      </c>
      <c r="D1057" t="s">
        <v>198</v>
      </c>
      <c r="E1057" t="s">
        <v>106</v>
      </c>
      <c r="F1057">
        <v>2012</v>
      </c>
      <c r="G1057" t="s">
        <v>113</v>
      </c>
      <c r="H1057" t="s">
        <v>199</v>
      </c>
      <c r="I1057" t="s">
        <v>115</v>
      </c>
      <c r="J1057" t="s">
        <v>147</v>
      </c>
      <c r="L1057">
        <v>0</v>
      </c>
      <c r="M1057">
        <v>0</v>
      </c>
      <c r="N1057">
        <v>3568.78</v>
      </c>
      <c r="O1057">
        <v>151.75</v>
      </c>
      <c r="P1057">
        <v>-3720.53</v>
      </c>
      <c r="Q1057" t="s">
        <v>103</v>
      </c>
      <c r="R1057">
        <v>0</v>
      </c>
      <c r="S1057">
        <v>0</v>
      </c>
      <c r="T1057">
        <v>265.5</v>
      </c>
      <c r="U1057">
        <v>610.78</v>
      </c>
      <c r="V1057">
        <v>617.25</v>
      </c>
      <c r="W1057">
        <v>1283.7</v>
      </c>
      <c r="X1057">
        <v>29.29</v>
      </c>
      <c r="Y1057">
        <v>48.85</v>
      </c>
      <c r="Z1057">
        <v>0</v>
      </c>
      <c r="AA1057">
        <v>433.28000000000003</v>
      </c>
      <c r="AB1057">
        <v>183.21</v>
      </c>
      <c r="AC1057">
        <v>96.92</v>
      </c>
      <c r="AD1057">
        <v>0</v>
      </c>
      <c r="AE1057" t="s">
        <v>104</v>
      </c>
      <c r="AF1057" t="s">
        <v>385</v>
      </c>
      <c r="AG1057" t="s">
        <v>385</v>
      </c>
      <c r="AH1057" t="s">
        <v>107</v>
      </c>
    </row>
    <row r="1058" spans="1:34" ht="15">
      <c r="A1058" t="s">
        <v>101</v>
      </c>
      <c r="B1058" t="s">
        <v>587</v>
      </c>
      <c r="C1058" t="s">
        <v>384</v>
      </c>
      <c r="D1058" t="s">
        <v>232</v>
      </c>
      <c r="E1058" t="s">
        <v>106</v>
      </c>
      <c r="F1058">
        <v>2012</v>
      </c>
      <c r="G1058" t="s">
        <v>113</v>
      </c>
      <c r="H1058" t="s">
        <v>233</v>
      </c>
      <c r="I1058" t="s">
        <v>115</v>
      </c>
      <c r="J1058" t="s">
        <v>147</v>
      </c>
      <c r="L1058">
        <v>0</v>
      </c>
      <c r="M1058">
        <v>0</v>
      </c>
      <c r="N1058">
        <v>6233.67</v>
      </c>
      <c r="O1058">
        <v>0</v>
      </c>
      <c r="P1058">
        <v>-6233.67</v>
      </c>
      <c r="Q1058" t="s">
        <v>103</v>
      </c>
      <c r="R1058">
        <v>0</v>
      </c>
      <c r="S1058">
        <v>0</v>
      </c>
      <c r="T1058">
        <v>0</v>
      </c>
      <c r="U1058">
        <v>0</v>
      </c>
      <c r="V1058">
        <v>0</v>
      </c>
      <c r="W1058">
        <v>0</v>
      </c>
      <c r="X1058">
        <v>6233.67</v>
      </c>
      <c r="Y1058">
        <v>0</v>
      </c>
      <c r="Z1058">
        <v>0</v>
      </c>
      <c r="AA1058">
        <v>0</v>
      </c>
      <c r="AB1058">
        <v>0</v>
      </c>
      <c r="AC1058">
        <v>0</v>
      </c>
      <c r="AD1058">
        <v>0</v>
      </c>
      <c r="AE1058" t="s">
        <v>104</v>
      </c>
      <c r="AF1058" t="s">
        <v>385</v>
      </c>
      <c r="AG1058" t="s">
        <v>385</v>
      </c>
      <c r="AH1058" t="s">
        <v>107</v>
      </c>
    </row>
    <row r="1059" spans="1:34" ht="15">
      <c r="A1059" t="s">
        <v>101</v>
      </c>
      <c r="B1059" t="s">
        <v>587</v>
      </c>
      <c r="C1059" t="s">
        <v>384</v>
      </c>
      <c r="D1059" t="s">
        <v>173</v>
      </c>
      <c r="E1059" t="s">
        <v>106</v>
      </c>
      <c r="F1059">
        <v>2012</v>
      </c>
      <c r="G1059" t="s">
        <v>113</v>
      </c>
      <c r="H1059" t="s">
        <v>174</v>
      </c>
      <c r="I1059" t="s">
        <v>115</v>
      </c>
      <c r="J1059" t="s">
        <v>147</v>
      </c>
      <c r="L1059">
        <v>0</v>
      </c>
      <c r="M1059">
        <v>0</v>
      </c>
      <c r="N1059">
        <v>452.67</v>
      </c>
      <c r="O1059">
        <v>0</v>
      </c>
      <c r="P1059">
        <v>-452.67</v>
      </c>
      <c r="Q1059" t="s">
        <v>103</v>
      </c>
      <c r="R1059">
        <v>0</v>
      </c>
      <c r="S1059">
        <v>0</v>
      </c>
      <c r="T1059">
        <v>0</v>
      </c>
      <c r="U1059">
        <v>0</v>
      </c>
      <c r="V1059">
        <v>452.67</v>
      </c>
      <c r="W1059">
        <v>0</v>
      </c>
      <c r="X1059">
        <v>0</v>
      </c>
      <c r="Y1059">
        <v>0</v>
      </c>
      <c r="Z1059">
        <v>0</v>
      </c>
      <c r="AA1059">
        <v>0</v>
      </c>
      <c r="AB1059">
        <v>0</v>
      </c>
      <c r="AC1059">
        <v>0</v>
      </c>
      <c r="AD1059">
        <v>0</v>
      </c>
      <c r="AE1059" t="s">
        <v>104</v>
      </c>
      <c r="AF1059" t="s">
        <v>385</v>
      </c>
      <c r="AG1059" t="s">
        <v>385</v>
      </c>
      <c r="AH1059" t="s">
        <v>107</v>
      </c>
    </row>
    <row r="1060" spans="1:34" ht="15">
      <c r="A1060" t="s">
        <v>101</v>
      </c>
      <c r="B1060" t="s">
        <v>587</v>
      </c>
      <c r="C1060" t="s">
        <v>384</v>
      </c>
      <c r="D1060" t="s">
        <v>447</v>
      </c>
      <c r="E1060" t="s">
        <v>106</v>
      </c>
      <c r="F1060">
        <v>2012</v>
      </c>
      <c r="G1060" t="s">
        <v>113</v>
      </c>
      <c r="H1060" t="s">
        <v>448</v>
      </c>
      <c r="I1060" t="s">
        <v>115</v>
      </c>
      <c r="J1060" t="s">
        <v>147</v>
      </c>
      <c r="L1060">
        <v>0</v>
      </c>
      <c r="M1060">
        <v>0</v>
      </c>
      <c r="N1060">
        <v>87.59</v>
      </c>
      <c r="O1060">
        <v>0</v>
      </c>
      <c r="P1060">
        <v>-87.59</v>
      </c>
      <c r="Q1060" t="s">
        <v>103</v>
      </c>
      <c r="R1060">
        <v>0</v>
      </c>
      <c r="S1060">
        <v>0</v>
      </c>
      <c r="T1060">
        <v>0</v>
      </c>
      <c r="U1060">
        <v>0</v>
      </c>
      <c r="V1060">
        <v>0</v>
      </c>
      <c r="W1060">
        <v>0</v>
      </c>
      <c r="X1060">
        <v>0</v>
      </c>
      <c r="Y1060">
        <v>0</v>
      </c>
      <c r="Z1060">
        <v>87.59</v>
      </c>
      <c r="AA1060">
        <v>0</v>
      </c>
      <c r="AB1060">
        <v>0</v>
      </c>
      <c r="AC1060">
        <v>0</v>
      </c>
      <c r="AD1060">
        <v>0</v>
      </c>
      <c r="AE1060" t="s">
        <v>104</v>
      </c>
      <c r="AF1060" t="s">
        <v>385</v>
      </c>
      <c r="AG1060" t="s">
        <v>385</v>
      </c>
      <c r="AH1060" t="s">
        <v>107</v>
      </c>
    </row>
    <row r="1061" spans="1:34" ht="15">
      <c r="A1061" t="s">
        <v>101</v>
      </c>
      <c r="B1061" t="s">
        <v>587</v>
      </c>
      <c r="C1061" t="s">
        <v>384</v>
      </c>
      <c r="D1061" t="s">
        <v>390</v>
      </c>
      <c r="E1061" t="s">
        <v>106</v>
      </c>
      <c r="F1061">
        <v>2012</v>
      </c>
      <c r="G1061" t="s">
        <v>113</v>
      </c>
      <c r="H1061" t="s">
        <v>391</v>
      </c>
      <c r="I1061" t="s">
        <v>115</v>
      </c>
      <c r="J1061" t="s">
        <v>147</v>
      </c>
      <c r="L1061">
        <v>0</v>
      </c>
      <c r="M1061">
        <v>0</v>
      </c>
      <c r="N1061">
        <v>1450.19</v>
      </c>
      <c r="O1061">
        <v>0</v>
      </c>
      <c r="P1061">
        <v>-1450.19</v>
      </c>
      <c r="Q1061" t="s">
        <v>103</v>
      </c>
      <c r="R1061">
        <v>0</v>
      </c>
      <c r="S1061">
        <v>0</v>
      </c>
      <c r="T1061">
        <v>0</v>
      </c>
      <c r="U1061">
        <v>0</v>
      </c>
      <c r="V1061">
        <v>0</v>
      </c>
      <c r="W1061">
        <v>0</v>
      </c>
      <c r="X1061">
        <v>0</v>
      </c>
      <c r="Y1061">
        <v>0</v>
      </c>
      <c r="Z1061">
        <v>0</v>
      </c>
      <c r="AA1061">
        <v>0</v>
      </c>
      <c r="AB1061">
        <v>1450.19</v>
      </c>
      <c r="AC1061">
        <v>0</v>
      </c>
      <c r="AD1061">
        <v>0</v>
      </c>
      <c r="AE1061" t="s">
        <v>104</v>
      </c>
      <c r="AF1061" t="s">
        <v>385</v>
      </c>
      <c r="AG1061" t="s">
        <v>385</v>
      </c>
      <c r="AH1061" t="s">
        <v>107</v>
      </c>
    </row>
    <row r="1062" spans="1:34" ht="15">
      <c r="A1062" t="s">
        <v>101</v>
      </c>
      <c r="B1062" t="s">
        <v>587</v>
      </c>
      <c r="C1062" t="s">
        <v>384</v>
      </c>
      <c r="D1062" t="s">
        <v>422</v>
      </c>
      <c r="E1062" t="s">
        <v>106</v>
      </c>
      <c r="F1062">
        <v>2012</v>
      </c>
      <c r="G1062" t="s">
        <v>113</v>
      </c>
      <c r="H1062" t="s">
        <v>423</v>
      </c>
      <c r="I1062" t="s">
        <v>115</v>
      </c>
      <c r="J1062" t="s">
        <v>147</v>
      </c>
      <c r="L1062">
        <v>0</v>
      </c>
      <c r="M1062">
        <v>0</v>
      </c>
      <c r="N1062">
        <v>371.31</v>
      </c>
      <c r="O1062">
        <v>0</v>
      </c>
      <c r="P1062">
        <v>-371.31</v>
      </c>
      <c r="Q1062" t="s">
        <v>103</v>
      </c>
      <c r="R1062">
        <v>0</v>
      </c>
      <c r="S1062">
        <v>0</v>
      </c>
      <c r="T1062">
        <v>0</v>
      </c>
      <c r="U1062">
        <v>0</v>
      </c>
      <c r="V1062">
        <v>0</v>
      </c>
      <c r="W1062">
        <v>0</v>
      </c>
      <c r="X1062">
        <v>0</v>
      </c>
      <c r="Y1062">
        <v>0</v>
      </c>
      <c r="Z1062">
        <v>0</v>
      </c>
      <c r="AA1062">
        <v>0</v>
      </c>
      <c r="AB1062">
        <v>371.31</v>
      </c>
      <c r="AC1062">
        <v>0</v>
      </c>
      <c r="AD1062">
        <v>0</v>
      </c>
      <c r="AE1062" t="s">
        <v>104</v>
      </c>
      <c r="AF1062" t="s">
        <v>385</v>
      </c>
      <c r="AG1062" t="s">
        <v>385</v>
      </c>
      <c r="AH1062" t="s">
        <v>107</v>
      </c>
    </row>
    <row r="1063" spans="1:34" ht="15">
      <c r="A1063" t="s">
        <v>101</v>
      </c>
      <c r="B1063" t="s">
        <v>587</v>
      </c>
      <c r="C1063" t="s">
        <v>384</v>
      </c>
      <c r="D1063" t="s">
        <v>492</v>
      </c>
      <c r="E1063" t="s">
        <v>106</v>
      </c>
      <c r="F1063">
        <v>2012</v>
      </c>
      <c r="G1063" t="s">
        <v>113</v>
      </c>
      <c r="H1063" t="s">
        <v>493</v>
      </c>
      <c r="I1063" t="s">
        <v>115</v>
      </c>
      <c r="J1063" t="s">
        <v>147</v>
      </c>
      <c r="L1063">
        <v>0</v>
      </c>
      <c r="M1063">
        <v>0</v>
      </c>
      <c r="N1063">
        <v>217.96</v>
      </c>
      <c r="O1063">
        <v>0</v>
      </c>
      <c r="P1063">
        <v>-217.96</v>
      </c>
      <c r="Q1063" t="s">
        <v>103</v>
      </c>
      <c r="R1063">
        <v>0</v>
      </c>
      <c r="S1063">
        <v>0</v>
      </c>
      <c r="T1063">
        <v>0</v>
      </c>
      <c r="U1063">
        <v>0</v>
      </c>
      <c r="V1063">
        <v>0</v>
      </c>
      <c r="W1063">
        <v>0</v>
      </c>
      <c r="X1063">
        <v>0</v>
      </c>
      <c r="Y1063">
        <v>0</v>
      </c>
      <c r="Z1063">
        <v>0</v>
      </c>
      <c r="AA1063">
        <v>0</v>
      </c>
      <c r="AB1063">
        <v>217.96</v>
      </c>
      <c r="AC1063">
        <v>0</v>
      </c>
      <c r="AD1063">
        <v>0</v>
      </c>
      <c r="AE1063" t="s">
        <v>104</v>
      </c>
      <c r="AF1063" t="s">
        <v>385</v>
      </c>
      <c r="AG1063" t="s">
        <v>385</v>
      </c>
      <c r="AH1063" t="s">
        <v>107</v>
      </c>
    </row>
    <row r="1064" spans="1:34" ht="15">
      <c r="A1064" t="s">
        <v>101</v>
      </c>
      <c r="B1064" t="s">
        <v>587</v>
      </c>
      <c r="C1064" t="s">
        <v>384</v>
      </c>
      <c r="D1064" t="s">
        <v>476</v>
      </c>
      <c r="E1064" t="s">
        <v>106</v>
      </c>
      <c r="F1064">
        <v>2012</v>
      </c>
      <c r="G1064" t="s">
        <v>113</v>
      </c>
      <c r="H1064" t="s">
        <v>477</v>
      </c>
      <c r="I1064" t="s">
        <v>115</v>
      </c>
      <c r="J1064" t="s">
        <v>150</v>
      </c>
      <c r="L1064">
        <v>0</v>
      </c>
      <c r="M1064">
        <v>0</v>
      </c>
      <c r="N1064">
        <v>1342.95</v>
      </c>
      <c r="O1064">
        <v>0.02</v>
      </c>
      <c r="P1064">
        <v>-1342.97</v>
      </c>
      <c r="Q1064" t="s">
        <v>103</v>
      </c>
      <c r="R1064">
        <v>0</v>
      </c>
      <c r="S1064">
        <v>0</v>
      </c>
      <c r="T1064">
        <v>0</v>
      </c>
      <c r="U1064">
        <v>0</v>
      </c>
      <c r="V1064">
        <v>1470.59</v>
      </c>
      <c r="W1064">
        <v>-115.01</v>
      </c>
      <c r="X1064">
        <v>0</v>
      </c>
      <c r="Y1064">
        <v>0</v>
      </c>
      <c r="Z1064">
        <v>0</v>
      </c>
      <c r="AA1064">
        <v>0</v>
      </c>
      <c r="AB1064">
        <v>-12.63</v>
      </c>
      <c r="AC1064">
        <v>0</v>
      </c>
      <c r="AD1064">
        <v>0</v>
      </c>
      <c r="AE1064" t="s">
        <v>104</v>
      </c>
      <c r="AF1064" t="s">
        <v>385</v>
      </c>
      <c r="AG1064" t="s">
        <v>385</v>
      </c>
      <c r="AH1064" t="s">
        <v>107</v>
      </c>
    </row>
    <row r="1065" spans="1:34" ht="15">
      <c r="A1065" t="s">
        <v>101</v>
      </c>
      <c r="B1065" t="s">
        <v>587</v>
      </c>
      <c r="C1065" t="s">
        <v>384</v>
      </c>
      <c r="D1065" t="s">
        <v>465</v>
      </c>
      <c r="E1065" t="s">
        <v>106</v>
      </c>
      <c r="F1065">
        <v>2012</v>
      </c>
      <c r="G1065" t="s">
        <v>113</v>
      </c>
      <c r="H1065" t="s">
        <v>466</v>
      </c>
      <c r="I1065" t="s">
        <v>115</v>
      </c>
      <c r="J1065" t="s">
        <v>150</v>
      </c>
      <c r="L1065">
        <v>0</v>
      </c>
      <c r="M1065">
        <v>0</v>
      </c>
      <c r="N1065">
        <v>276.31</v>
      </c>
      <c r="O1065">
        <v>0</v>
      </c>
      <c r="P1065">
        <v>-276.31</v>
      </c>
      <c r="Q1065" t="s">
        <v>103</v>
      </c>
      <c r="R1065">
        <v>0</v>
      </c>
      <c r="S1065">
        <v>0</v>
      </c>
      <c r="T1065">
        <v>0</v>
      </c>
      <c r="U1065">
        <v>0</v>
      </c>
      <c r="V1065">
        <v>0</v>
      </c>
      <c r="W1065">
        <v>0</v>
      </c>
      <c r="X1065">
        <v>0</v>
      </c>
      <c r="Y1065">
        <v>0</v>
      </c>
      <c r="Z1065">
        <v>0</v>
      </c>
      <c r="AA1065">
        <v>0</v>
      </c>
      <c r="AB1065">
        <v>175.20000000000002</v>
      </c>
      <c r="AC1065">
        <v>101.11</v>
      </c>
      <c r="AD1065">
        <v>0</v>
      </c>
      <c r="AE1065" t="s">
        <v>104</v>
      </c>
      <c r="AF1065" t="s">
        <v>385</v>
      </c>
      <c r="AG1065" t="s">
        <v>385</v>
      </c>
      <c r="AH1065" t="s">
        <v>107</v>
      </c>
    </row>
    <row r="1066" spans="1:34" ht="15">
      <c r="A1066" t="s">
        <v>101</v>
      </c>
      <c r="B1066" t="s">
        <v>587</v>
      </c>
      <c r="C1066" t="s">
        <v>384</v>
      </c>
      <c r="D1066" t="s">
        <v>245</v>
      </c>
      <c r="E1066" t="s">
        <v>106</v>
      </c>
      <c r="F1066">
        <v>2012</v>
      </c>
      <c r="G1066" t="s">
        <v>113</v>
      </c>
      <c r="H1066" t="s">
        <v>246</v>
      </c>
      <c r="I1066" t="s">
        <v>115</v>
      </c>
      <c r="J1066" t="s">
        <v>150</v>
      </c>
      <c r="L1066">
        <v>0</v>
      </c>
      <c r="M1066">
        <v>0</v>
      </c>
      <c r="N1066">
        <v>3219.87</v>
      </c>
      <c r="O1066">
        <v>0.02</v>
      </c>
      <c r="P1066">
        <v>-3219.89</v>
      </c>
      <c r="Q1066" t="s">
        <v>103</v>
      </c>
      <c r="R1066">
        <v>0</v>
      </c>
      <c r="S1066">
        <v>0</v>
      </c>
      <c r="T1066">
        <v>0</v>
      </c>
      <c r="U1066">
        <v>0</v>
      </c>
      <c r="V1066">
        <v>0</v>
      </c>
      <c r="W1066">
        <v>0</v>
      </c>
      <c r="X1066">
        <v>840.36</v>
      </c>
      <c r="Y1066">
        <v>772.74</v>
      </c>
      <c r="Z1066">
        <v>540.74</v>
      </c>
      <c r="AA1066">
        <v>381.15000000000003</v>
      </c>
      <c r="AB1066">
        <v>322.92</v>
      </c>
      <c r="AC1066">
        <v>361.96</v>
      </c>
      <c r="AD1066">
        <v>0</v>
      </c>
      <c r="AE1066" t="s">
        <v>104</v>
      </c>
      <c r="AF1066" t="s">
        <v>385</v>
      </c>
      <c r="AG1066" t="s">
        <v>385</v>
      </c>
      <c r="AH1066" t="s">
        <v>107</v>
      </c>
    </row>
    <row r="1067" spans="1:34" ht="15">
      <c r="A1067" t="s">
        <v>101</v>
      </c>
      <c r="B1067" t="s">
        <v>587</v>
      </c>
      <c r="C1067" t="s">
        <v>384</v>
      </c>
      <c r="D1067" t="s">
        <v>177</v>
      </c>
      <c r="E1067" t="s">
        <v>106</v>
      </c>
      <c r="F1067">
        <v>2012</v>
      </c>
      <c r="G1067" t="s">
        <v>113</v>
      </c>
      <c r="H1067" t="s">
        <v>178</v>
      </c>
      <c r="I1067" t="s">
        <v>115</v>
      </c>
      <c r="J1067" t="s">
        <v>150</v>
      </c>
      <c r="L1067">
        <v>0</v>
      </c>
      <c r="M1067">
        <v>0</v>
      </c>
      <c r="N1067">
        <v>11090.4</v>
      </c>
      <c r="O1067">
        <v>0</v>
      </c>
      <c r="P1067">
        <v>-11090.4</v>
      </c>
      <c r="Q1067" t="s">
        <v>103</v>
      </c>
      <c r="R1067">
        <v>0</v>
      </c>
      <c r="S1067">
        <v>0</v>
      </c>
      <c r="T1067">
        <v>0</v>
      </c>
      <c r="U1067">
        <v>0</v>
      </c>
      <c r="V1067">
        <v>0</v>
      </c>
      <c r="W1067">
        <v>0</v>
      </c>
      <c r="X1067">
        <v>0</v>
      </c>
      <c r="Y1067">
        <v>0</v>
      </c>
      <c r="Z1067">
        <v>0</v>
      </c>
      <c r="AA1067">
        <v>0</v>
      </c>
      <c r="AB1067">
        <v>9704.17</v>
      </c>
      <c r="AC1067">
        <v>1386.23</v>
      </c>
      <c r="AD1067">
        <v>0</v>
      </c>
      <c r="AE1067" t="s">
        <v>104</v>
      </c>
      <c r="AF1067" t="s">
        <v>385</v>
      </c>
      <c r="AG1067" t="s">
        <v>385</v>
      </c>
      <c r="AH1067" t="s">
        <v>107</v>
      </c>
    </row>
    <row r="1068" spans="1:34" ht="15">
      <c r="A1068" t="s">
        <v>101</v>
      </c>
      <c r="B1068" t="s">
        <v>587</v>
      </c>
      <c r="C1068" t="s">
        <v>384</v>
      </c>
      <c r="D1068" t="s">
        <v>394</v>
      </c>
      <c r="E1068" t="s">
        <v>106</v>
      </c>
      <c r="F1068">
        <v>2012</v>
      </c>
      <c r="G1068" t="s">
        <v>113</v>
      </c>
      <c r="H1068" t="s">
        <v>395</v>
      </c>
      <c r="I1068" t="s">
        <v>115</v>
      </c>
      <c r="J1068" t="s">
        <v>150</v>
      </c>
      <c r="L1068">
        <v>0</v>
      </c>
      <c r="M1068">
        <v>0</v>
      </c>
      <c r="N1068">
        <v>1721.3700000000001</v>
      </c>
      <c r="O1068">
        <v>0.03</v>
      </c>
      <c r="P1068">
        <v>-1721.4</v>
      </c>
      <c r="Q1068" t="s">
        <v>103</v>
      </c>
      <c r="R1068">
        <v>0</v>
      </c>
      <c r="S1068">
        <v>778.5500000000001</v>
      </c>
      <c r="T1068">
        <v>389.29</v>
      </c>
      <c r="U1068">
        <v>389.28000000000003</v>
      </c>
      <c r="V1068">
        <v>164.25</v>
      </c>
      <c r="W1068">
        <v>0</v>
      </c>
      <c r="X1068">
        <v>0</v>
      </c>
      <c r="Y1068">
        <v>0</v>
      </c>
      <c r="Z1068">
        <v>0</v>
      </c>
      <c r="AA1068">
        <v>0</v>
      </c>
      <c r="AB1068">
        <v>0</v>
      </c>
      <c r="AC1068">
        <v>0</v>
      </c>
      <c r="AD1068">
        <v>0</v>
      </c>
      <c r="AE1068" t="s">
        <v>104</v>
      </c>
      <c r="AF1068" t="s">
        <v>385</v>
      </c>
      <c r="AG1068" t="s">
        <v>385</v>
      </c>
      <c r="AH1068" t="s">
        <v>107</v>
      </c>
    </row>
    <row r="1069" spans="1:34" ht="15">
      <c r="A1069" t="s">
        <v>101</v>
      </c>
      <c r="B1069" t="s">
        <v>587</v>
      </c>
      <c r="C1069" t="s">
        <v>384</v>
      </c>
      <c r="D1069" t="s">
        <v>223</v>
      </c>
      <c r="E1069" t="s">
        <v>106</v>
      </c>
      <c r="F1069">
        <v>2012</v>
      </c>
      <c r="G1069" t="s">
        <v>113</v>
      </c>
      <c r="H1069" t="s">
        <v>224</v>
      </c>
      <c r="I1069" t="s">
        <v>115</v>
      </c>
      <c r="J1069" t="s">
        <v>150</v>
      </c>
      <c r="L1069">
        <v>0</v>
      </c>
      <c r="M1069">
        <v>0</v>
      </c>
      <c r="N1069">
        <v>16654.95</v>
      </c>
      <c r="O1069">
        <v>0</v>
      </c>
      <c r="P1069">
        <v>-16654.95</v>
      </c>
      <c r="Q1069" t="s">
        <v>103</v>
      </c>
      <c r="R1069">
        <v>0</v>
      </c>
      <c r="S1069">
        <v>0</v>
      </c>
      <c r="T1069">
        <v>0</v>
      </c>
      <c r="U1069">
        <v>0</v>
      </c>
      <c r="V1069">
        <v>0</v>
      </c>
      <c r="W1069">
        <v>0</v>
      </c>
      <c r="X1069">
        <v>16654.95</v>
      </c>
      <c r="Y1069">
        <v>0</v>
      </c>
      <c r="Z1069">
        <v>0</v>
      </c>
      <c r="AA1069">
        <v>0</v>
      </c>
      <c r="AB1069">
        <v>0</v>
      </c>
      <c r="AC1069">
        <v>0</v>
      </c>
      <c r="AD1069">
        <v>0</v>
      </c>
      <c r="AE1069" t="s">
        <v>104</v>
      </c>
      <c r="AF1069" t="s">
        <v>385</v>
      </c>
      <c r="AG1069" t="s">
        <v>385</v>
      </c>
      <c r="AH1069" t="s">
        <v>107</v>
      </c>
    </row>
    <row r="1070" spans="1:34" ht="15">
      <c r="A1070" t="s">
        <v>101</v>
      </c>
      <c r="B1070" t="s">
        <v>587</v>
      </c>
      <c r="C1070" t="s">
        <v>384</v>
      </c>
      <c r="D1070" t="s">
        <v>478</v>
      </c>
      <c r="E1070" t="s">
        <v>106</v>
      </c>
      <c r="F1070">
        <v>2012</v>
      </c>
      <c r="G1070" t="s">
        <v>113</v>
      </c>
      <c r="H1070" t="s">
        <v>479</v>
      </c>
      <c r="I1070" t="s">
        <v>115</v>
      </c>
      <c r="J1070" t="s">
        <v>150</v>
      </c>
      <c r="L1070">
        <v>0</v>
      </c>
      <c r="M1070">
        <v>0</v>
      </c>
      <c r="N1070">
        <v>70.78</v>
      </c>
      <c r="O1070">
        <v>0</v>
      </c>
      <c r="P1070">
        <v>-70.78</v>
      </c>
      <c r="Q1070" t="s">
        <v>103</v>
      </c>
      <c r="R1070">
        <v>0</v>
      </c>
      <c r="S1070">
        <v>0</v>
      </c>
      <c r="T1070">
        <v>0</v>
      </c>
      <c r="U1070">
        <v>0</v>
      </c>
      <c r="V1070">
        <v>0</v>
      </c>
      <c r="W1070">
        <v>0</v>
      </c>
      <c r="X1070">
        <v>0</v>
      </c>
      <c r="Y1070">
        <v>0</v>
      </c>
      <c r="Z1070">
        <v>0</v>
      </c>
      <c r="AA1070">
        <v>0</v>
      </c>
      <c r="AB1070">
        <v>0</v>
      </c>
      <c r="AC1070">
        <v>70.78</v>
      </c>
      <c r="AD1070">
        <v>0</v>
      </c>
      <c r="AE1070" t="s">
        <v>104</v>
      </c>
      <c r="AF1070" t="s">
        <v>385</v>
      </c>
      <c r="AG1070" t="s">
        <v>385</v>
      </c>
      <c r="AH1070" t="s">
        <v>107</v>
      </c>
    </row>
    <row r="1071" spans="1:34" ht="15">
      <c r="A1071" t="s">
        <v>101</v>
      </c>
      <c r="B1071" t="s">
        <v>587</v>
      </c>
      <c r="C1071" t="s">
        <v>384</v>
      </c>
      <c r="D1071" t="s">
        <v>151</v>
      </c>
      <c r="E1071" t="s">
        <v>106</v>
      </c>
      <c r="F1071">
        <v>2012</v>
      </c>
      <c r="G1071" t="s">
        <v>113</v>
      </c>
      <c r="H1071" t="s">
        <v>152</v>
      </c>
      <c r="I1071" t="s">
        <v>115</v>
      </c>
      <c r="J1071" t="s">
        <v>150</v>
      </c>
      <c r="L1071">
        <v>0</v>
      </c>
      <c r="M1071">
        <v>0</v>
      </c>
      <c r="N1071">
        <v>177.65</v>
      </c>
      <c r="O1071">
        <v>0</v>
      </c>
      <c r="P1071">
        <v>-177.65</v>
      </c>
      <c r="Q1071" t="s">
        <v>103</v>
      </c>
      <c r="R1071">
        <v>0</v>
      </c>
      <c r="S1071">
        <v>0</v>
      </c>
      <c r="T1071">
        <v>0</v>
      </c>
      <c r="U1071">
        <v>177.65</v>
      </c>
      <c r="V1071">
        <v>0</v>
      </c>
      <c r="W1071">
        <v>0</v>
      </c>
      <c r="X1071">
        <v>0</v>
      </c>
      <c r="Y1071">
        <v>0</v>
      </c>
      <c r="Z1071">
        <v>0</v>
      </c>
      <c r="AA1071">
        <v>0</v>
      </c>
      <c r="AB1071">
        <v>0</v>
      </c>
      <c r="AC1071">
        <v>0</v>
      </c>
      <c r="AD1071">
        <v>0</v>
      </c>
      <c r="AE1071" t="s">
        <v>104</v>
      </c>
      <c r="AF1071" t="s">
        <v>385</v>
      </c>
      <c r="AG1071" t="s">
        <v>385</v>
      </c>
      <c r="AH1071" t="s">
        <v>107</v>
      </c>
    </row>
    <row r="1072" spans="1:34" ht="15">
      <c r="A1072" t="s">
        <v>101</v>
      </c>
      <c r="B1072" t="s">
        <v>587</v>
      </c>
      <c r="C1072" t="s">
        <v>384</v>
      </c>
      <c r="D1072" t="s">
        <v>278</v>
      </c>
      <c r="E1072" t="s">
        <v>106</v>
      </c>
      <c r="F1072">
        <v>2012</v>
      </c>
      <c r="G1072" t="s">
        <v>113</v>
      </c>
      <c r="H1072" t="s">
        <v>279</v>
      </c>
      <c r="I1072" t="s">
        <v>115</v>
      </c>
      <c r="J1072" t="s">
        <v>187</v>
      </c>
      <c r="L1072">
        <v>0</v>
      </c>
      <c r="M1072">
        <v>0</v>
      </c>
      <c r="N1072">
        <v>4183</v>
      </c>
      <c r="O1072">
        <v>0</v>
      </c>
      <c r="P1072">
        <v>-4183</v>
      </c>
      <c r="Q1072" t="s">
        <v>103</v>
      </c>
      <c r="R1072">
        <v>0</v>
      </c>
      <c r="S1072">
        <v>0</v>
      </c>
      <c r="T1072">
        <v>4183</v>
      </c>
      <c r="U1072">
        <v>0</v>
      </c>
      <c r="V1072">
        <v>0</v>
      </c>
      <c r="W1072">
        <v>0</v>
      </c>
      <c r="X1072">
        <v>0</v>
      </c>
      <c r="Y1072">
        <v>0</v>
      </c>
      <c r="Z1072">
        <v>0</v>
      </c>
      <c r="AA1072">
        <v>0</v>
      </c>
      <c r="AB1072">
        <v>0</v>
      </c>
      <c r="AC1072">
        <v>0</v>
      </c>
      <c r="AD1072">
        <v>0</v>
      </c>
      <c r="AE1072" t="s">
        <v>104</v>
      </c>
      <c r="AF1072" t="s">
        <v>385</v>
      </c>
      <c r="AG1072" t="s">
        <v>385</v>
      </c>
      <c r="AH1072" t="s">
        <v>107</v>
      </c>
    </row>
    <row r="1073" spans="1:34" ht="15">
      <c r="A1073" t="s">
        <v>101</v>
      </c>
      <c r="B1073" t="s">
        <v>587</v>
      </c>
      <c r="C1073" t="s">
        <v>384</v>
      </c>
      <c r="D1073" t="s">
        <v>280</v>
      </c>
      <c r="E1073" t="s">
        <v>106</v>
      </c>
      <c r="F1073">
        <v>2012</v>
      </c>
      <c r="G1073" t="s">
        <v>113</v>
      </c>
      <c r="H1073" t="s">
        <v>281</v>
      </c>
      <c r="I1073" t="s">
        <v>115</v>
      </c>
      <c r="J1073" t="s">
        <v>187</v>
      </c>
      <c r="L1073">
        <v>0</v>
      </c>
      <c r="M1073">
        <v>0</v>
      </c>
      <c r="N1073">
        <v>329340</v>
      </c>
      <c r="O1073">
        <v>0</v>
      </c>
      <c r="P1073">
        <v>-329340</v>
      </c>
      <c r="Q1073" t="s">
        <v>103</v>
      </c>
      <c r="R1073">
        <v>0</v>
      </c>
      <c r="S1073">
        <v>0</v>
      </c>
      <c r="T1073">
        <v>82335</v>
      </c>
      <c r="U1073">
        <v>0</v>
      </c>
      <c r="V1073">
        <v>0</v>
      </c>
      <c r="W1073">
        <v>82335</v>
      </c>
      <c r="X1073">
        <v>0</v>
      </c>
      <c r="Y1073">
        <v>0</v>
      </c>
      <c r="Z1073">
        <v>82335</v>
      </c>
      <c r="AA1073">
        <v>0</v>
      </c>
      <c r="AB1073">
        <v>0</v>
      </c>
      <c r="AC1073">
        <v>82335</v>
      </c>
      <c r="AD1073">
        <v>0</v>
      </c>
      <c r="AE1073" t="s">
        <v>104</v>
      </c>
      <c r="AF1073" t="s">
        <v>385</v>
      </c>
      <c r="AG1073" t="s">
        <v>385</v>
      </c>
      <c r="AH1073" t="s">
        <v>107</v>
      </c>
    </row>
    <row r="1074" spans="1:34" ht="15">
      <c r="A1074" t="s">
        <v>101</v>
      </c>
      <c r="B1074" t="s">
        <v>587</v>
      </c>
      <c r="C1074" t="s">
        <v>384</v>
      </c>
      <c r="D1074" t="s">
        <v>225</v>
      </c>
      <c r="E1074" t="s">
        <v>106</v>
      </c>
      <c r="F1074">
        <v>2012</v>
      </c>
      <c r="G1074" t="s">
        <v>113</v>
      </c>
      <c r="H1074" t="s">
        <v>226</v>
      </c>
      <c r="I1074" t="s">
        <v>115</v>
      </c>
      <c r="J1074" t="s">
        <v>227</v>
      </c>
      <c r="L1074">
        <v>0</v>
      </c>
      <c r="M1074">
        <v>0</v>
      </c>
      <c r="N1074">
        <v>65975.92</v>
      </c>
      <c r="O1074">
        <v>0</v>
      </c>
      <c r="P1074">
        <v>-65975.92</v>
      </c>
      <c r="Q1074" t="s">
        <v>103</v>
      </c>
      <c r="R1074">
        <v>4146.7</v>
      </c>
      <c r="S1074">
        <v>4629.53</v>
      </c>
      <c r="T1074">
        <v>9051.84</v>
      </c>
      <c r="U1074">
        <v>6823.7300000000005</v>
      </c>
      <c r="V1074">
        <v>6712.63</v>
      </c>
      <c r="W1074">
        <v>4557.4800000000005</v>
      </c>
      <c r="X1074">
        <v>4750.99</v>
      </c>
      <c r="Y1074">
        <v>8044.87</v>
      </c>
      <c r="Z1074">
        <v>3588.87</v>
      </c>
      <c r="AA1074">
        <v>5329.42</v>
      </c>
      <c r="AB1074">
        <v>4846.17</v>
      </c>
      <c r="AC1074">
        <v>3493.69</v>
      </c>
      <c r="AD1074">
        <v>0</v>
      </c>
      <c r="AE1074" t="s">
        <v>104</v>
      </c>
      <c r="AF1074" t="s">
        <v>385</v>
      </c>
      <c r="AG1074" t="s">
        <v>385</v>
      </c>
      <c r="AH1074" t="s">
        <v>107</v>
      </c>
    </row>
    <row r="1075" spans="1:34" ht="15">
      <c r="A1075" t="s">
        <v>101</v>
      </c>
      <c r="B1075" t="s">
        <v>587</v>
      </c>
      <c r="C1075" t="s">
        <v>384</v>
      </c>
      <c r="D1075" t="s">
        <v>228</v>
      </c>
      <c r="E1075" t="s">
        <v>106</v>
      </c>
      <c r="F1075">
        <v>2012</v>
      </c>
      <c r="G1075" t="s">
        <v>113</v>
      </c>
      <c r="H1075" t="s">
        <v>229</v>
      </c>
      <c r="I1075" t="s">
        <v>115</v>
      </c>
      <c r="J1075" t="s">
        <v>227</v>
      </c>
      <c r="L1075">
        <v>0</v>
      </c>
      <c r="M1075">
        <v>0</v>
      </c>
      <c r="N1075">
        <v>37574.23</v>
      </c>
      <c r="O1075">
        <v>0</v>
      </c>
      <c r="P1075">
        <v>-37574.23</v>
      </c>
      <c r="Q1075" t="s">
        <v>103</v>
      </c>
      <c r="R1075">
        <v>2361.62</v>
      </c>
      <c r="S1075">
        <v>2636.6</v>
      </c>
      <c r="T1075">
        <v>5155.16</v>
      </c>
      <c r="U1075">
        <v>3886.21</v>
      </c>
      <c r="V1075">
        <v>3822.92</v>
      </c>
      <c r="W1075">
        <v>2595.54</v>
      </c>
      <c r="X1075">
        <v>2705.75</v>
      </c>
      <c r="Y1075">
        <v>4581.68</v>
      </c>
      <c r="Z1075">
        <v>2043.9</v>
      </c>
      <c r="AA1075">
        <v>3035.2000000000003</v>
      </c>
      <c r="AB1075">
        <v>2759.9700000000003</v>
      </c>
      <c r="AC1075">
        <v>1989.68</v>
      </c>
      <c r="AD1075">
        <v>0</v>
      </c>
      <c r="AE1075" t="s">
        <v>104</v>
      </c>
      <c r="AF1075" t="s">
        <v>385</v>
      </c>
      <c r="AG1075" t="s">
        <v>385</v>
      </c>
      <c r="AH1075" t="s">
        <v>107</v>
      </c>
    </row>
    <row r="1076" spans="1:34" ht="15">
      <c r="A1076" t="s">
        <v>101</v>
      </c>
      <c r="B1076" t="s">
        <v>587</v>
      </c>
      <c r="C1076" t="s">
        <v>384</v>
      </c>
      <c r="D1076" t="s">
        <v>588</v>
      </c>
      <c r="E1076" t="s">
        <v>102</v>
      </c>
      <c r="F1076">
        <v>2012</v>
      </c>
      <c r="G1076" t="s">
        <v>121</v>
      </c>
      <c r="H1076" t="s">
        <v>589</v>
      </c>
      <c r="I1076" t="s">
        <v>123</v>
      </c>
      <c r="J1076" t="s">
        <v>124</v>
      </c>
      <c r="L1076">
        <v>0</v>
      </c>
      <c r="M1076">
        <v>0</v>
      </c>
      <c r="N1076">
        <v>-1274037.1600000001</v>
      </c>
      <c r="O1076">
        <v>0</v>
      </c>
      <c r="P1076">
        <v>1274037.1600000001</v>
      </c>
      <c r="Q1076" t="s">
        <v>103</v>
      </c>
      <c r="R1076">
        <v>0</v>
      </c>
      <c r="S1076">
        <v>0</v>
      </c>
      <c r="T1076">
        <v>0</v>
      </c>
      <c r="U1076">
        <v>0</v>
      </c>
      <c r="V1076">
        <v>0</v>
      </c>
      <c r="W1076">
        <v>-368341.03</v>
      </c>
      <c r="X1076">
        <v>-395200.06</v>
      </c>
      <c r="Y1076">
        <v>0</v>
      </c>
      <c r="Z1076">
        <v>0</v>
      </c>
      <c r="AA1076">
        <v>-343340.82</v>
      </c>
      <c r="AB1076">
        <v>0</v>
      </c>
      <c r="AC1076">
        <v>-167155.25</v>
      </c>
      <c r="AD1076">
        <v>0</v>
      </c>
      <c r="AE1076" t="s">
        <v>104</v>
      </c>
      <c r="AF1076" t="s">
        <v>385</v>
      </c>
      <c r="AG1076" t="s">
        <v>385</v>
      </c>
      <c r="AH1076" t="s">
        <v>105</v>
      </c>
    </row>
    <row r="1077" spans="1:34" ht="15">
      <c r="A1077" t="s">
        <v>101</v>
      </c>
      <c r="B1077" t="s">
        <v>587</v>
      </c>
      <c r="C1077" t="s">
        <v>384</v>
      </c>
      <c r="D1077" t="s">
        <v>590</v>
      </c>
      <c r="E1077" t="s">
        <v>102</v>
      </c>
      <c r="F1077">
        <v>2012</v>
      </c>
      <c r="G1077" t="s">
        <v>121</v>
      </c>
      <c r="H1077" t="s">
        <v>591</v>
      </c>
      <c r="I1077" t="s">
        <v>123</v>
      </c>
      <c r="J1077" t="s">
        <v>124</v>
      </c>
      <c r="L1077">
        <v>0</v>
      </c>
      <c r="M1077">
        <v>0</v>
      </c>
      <c r="N1077">
        <v>-279961.12</v>
      </c>
      <c r="O1077">
        <v>0</v>
      </c>
      <c r="P1077">
        <v>279961.12</v>
      </c>
      <c r="Q1077" t="s">
        <v>103</v>
      </c>
      <c r="R1077">
        <v>0</v>
      </c>
      <c r="S1077">
        <v>0</v>
      </c>
      <c r="T1077">
        <v>0</v>
      </c>
      <c r="U1077">
        <v>0</v>
      </c>
      <c r="V1077">
        <v>0</v>
      </c>
      <c r="W1077">
        <v>-76981.54000000001</v>
      </c>
      <c r="X1077">
        <v>-56898.47</v>
      </c>
      <c r="Y1077">
        <v>0</v>
      </c>
      <c r="Z1077">
        <v>0</v>
      </c>
      <c r="AA1077">
        <v>-64471.23</v>
      </c>
      <c r="AB1077">
        <v>0</v>
      </c>
      <c r="AC1077">
        <v>-81609.88</v>
      </c>
      <c r="AD1077">
        <v>0</v>
      </c>
      <c r="AE1077" t="s">
        <v>104</v>
      </c>
      <c r="AF1077" t="s">
        <v>385</v>
      </c>
      <c r="AG1077" t="s">
        <v>385</v>
      </c>
      <c r="AH1077" t="s">
        <v>105</v>
      </c>
    </row>
    <row r="1078" spans="1:34" ht="15">
      <c r="A1078" t="s">
        <v>101</v>
      </c>
      <c r="B1078" t="s">
        <v>587</v>
      </c>
      <c r="C1078" t="s">
        <v>384</v>
      </c>
      <c r="D1078" t="s">
        <v>592</v>
      </c>
      <c r="E1078" t="s">
        <v>102</v>
      </c>
      <c r="F1078">
        <v>2012</v>
      </c>
      <c r="G1078" t="s">
        <v>121</v>
      </c>
      <c r="H1078" t="s">
        <v>593</v>
      </c>
      <c r="I1078" t="s">
        <v>123</v>
      </c>
      <c r="J1078" t="s">
        <v>124</v>
      </c>
      <c r="L1078">
        <v>0</v>
      </c>
      <c r="M1078">
        <v>0</v>
      </c>
      <c r="N1078">
        <v>-83422.21</v>
      </c>
      <c r="O1078">
        <v>0</v>
      </c>
      <c r="P1078">
        <v>83422.21</v>
      </c>
      <c r="Q1078" t="s">
        <v>103</v>
      </c>
      <c r="R1078">
        <v>0</v>
      </c>
      <c r="S1078">
        <v>0</v>
      </c>
      <c r="T1078">
        <v>0</v>
      </c>
      <c r="U1078">
        <v>0</v>
      </c>
      <c r="V1078">
        <v>0</v>
      </c>
      <c r="W1078">
        <v>-22649.8</v>
      </c>
      <c r="X1078">
        <v>-17127.21</v>
      </c>
      <c r="Y1078">
        <v>0</v>
      </c>
      <c r="Z1078">
        <v>0</v>
      </c>
      <c r="AA1078">
        <v>-19655.41</v>
      </c>
      <c r="AB1078">
        <v>0</v>
      </c>
      <c r="AC1078">
        <v>-23989.79</v>
      </c>
      <c r="AD1078">
        <v>0</v>
      </c>
      <c r="AE1078" t="s">
        <v>104</v>
      </c>
      <c r="AF1078" t="s">
        <v>385</v>
      </c>
      <c r="AG1078" t="s">
        <v>385</v>
      </c>
      <c r="AH1078" t="s">
        <v>105</v>
      </c>
    </row>
    <row r="1079" spans="1:34" ht="15">
      <c r="A1079" t="s">
        <v>101</v>
      </c>
      <c r="B1079" t="s">
        <v>587</v>
      </c>
      <c r="C1079" t="s">
        <v>384</v>
      </c>
      <c r="D1079" t="s">
        <v>386</v>
      </c>
      <c r="E1079" t="s">
        <v>102</v>
      </c>
      <c r="F1079">
        <v>2012</v>
      </c>
      <c r="G1079" t="s">
        <v>121</v>
      </c>
      <c r="H1079" t="s">
        <v>387</v>
      </c>
      <c r="I1079" t="s">
        <v>123</v>
      </c>
      <c r="J1079" t="s">
        <v>124</v>
      </c>
      <c r="L1079">
        <v>0</v>
      </c>
      <c r="M1079">
        <v>0</v>
      </c>
      <c r="N1079">
        <v>-7193136.48</v>
      </c>
      <c r="O1079">
        <v>0</v>
      </c>
      <c r="P1079">
        <v>7193136.48</v>
      </c>
      <c r="Q1079" t="s">
        <v>103</v>
      </c>
      <c r="R1079">
        <v>0</v>
      </c>
      <c r="S1079">
        <v>0</v>
      </c>
      <c r="T1079">
        <v>0</v>
      </c>
      <c r="U1079">
        <v>0</v>
      </c>
      <c r="V1079">
        <v>0</v>
      </c>
      <c r="W1079">
        <v>-1699285.4</v>
      </c>
      <c r="X1079">
        <v>-1757059.9300000002</v>
      </c>
      <c r="Y1079">
        <v>0</v>
      </c>
      <c r="Z1079">
        <v>0</v>
      </c>
      <c r="AA1079">
        <v>-1709007.46</v>
      </c>
      <c r="AB1079">
        <v>0</v>
      </c>
      <c r="AC1079">
        <v>-2027783.69</v>
      </c>
      <c r="AD1079">
        <v>0</v>
      </c>
      <c r="AE1079" t="s">
        <v>104</v>
      </c>
      <c r="AF1079" t="s">
        <v>385</v>
      </c>
      <c r="AG1079" t="s">
        <v>385</v>
      </c>
      <c r="AH1079" t="s">
        <v>105</v>
      </c>
    </row>
    <row r="1080" spans="1:34" ht="15">
      <c r="A1080" t="s">
        <v>101</v>
      </c>
      <c r="B1080" t="s">
        <v>587</v>
      </c>
      <c r="C1080" t="s">
        <v>384</v>
      </c>
      <c r="D1080" t="s">
        <v>388</v>
      </c>
      <c r="E1080" t="s">
        <v>102</v>
      </c>
      <c r="F1080">
        <v>2012</v>
      </c>
      <c r="G1080" t="s">
        <v>121</v>
      </c>
      <c r="H1080" t="s">
        <v>389</v>
      </c>
      <c r="I1080" t="s">
        <v>123</v>
      </c>
      <c r="J1080" t="s">
        <v>124</v>
      </c>
      <c r="L1080">
        <v>0</v>
      </c>
      <c r="M1080">
        <v>0</v>
      </c>
      <c r="N1080">
        <v>-5655.1900000000005</v>
      </c>
      <c r="O1080">
        <v>0</v>
      </c>
      <c r="P1080">
        <v>5655.1900000000005</v>
      </c>
      <c r="Q1080" t="s">
        <v>103</v>
      </c>
      <c r="R1080">
        <v>0</v>
      </c>
      <c r="S1080">
        <v>0</v>
      </c>
      <c r="T1080">
        <v>0</v>
      </c>
      <c r="U1080">
        <v>0</v>
      </c>
      <c r="V1080">
        <v>0</v>
      </c>
      <c r="W1080">
        <v>0</v>
      </c>
      <c r="X1080">
        <v>-1572.5</v>
      </c>
      <c r="Y1080">
        <v>0</v>
      </c>
      <c r="Z1080">
        <v>0</v>
      </c>
      <c r="AA1080">
        <v>-1747.26</v>
      </c>
      <c r="AB1080">
        <v>0</v>
      </c>
      <c r="AC1080">
        <v>-2335.43</v>
      </c>
      <c r="AD1080">
        <v>0</v>
      </c>
      <c r="AE1080" t="s">
        <v>104</v>
      </c>
      <c r="AF1080" t="s">
        <v>385</v>
      </c>
      <c r="AG1080" t="s">
        <v>385</v>
      </c>
      <c r="AH1080" t="s">
        <v>105</v>
      </c>
    </row>
    <row r="1081" spans="1:34" ht="15">
      <c r="A1081" t="s">
        <v>101</v>
      </c>
      <c r="B1081" t="s">
        <v>664</v>
      </c>
      <c r="C1081" t="s">
        <v>384</v>
      </c>
      <c r="D1081" t="s">
        <v>127</v>
      </c>
      <c r="E1081" t="s">
        <v>106</v>
      </c>
      <c r="F1081">
        <v>2012</v>
      </c>
      <c r="G1081" t="s">
        <v>113</v>
      </c>
      <c r="H1081" t="s">
        <v>128</v>
      </c>
      <c r="I1081" t="s">
        <v>115</v>
      </c>
      <c r="J1081" t="s">
        <v>129</v>
      </c>
      <c r="K1081" t="s">
        <v>130</v>
      </c>
      <c r="L1081">
        <v>0</v>
      </c>
      <c r="M1081">
        <v>0</v>
      </c>
      <c r="N1081">
        <v>133946.01</v>
      </c>
      <c r="O1081">
        <v>0</v>
      </c>
      <c r="P1081">
        <v>-133946.01</v>
      </c>
      <c r="Q1081" t="s">
        <v>103</v>
      </c>
      <c r="R1081">
        <v>8724.43</v>
      </c>
      <c r="S1081">
        <v>6671.67</v>
      </c>
      <c r="T1081">
        <v>17962.100000000002</v>
      </c>
      <c r="U1081">
        <v>10264.06</v>
      </c>
      <c r="V1081">
        <v>10264.06</v>
      </c>
      <c r="W1081">
        <v>10264.06</v>
      </c>
      <c r="X1081">
        <v>10264.07</v>
      </c>
      <c r="Y1081">
        <v>15396.09</v>
      </c>
      <c r="Z1081">
        <v>10264.07</v>
      </c>
      <c r="AA1081">
        <v>10264.06</v>
      </c>
      <c r="AB1081">
        <v>10264.06</v>
      </c>
      <c r="AC1081">
        <v>13343.28</v>
      </c>
      <c r="AD1081">
        <v>0</v>
      </c>
      <c r="AE1081" t="s">
        <v>104</v>
      </c>
      <c r="AF1081" t="s">
        <v>665</v>
      </c>
      <c r="AG1081" t="s">
        <v>385</v>
      </c>
      <c r="AH1081" t="s">
        <v>107</v>
      </c>
    </row>
    <row r="1082" spans="1:34" ht="15">
      <c r="A1082" t="s">
        <v>101</v>
      </c>
      <c r="B1082" t="s">
        <v>664</v>
      </c>
      <c r="C1082" t="s">
        <v>384</v>
      </c>
      <c r="D1082" t="s">
        <v>134</v>
      </c>
      <c r="E1082" t="s">
        <v>106</v>
      </c>
      <c r="F1082">
        <v>2012</v>
      </c>
      <c r="G1082" t="s">
        <v>113</v>
      </c>
      <c r="H1082" t="s">
        <v>135</v>
      </c>
      <c r="I1082" t="s">
        <v>115</v>
      </c>
      <c r="J1082" t="s">
        <v>129</v>
      </c>
      <c r="K1082" t="s">
        <v>136</v>
      </c>
      <c r="L1082">
        <v>0</v>
      </c>
      <c r="M1082">
        <v>0</v>
      </c>
      <c r="N1082">
        <v>14840.220000000001</v>
      </c>
      <c r="O1082">
        <v>0</v>
      </c>
      <c r="P1082">
        <v>-14840.220000000001</v>
      </c>
      <c r="Q1082" t="s">
        <v>103</v>
      </c>
      <c r="R1082">
        <v>0</v>
      </c>
      <c r="S1082">
        <v>1290</v>
      </c>
      <c r="T1082">
        <v>1940.22</v>
      </c>
      <c r="U1082">
        <v>1290</v>
      </c>
      <c r="V1082">
        <v>1290</v>
      </c>
      <c r="W1082">
        <v>1290</v>
      </c>
      <c r="X1082">
        <v>1290</v>
      </c>
      <c r="Y1082">
        <v>1290</v>
      </c>
      <c r="Z1082">
        <v>1290</v>
      </c>
      <c r="AA1082">
        <v>1290</v>
      </c>
      <c r="AB1082">
        <v>1290</v>
      </c>
      <c r="AC1082">
        <v>1290</v>
      </c>
      <c r="AD1082">
        <v>0</v>
      </c>
      <c r="AE1082" t="s">
        <v>104</v>
      </c>
      <c r="AF1082" t="s">
        <v>665</v>
      </c>
      <c r="AG1082" t="s">
        <v>385</v>
      </c>
      <c r="AH1082" t="s">
        <v>107</v>
      </c>
    </row>
    <row r="1083" spans="1:34" ht="15">
      <c r="A1083" t="s">
        <v>101</v>
      </c>
      <c r="B1083" t="s">
        <v>664</v>
      </c>
      <c r="C1083" t="s">
        <v>384</v>
      </c>
      <c r="D1083" t="s">
        <v>137</v>
      </c>
      <c r="E1083" t="s">
        <v>106</v>
      </c>
      <c r="F1083">
        <v>2012</v>
      </c>
      <c r="G1083" t="s">
        <v>113</v>
      </c>
      <c r="H1083" t="s">
        <v>138</v>
      </c>
      <c r="I1083" t="s">
        <v>115</v>
      </c>
      <c r="J1083" t="s">
        <v>129</v>
      </c>
      <c r="K1083" t="s">
        <v>136</v>
      </c>
      <c r="L1083">
        <v>0</v>
      </c>
      <c r="M1083">
        <v>0</v>
      </c>
      <c r="N1083">
        <v>8575.33</v>
      </c>
      <c r="O1083">
        <v>0</v>
      </c>
      <c r="P1083">
        <v>-8575.33</v>
      </c>
      <c r="Q1083" t="s">
        <v>103</v>
      </c>
      <c r="R1083">
        <v>393.34000000000003</v>
      </c>
      <c r="S1083">
        <v>786.6800000000001</v>
      </c>
      <c r="T1083">
        <v>1375.94</v>
      </c>
      <c r="U1083">
        <v>786.6800000000001</v>
      </c>
      <c r="V1083">
        <v>786.6800000000001</v>
      </c>
      <c r="W1083">
        <v>786.6800000000001</v>
      </c>
      <c r="X1083">
        <v>786.6800000000001</v>
      </c>
      <c r="Y1083">
        <v>1179.27</v>
      </c>
      <c r="Z1083">
        <v>786.6800000000001</v>
      </c>
      <c r="AA1083">
        <v>289.71</v>
      </c>
      <c r="AB1083">
        <v>149.11</v>
      </c>
      <c r="AC1083">
        <v>467.88</v>
      </c>
      <c r="AD1083">
        <v>0</v>
      </c>
      <c r="AE1083" t="s">
        <v>104</v>
      </c>
      <c r="AF1083" t="s">
        <v>665</v>
      </c>
      <c r="AG1083" t="s">
        <v>385</v>
      </c>
      <c r="AH1083" t="s">
        <v>107</v>
      </c>
    </row>
    <row r="1084" spans="1:34" ht="15">
      <c r="A1084" t="s">
        <v>101</v>
      </c>
      <c r="B1084" t="s">
        <v>664</v>
      </c>
      <c r="C1084" t="s">
        <v>384</v>
      </c>
      <c r="D1084" t="s">
        <v>139</v>
      </c>
      <c r="E1084" t="s">
        <v>106</v>
      </c>
      <c r="F1084">
        <v>2012</v>
      </c>
      <c r="G1084" t="s">
        <v>113</v>
      </c>
      <c r="H1084" t="s">
        <v>140</v>
      </c>
      <c r="I1084" t="s">
        <v>115</v>
      </c>
      <c r="J1084" t="s">
        <v>129</v>
      </c>
      <c r="K1084" t="s">
        <v>136</v>
      </c>
      <c r="L1084">
        <v>0</v>
      </c>
      <c r="M1084">
        <v>0</v>
      </c>
      <c r="N1084">
        <v>9422.91</v>
      </c>
      <c r="O1084">
        <v>0</v>
      </c>
      <c r="P1084">
        <v>-9422.91</v>
      </c>
      <c r="Q1084" t="s">
        <v>103</v>
      </c>
      <c r="R1084">
        <v>372.07</v>
      </c>
      <c r="S1084">
        <v>744.14</v>
      </c>
      <c r="T1084">
        <v>1302.24</v>
      </c>
      <c r="U1084">
        <v>744.14</v>
      </c>
      <c r="V1084">
        <v>726.7</v>
      </c>
      <c r="W1084">
        <v>726.7</v>
      </c>
      <c r="X1084">
        <v>736.7</v>
      </c>
      <c r="Y1084">
        <v>1110.06</v>
      </c>
      <c r="Z1084">
        <v>740.04</v>
      </c>
      <c r="AA1084">
        <v>740.04</v>
      </c>
      <c r="AB1084">
        <v>740.04</v>
      </c>
      <c r="AC1084">
        <v>740.04</v>
      </c>
      <c r="AD1084">
        <v>0</v>
      </c>
      <c r="AE1084" t="s">
        <v>104</v>
      </c>
      <c r="AF1084" t="s">
        <v>665</v>
      </c>
      <c r="AG1084" t="s">
        <v>385</v>
      </c>
      <c r="AH1084" t="s">
        <v>107</v>
      </c>
    </row>
    <row r="1085" spans="1:34" ht="15">
      <c r="A1085" t="s">
        <v>101</v>
      </c>
      <c r="B1085" t="s">
        <v>664</v>
      </c>
      <c r="C1085" t="s">
        <v>384</v>
      </c>
      <c r="D1085" t="s">
        <v>482</v>
      </c>
      <c r="E1085" t="s">
        <v>106</v>
      </c>
      <c r="F1085">
        <v>2012</v>
      </c>
      <c r="G1085" t="s">
        <v>113</v>
      </c>
      <c r="H1085" t="s">
        <v>483</v>
      </c>
      <c r="I1085" t="s">
        <v>115</v>
      </c>
      <c r="J1085" t="s">
        <v>187</v>
      </c>
      <c r="L1085">
        <v>0</v>
      </c>
      <c r="M1085">
        <v>0</v>
      </c>
      <c r="N1085">
        <v>45</v>
      </c>
      <c r="O1085">
        <v>0</v>
      </c>
      <c r="P1085">
        <v>-45</v>
      </c>
      <c r="Q1085" t="s">
        <v>103</v>
      </c>
      <c r="R1085">
        <v>0</v>
      </c>
      <c r="S1085">
        <v>0</v>
      </c>
      <c r="T1085">
        <v>0</v>
      </c>
      <c r="U1085">
        <v>45</v>
      </c>
      <c r="V1085">
        <v>0</v>
      </c>
      <c r="W1085">
        <v>0</v>
      </c>
      <c r="X1085">
        <v>0</v>
      </c>
      <c r="Y1085">
        <v>0</v>
      </c>
      <c r="Z1085">
        <v>0</v>
      </c>
      <c r="AA1085">
        <v>0</v>
      </c>
      <c r="AB1085">
        <v>0</v>
      </c>
      <c r="AC1085">
        <v>0</v>
      </c>
      <c r="AD1085">
        <v>0</v>
      </c>
      <c r="AE1085" t="s">
        <v>104</v>
      </c>
      <c r="AF1085" t="s">
        <v>665</v>
      </c>
      <c r="AG1085" t="s">
        <v>385</v>
      </c>
      <c r="AH1085" t="s">
        <v>107</v>
      </c>
    </row>
    <row r="1086" spans="1:34" ht="15">
      <c r="A1086" t="s">
        <v>101</v>
      </c>
      <c r="B1086" t="s">
        <v>664</v>
      </c>
      <c r="C1086" t="s">
        <v>384</v>
      </c>
      <c r="D1086" t="s">
        <v>225</v>
      </c>
      <c r="E1086" t="s">
        <v>106</v>
      </c>
      <c r="F1086">
        <v>2012</v>
      </c>
      <c r="G1086" t="s">
        <v>113</v>
      </c>
      <c r="H1086" t="s">
        <v>226</v>
      </c>
      <c r="I1086" t="s">
        <v>115</v>
      </c>
      <c r="J1086" t="s">
        <v>227</v>
      </c>
      <c r="L1086">
        <v>0</v>
      </c>
      <c r="M1086">
        <v>0</v>
      </c>
      <c r="N1086">
        <v>38755.700000000004</v>
      </c>
      <c r="O1086">
        <v>0</v>
      </c>
      <c r="P1086">
        <v>-38755.700000000004</v>
      </c>
      <c r="Q1086" t="s">
        <v>103</v>
      </c>
      <c r="R1086">
        <v>2768.26</v>
      </c>
      <c r="S1086">
        <v>1476.41</v>
      </c>
      <c r="T1086">
        <v>5351.9800000000005</v>
      </c>
      <c r="U1086">
        <v>3506.4700000000003</v>
      </c>
      <c r="V1086">
        <v>3875.57</v>
      </c>
      <c r="W1086">
        <v>3321.92</v>
      </c>
      <c r="X1086">
        <v>2583.71</v>
      </c>
      <c r="Y1086">
        <v>3506.4700000000003</v>
      </c>
      <c r="Z1086">
        <v>2583.71</v>
      </c>
      <c r="AA1086">
        <v>3691.02</v>
      </c>
      <c r="AB1086">
        <v>2583.71</v>
      </c>
      <c r="AC1086">
        <v>3506.4700000000003</v>
      </c>
      <c r="AD1086">
        <v>0</v>
      </c>
      <c r="AE1086" t="s">
        <v>104</v>
      </c>
      <c r="AF1086" t="s">
        <v>665</v>
      </c>
      <c r="AG1086" t="s">
        <v>385</v>
      </c>
      <c r="AH1086" t="s">
        <v>107</v>
      </c>
    </row>
    <row r="1087" spans="1:34" ht="15">
      <c r="A1087" t="s">
        <v>101</v>
      </c>
      <c r="B1087" t="s">
        <v>664</v>
      </c>
      <c r="C1087" t="s">
        <v>384</v>
      </c>
      <c r="D1087" t="s">
        <v>228</v>
      </c>
      <c r="E1087" t="s">
        <v>106</v>
      </c>
      <c r="F1087">
        <v>2012</v>
      </c>
      <c r="G1087" t="s">
        <v>113</v>
      </c>
      <c r="H1087" t="s">
        <v>229</v>
      </c>
      <c r="I1087" t="s">
        <v>115</v>
      </c>
      <c r="J1087" t="s">
        <v>227</v>
      </c>
      <c r="L1087">
        <v>0</v>
      </c>
      <c r="M1087">
        <v>0</v>
      </c>
      <c r="N1087">
        <v>22071.25</v>
      </c>
      <c r="O1087">
        <v>0</v>
      </c>
      <c r="P1087">
        <v>-22071.25</v>
      </c>
      <c r="Q1087" t="s">
        <v>103</v>
      </c>
      <c r="R1087">
        <v>1576.51</v>
      </c>
      <c r="S1087">
        <v>840.82</v>
      </c>
      <c r="T1087">
        <v>3047.93</v>
      </c>
      <c r="U1087">
        <v>1996.92</v>
      </c>
      <c r="V1087">
        <v>2207.13</v>
      </c>
      <c r="W1087">
        <v>1891.82</v>
      </c>
      <c r="X1087">
        <v>1471.42</v>
      </c>
      <c r="Y1087">
        <v>1996.92</v>
      </c>
      <c r="Z1087">
        <v>1471.42</v>
      </c>
      <c r="AA1087">
        <v>2102.02</v>
      </c>
      <c r="AB1087">
        <v>1471.42</v>
      </c>
      <c r="AC1087">
        <v>1996.92</v>
      </c>
      <c r="AD1087">
        <v>0</v>
      </c>
      <c r="AE1087" t="s">
        <v>104</v>
      </c>
      <c r="AF1087" t="s">
        <v>665</v>
      </c>
      <c r="AG1087" t="s">
        <v>385</v>
      </c>
      <c r="AH1087" t="s">
        <v>107</v>
      </c>
    </row>
    <row r="1088" spans="1:34" ht="15">
      <c r="A1088" t="s">
        <v>101</v>
      </c>
      <c r="B1088" t="s">
        <v>672</v>
      </c>
      <c r="C1088" t="s">
        <v>384</v>
      </c>
      <c r="D1088" t="s">
        <v>127</v>
      </c>
      <c r="E1088" t="s">
        <v>106</v>
      </c>
      <c r="F1088">
        <v>2012</v>
      </c>
      <c r="G1088" t="s">
        <v>113</v>
      </c>
      <c r="H1088" t="s">
        <v>128</v>
      </c>
      <c r="I1088" t="s">
        <v>115</v>
      </c>
      <c r="J1088" t="s">
        <v>129</v>
      </c>
      <c r="K1088" t="s">
        <v>130</v>
      </c>
      <c r="L1088">
        <v>0</v>
      </c>
      <c r="M1088">
        <v>0</v>
      </c>
      <c r="N1088">
        <v>15497.25</v>
      </c>
      <c r="O1088">
        <v>0</v>
      </c>
      <c r="P1088">
        <v>-15497.25</v>
      </c>
      <c r="Q1088" t="s">
        <v>103</v>
      </c>
      <c r="R1088">
        <v>6158.43</v>
      </c>
      <c r="S1088">
        <v>4105.63</v>
      </c>
      <c r="T1088">
        <v>2566.01</v>
      </c>
      <c r="U1088">
        <v>0</v>
      </c>
      <c r="V1088">
        <v>0</v>
      </c>
      <c r="W1088">
        <v>0</v>
      </c>
      <c r="X1088">
        <v>0</v>
      </c>
      <c r="Y1088">
        <v>0</v>
      </c>
      <c r="Z1088">
        <v>0</v>
      </c>
      <c r="AA1088">
        <v>0</v>
      </c>
      <c r="AB1088">
        <v>0</v>
      </c>
      <c r="AC1088">
        <v>2667.18</v>
      </c>
      <c r="AD1088">
        <v>0</v>
      </c>
      <c r="AE1088" t="s">
        <v>104</v>
      </c>
      <c r="AF1088" t="s">
        <v>673</v>
      </c>
      <c r="AG1088" t="s">
        <v>385</v>
      </c>
      <c r="AH1088" t="s">
        <v>107</v>
      </c>
    </row>
    <row r="1089" spans="1:34" ht="15">
      <c r="A1089" t="s">
        <v>101</v>
      </c>
      <c r="B1089" t="s">
        <v>672</v>
      </c>
      <c r="C1089" t="s">
        <v>384</v>
      </c>
      <c r="D1089" t="s">
        <v>134</v>
      </c>
      <c r="E1089" t="s">
        <v>106</v>
      </c>
      <c r="F1089">
        <v>2012</v>
      </c>
      <c r="G1089" t="s">
        <v>113</v>
      </c>
      <c r="H1089" t="s">
        <v>135</v>
      </c>
      <c r="I1089" t="s">
        <v>115</v>
      </c>
      <c r="J1089" t="s">
        <v>129</v>
      </c>
      <c r="K1089" t="s">
        <v>136</v>
      </c>
      <c r="L1089">
        <v>0</v>
      </c>
      <c r="M1089">
        <v>0</v>
      </c>
      <c r="N1089">
        <v>3245.94</v>
      </c>
      <c r="O1089">
        <v>0</v>
      </c>
      <c r="P1089">
        <v>-3245.94</v>
      </c>
      <c r="Q1089" t="s">
        <v>103</v>
      </c>
      <c r="R1089">
        <v>0</v>
      </c>
      <c r="S1089">
        <v>1290</v>
      </c>
      <c r="T1089">
        <v>665.94</v>
      </c>
      <c r="U1089">
        <v>0</v>
      </c>
      <c r="V1089">
        <v>0</v>
      </c>
      <c r="W1089">
        <v>0</v>
      </c>
      <c r="X1089">
        <v>0</v>
      </c>
      <c r="Y1089">
        <v>0</v>
      </c>
      <c r="Z1089">
        <v>0</v>
      </c>
      <c r="AA1089">
        <v>0</v>
      </c>
      <c r="AB1089">
        <v>0</v>
      </c>
      <c r="AC1089">
        <v>1290</v>
      </c>
      <c r="AD1089">
        <v>0</v>
      </c>
      <c r="AE1089" t="s">
        <v>104</v>
      </c>
      <c r="AF1089" t="s">
        <v>673</v>
      </c>
      <c r="AG1089" t="s">
        <v>385</v>
      </c>
      <c r="AH1089" t="s">
        <v>107</v>
      </c>
    </row>
    <row r="1090" spans="1:34" ht="15">
      <c r="A1090" t="s">
        <v>101</v>
      </c>
      <c r="B1090" t="s">
        <v>672</v>
      </c>
      <c r="C1090" t="s">
        <v>384</v>
      </c>
      <c r="D1090" t="s">
        <v>137</v>
      </c>
      <c r="E1090" t="s">
        <v>106</v>
      </c>
      <c r="F1090">
        <v>2012</v>
      </c>
      <c r="G1090" t="s">
        <v>113</v>
      </c>
      <c r="H1090" t="s">
        <v>138</v>
      </c>
      <c r="I1090" t="s">
        <v>115</v>
      </c>
      <c r="J1090" t="s">
        <v>129</v>
      </c>
      <c r="K1090" t="s">
        <v>136</v>
      </c>
      <c r="L1090">
        <v>0</v>
      </c>
      <c r="M1090">
        <v>0</v>
      </c>
      <c r="N1090">
        <v>1486.74</v>
      </c>
      <c r="O1090">
        <v>0</v>
      </c>
      <c r="P1090">
        <v>-1486.74</v>
      </c>
      <c r="Q1090" t="s">
        <v>103</v>
      </c>
      <c r="R1090">
        <v>393.08</v>
      </c>
      <c r="S1090">
        <v>393.08</v>
      </c>
      <c r="T1090">
        <v>196.54</v>
      </c>
      <c r="U1090">
        <v>0</v>
      </c>
      <c r="V1090">
        <v>0</v>
      </c>
      <c r="W1090">
        <v>0</v>
      </c>
      <c r="X1090">
        <v>0</v>
      </c>
      <c r="Y1090">
        <v>0</v>
      </c>
      <c r="Z1090">
        <v>0</v>
      </c>
      <c r="AA1090">
        <v>0</v>
      </c>
      <c r="AB1090">
        <v>0</v>
      </c>
      <c r="AC1090">
        <v>504.04</v>
      </c>
      <c r="AD1090">
        <v>0</v>
      </c>
      <c r="AE1090" t="s">
        <v>104</v>
      </c>
      <c r="AF1090" t="s">
        <v>673</v>
      </c>
      <c r="AG1090" t="s">
        <v>385</v>
      </c>
      <c r="AH1090" t="s">
        <v>107</v>
      </c>
    </row>
    <row r="1091" spans="1:34" ht="15">
      <c r="A1091" t="s">
        <v>101</v>
      </c>
      <c r="B1091" t="s">
        <v>672</v>
      </c>
      <c r="C1091" t="s">
        <v>384</v>
      </c>
      <c r="D1091" t="s">
        <v>139</v>
      </c>
      <c r="E1091" t="s">
        <v>106</v>
      </c>
      <c r="F1091">
        <v>2012</v>
      </c>
      <c r="G1091" t="s">
        <v>113</v>
      </c>
      <c r="H1091" t="s">
        <v>140</v>
      </c>
      <c r="I1091" t="s">
        <v>115</v>
      </c>
      <c r="J1091" t="s">
        <v>129</v>
      </c>
      <c r="K1091" t="s">
        <v>136</v>
      </c>
      <c r="L1091">
        <v>0</v>
      </c>
      <c r="M1091">
        <v>0</v>
      </c>
      <c r="N1091">
        <v>1571.2</v>
      </c>
      <c r="O1091">
        <v>0</v>
      </c>
      <c r="P1091">
        <v>-1571.2</v>
      </c>
      <c r="Q1091" t="s">
        <v>103</v>
      </c>
      <c r="R1091">
        <v>372.07</v>
      </c>
      <c r="S1091">
        <v>372.07</v>
      </c>
      <c r="T1091">
        <v>186.04</v>
      </c>
      <c r="U1091">
        <v>0</v>
      </c>
      <c r="V1091">
        <v>0</v>
      </c>
      <c r="W1091">
        <v>0</v>
      </c>
      <c r="X1091">
        <v>0</v>
      </c>
      <c r="Y1091">
        <v>0</v>
      </c>
      <c r="Z1091">
        <v>0</v>
      </c>
      <c r="AA1091">
        <v>0</v>
      </c>
      <c r="AB1091">
        <v>0</v>
      </c>
      <c r="AC1091">
        <v>641.02</v>
      </c>
      <c r="AD1091">
        <v>0</v>
      </c>
      <c r="AE1091" t="s">
        <v>104</v>
      </c>
      <c r="AF1091" t="s">
        <v>673</v>
      </c>
      <c r="AG1091" t="s">
        <v>385</v>
      </c>
      <c r="AH1091" t="s">
        <v>107</v>
      </c>
    </row>
    <row r="1092" spans="1:34" ht="15">
      <c r="A1092" t="s">
        <v>101</v>
      </c>
      <c r="B1092" t="s">
        <v>672</v>
      </c>
      <c r="C1092" t="s">
        <v>384</v>
      </c>
      <c r="D1092" t="s">
        <v>494</v>
      </c>
      <c r="E1092" t="s">
        <v>106</v>
      </c>
      <c r="F1092">
        <v>2012</v>
      </c>
      <c r="G1092" t="s">
        <v>113</v>
      </c>
      <c r="H1092" t="s">
        <v>495</v>
      </c>
      <c r="I1092" t="s">
        <v>115</v>
      </c>
      <c r="J1092" t="s">
        <v>150</v>
      </c>
      <c r="L1092">
        <v>0</v>
      </c>
      <c r="M1092">
        <v>0</v>
      </c>
      <c r="N1092">
        <v>50</v>
      </c>
      <c r="O1092">
        <v>0</v>
      </c>
      <c r="P1092">
        <v>-50</v>
      </c>
      <c r="Q1092" t="s">
        <v>103</v>
      </c>
      <c r="R1092">
        <v>0</v>
      </c>
      <c r="S1092">
        <v>0</v>
      </c>
      <c r="T1092">
        <v>0</v>
      </c>
      <c r="U1092">
        <v>0</v>
      </c>
      <c r="V1092">
        <v>0</v>
      </c>
      <c r="W1092">
        <v>0</v>
      </c>
      <c r="X1092">
        <v>0</v>
      </c>
      <c r="Y1092">
        <v>0</v>
      </c>
      <c r="Z1092">
        <v>0</v>
      </c>
      <c r="AA1092">
        <v>50</v>
      </c>
      <c r="AB1092">
        <v>0</v>
      </c>
      <c r="AC1092">
        <v>0</v>
      </c>
      <c r="AD1092">
        <v>0</v>
      </c>
      <c r="AE1092" t="s">
        <v>104</v>
      </c>
      <c r="AF1092" t="s">
        <v>673</v>
      </c>
      <c r="AG1092" t="s">
        <v>385</v>
      </c>
      <c r="AH1092" t="s">
        <v>107</v>
      </c>
    </row>
    <row r="1093" spans="1:34" ht="15">
      <c r="A1093" t="s">
        <v>101</v>
      </c>
      <c r="B1093" t="s">
        <v>672</v>
      </c>
      <c r="C1093" t="s">
        <v>384</v>
      </c>
      <c r="D1093" t="s">
        <v>225</v>
      </c>
      <c r="E1093" t="s">
        <v>106</v>
      </c>
      <c r="F1093">
        <v>2012</v>
      </c>
      <c r="G1093" t="s">
        <v>113</v>
      </c>
      <c r="H1093" t="s">
        <v>226</v>
      </c>
      <c r="I1093" t="s">
        <v>115</v>
      </c>
      <c r="J1093" t="s">
        <v>227</v>
      </c>
      <c r="L1093">
        <v>0</v>
      </c>
      <c r="M1093">
        <v>0</v>
      </c>
      <c r="N1093">
        <v>4060.12</v>
      </c>
      <c r="O1093">
        <v>0</v>
      </c>
      <c r="P1093">
        <v>-4060.12</v>
      </c>
      <c r="Q1093" t="s">
        <v>103</v>
      </c>
      <c r="R1093">
        <v>1845.51</v>
      </c>
      <c r="S1093">
        <v>1476.41</v>
      </c>
      <c r="T1093">
        <v>0</v>
      </c>
      <c r="U1093">
        <v>0</v>
      </c>
      <c r="V1093">
        <v>738.2</v>
      </c>
      <c r="W1093">
        <v>0</v>
      </c>
      <c r="X1093">
        <v>0</v>
      </c>
      <c r="Y1093">
        <v>0</v>
      </c>
      <c r="Z1093">
        <v>0</v>
      </c>
      <c r="AA1093">
        <v>0</v>
      </c>
      <c r="AB1093">
        <v>0</v>
      </c>
      <c r="AC1093">
        <v>0</v>
      </c>
      <c r="AD1093">
        <v>0</v>
      </c>
      <c r="AE1093" t="s">
        <v>104</v>
      </c>
      <c r="AF1093" t="s">
        <v>673</v>
      </c>
      <c r="AG1093" t="s">
        <v>385</v>
      </c>
      <c r="AH1093" t="s">
        <v>107</v>
      </c>
    </row>
    <row r="1094" spans="1:34" ht="15">
      <c r="A1094" t="s">
        <v>101</v>
      </c>
      <c r="B1094" t="s">
        <v>672</v>
      </c>
      <c r="C1094" t="s">
        <v>384</v>
      </c>
      <c r="D1094" t="s">
        <v>228</v>
      </c>
      <c r="E1094" t="s">
        <v>106</v>
      </c>
      <c r="F1094">
        <v>2012</v>
      </c>
      <c r="G1094" t="s">
        <v>113</v>
      </c>
      <c r="H1094" t="s">
        <v>229</v>
      </c>
      <c r="I1094" t="s">
        <v>115</v>
      </c>
      <c r="J1094" t="s">
        <v>227</v>
      </c>
      <c r="L1094">
        <v>0</v>
      </c>
      <c r="M1094">
        <v>0</v>
      </c>
      <c r="N1094">
        <v>2312.23</v>
      </c>
      <c r="O1094">
        <v>0</v>
      </c>
      <c r="P1094">
        <v>-2312.23</v>
      </c>
      <c r="Q1094" t="s">
        <v>103</v>
      </c>
      <c r="R1094">
        <v>1051.01</v>
      </c>
      <c r="S1094">
        <v>840.8100000000001</v>
      </c>
      <c r="T1094">
        <v>0</v>
      </c>
      <c r="U1094">
        <v>0</v>
      </c>
      <c r="V1094">
        <v>420.41</v>
      </c>
      <c r="W1094">
        <v>0</v>
      </c>
      <c r="X1094">
        <v>0</v>
      </c>
      <c r="Y1094">
        <v>0</v>
      </c>
      <c r="Z1094">
        <v>0</v>
      </c>
      <c r="AA1094">
        <v>0</v>
      </c>
      <c r="AB1094">
        <v>0</v>
      </c>
      <c r="AC1094">
        <v>0</v>
      </c>
      <c r="AD1094">
        <v>0</v>
      </c>
      <c r="AE1094" t="s">
        <v>104</v>
      </c>
      <c r="AF1094" t="s">
        <v>673</v>
      </c>
      <c r="AG1094" t="s">
        <v>385</v>
      </c>
      <c r="AH1094" t="s">
        <v>107</v>
      </c>
    </row>
    <row r="1095" spans="1:34" ht="15">
      <c r="A1095" t="s">
        <v>101</v>
      </c>
      <c r="B1095" t="s">
        <v>674</v>
      </c>
      <c r="C1095" t="s">
        <v>384</v>
      </c>
      <c r="D1095" t="s">
        <v>127</v>
      </c>
      <c r="E1095" t="s">
        <v>106</v>
      </c>
      <c r="F1095">
        <v>2012</v>
      </c>
      <c r="G1095" t="s">
        <v>113</v>
      </c>
      <c r="H1095" t="s">
        <v>128</v>
      </c>
      <c r="I1095" t="s">
        <v>115</v>
      </c>
      <c r="J1095" t="s">
        <v>129</v>
      </c>
      <c r="K1095" t="s">
        <v>130</v>
      </c>
      <c r="L1095">
        <v>0</v>
      </c>
      <c r="M1095">
        <v>0</v>
      </c>
      <c r="N1095">
        <v>96101.75</v>
      </c>
      <c r="O1095">
        <v>0</v>
      </c>
      <c r="P1095">
        <v>-96101.75</v>
      </c>
      <c r="Q1095" t="s">
        <v>103</v>
      </c>
      <c r="R1095">
        <v>6259.53</v>
      </c>
      <c r="S1095">
        <v>4786.650000000001</v>
      </c>
      <c r="T1095">
        <v>12887.2</v>
      </c>
      <c r="U1095">
        <v>7364.110000000001</v>
      </c>
      <c r="V1095">
        <v>7364.12</v>
      </c>
      <c r="W1095">
        <v>7364.12</v>
      </c>
      <c r="X1095">
        <v>7364.12</v>
      </c>
      <c r="Y1095">
        <v>11046.18</v>
      </c>
      <c r="Z1095">
        <v>7364.12</v>
      </c>
      <c r="AA1095">
        <v>7364.12</v>
      </c>
      <c r="AB1095">
        <v>7364.12</v>
      </c>
      <c r="AC1095">
        <v>9573.36</v>
      </c>
      <c r="AD1095">
        <v>0</v>
      </c>
      <c r="AE1095" t="s">
        <v>104</v>
      </c>
      <c r="AF1095" t="s">
        <v>675</v>
      </c>
      <c r="AG1095" t="s">
        <v>385</v>
      </c>
      <c r="AH1095" t="s">
        <v>107</v>
      </c>
    </row>
    <row r="1096" spans="1:34" ht="15">
      <c r="A1096" t="s">
        <v>101</v>
      </c>
      <c r="B1096" t="s">
        <v>674</v>
      </c>
      <c r="C1096" t="s">
        <v>384</v>
      </c>
      <c r="D1096" t="s">
        <v>134</v>
      </c>
      <c r="E1096" t="s">
        <v>106</v>
      </c>
      <c r="F1096">
        <v>2012</v>
      </c>
      <c r="G1096" t="s">
        <v>113</v>
      </c>
      <c r="H1096" t="s">
        <v>135</v>
      </c>
      <c r="I1096" t="s">
        <v>115</v>
      </c>
      <c r="J1096" t="s">
        <v>129</v>
      </c>
      <c r="K1096" t="s">
        <v>136</v>
      </c>
      <c r="L1096">
        <v>0</v>
      </c>
      <c r="M1096">
        <v>0</v>
      </c>
      <c r="N1096">
        <v>14840.23</v>
      </c>
      <c r="O1096">
        <v>0</v>
      </c>
      <c r="P1096">
        <v>-14840.23</v>
      </c>
      <c r="Q1096" t="s">
        <v>103</v>
      </c>
      <c r="R1096">
        <v>0</v>
      </c>
      <c r="S1096">
        <v>1290</v>
      </c>
      <c r="T1096">
        <v>1940.23</v>
      </c>
      <c r="U1096">
        <v>1290</v>
      </c>
      <c r="V1096">
        <v>1290</v>
      </c>
      <c r="W1096">
        <v>1290</v>
      </c>
      <c r="X1096">
        <v>1290</v>
      </c>
      <c r="Y1096">
        <v>1290</v>
      </c>
      <c r="Z1096">
        <v>1290</v>
      </c>
      <c r="AA1096">
        <v>1290</v>
      </c>
      <c r="AB1096">
        <v>1290</v>
      </c>
      <c r="AC1096">
        <v>1290</v>
      </c>
      <c r="AD1096">
        <v>0</v>
      </c>
      <c r="AE1096" t="s">
        <v>104</v>
      </c>
      <c r="AF1096" t="s">
        <v>675</v>
      </c>
      <c r="AG1096" t="s">
        <v>385</v>
      </c>
      <c r="AH1096" t="s">
        <v>107</v>
      </c>
    </row>
    <row r="1097" spans="1:34" ht="15">
      <c r="A1097" t="s">
        <v>101</v>
      </c>
      <c r="B1097" t="s">
        <v>674</v>
      </c>
      <c r="C1097" t="s">
        <v>384</v>
      </c>
      <c r="D1097" t="s">
        <v>137</v>
      </c>
      <c r="E1097" t="s">
        <v>106</v>
      </c>
      <c r="F1097">
        <v>2012</v>
      </c>
      <c r="G1097" t="s">
        <v>113</v>
      </c>
      <c r="H1097" t="s">
        <v>138</v>
      </c>
      <c r="I1097" t="s">
        <v>115</v>
      </c>
      <c r="J1097" t="s">
        <v>129</v>
      </c>
      <c r="K1097" t="s">
        <v>136</v>
      </c>
      <c r="L1097">
        <v>0</v>
      </c>
      <c r="M1097">
        <v>0</v>
      </c>
      <c r="N1097">
        <v>7356.03</v>
      </c>
      <c r="O1097">
        <v>0</v>
      </c>
      <c r="P1097">
        <v>-7356.03</v>
      </c>
      <c r="Q1097" t="s">
        <v>103</v>
      </c>
      <c r="R1097">
        <v>281.85</v>
      </c>
      <c r="S1097">
        <v>563.71</v>
      </c>
      <c r="T1097">
        <v>986.32</v>
      </c>
      <c r="U1097">
        <v>563.7</v>
      </c>
      <c r="V1097">
        <v>563.71</v>
      </c>
      <c r="W1097">
        <v>563.7</v>
      </c>
      <c r="X1097">
        <v>563.71</v>
      </c>
      <c r="Y1097">
        <v>845.39</v>
      </c>
      <c r="Z1097">
        <v>563.7</v>
      </c>
      <c r="AA1097">
        <v>563.71</v>
      </c>
      <c r="AB1097">
        <v>563.71</v>
      </c>
      <c r="AC1097">
        <v>732.82</v>
      </c>
      <c r="AD1097">
        <v>0</v>
      </c>
      <c r="AE1097" t="s">
        <v>104</v>
      </c>
      <c r="AF1097" t="s">
        <v>675</v>
      </c>
      <c r="AG1097" t="s">
        <v>385</v>
      </c>
      <c r="AH1097" t="s">
        <v>107</v>
      </c>
    </row>
    <row r="1098" spans="1:34" ht="15">
      <c r="A1098" t="s">
        <v>101</v>
      </c>
      <c r="B1098" t="s">
        <v>674</v>
      </c>
      <c r="C1098" t="s">
        <v>384</v>
      </c>
      <c r="D1098" t="s">
        <v>139</v>
      </c>
      <c r="E1098" t="s">
        <v>106</v>
      </c>
      <c r="F1098">
        <v>2012</v>
      </c>
      <c r="G1098" t="s">
        <v>113</v>
      </c>
      <c r="H1098" t="s">
        <v>140</v>
      </c>
      <c r="I1098" t="s">
        <v>115</v>
      </c>
      <c r="J1098" t="s">
        <v>129</v>
      </c>
      <c r="K1098" t="s">
        <v>136</v>
      </c>
      <c r="L1098">
        <v>0</v>
      </c>
      <c r="M1098">
        <v>0</v>
      </c>
      <c r="N1098">
        <v>6919.9800000000005</v>
      </c>
      <c r="O1098">
        <v>0</v>
      </c>
      <c r="P1098">
        <v>-6919.9800000000005</v>
      </c>
      <c r="Q1098" t="s">
        <v>103</v>
      </c>
      <c r="R1098">
        <v>266.95</v>
      </c>
      <c r="S1098">
        <v>533.9</v>
      </c>
      <c r="T1098">
        <v>934.33</v>
      </c>
      <c r="U1098">
        <v>533.9</v>
      </c>
      <c r="V1098">
        <v>521.38</v>
      </c>
      <c r="W1098">
        <v>521.38</v>
      </c>
      <c r="X1098">
        <v>528.57</v>
      </c>
      <c r="Y1098">
        <v>796.44</v>
      </c>
      <c r="Z1098">
        <v>530.96</v>
      </c>
      <c r="AA1098">
        <v>530.96</v>
      </c>
      <c r="AB1098">
        <v>530.96</v>
      </c>
      <c r="AC1098">
        <v>690.25</v>
      </c>
      <c r="AD1098">
        <v>0</v>
      </c>
      <c r="AE1098" t="s">
        <v>104</v>
      </c>
      <c r="AF1098" t="s">
        <v>675</v>
      </c>
      <c r="AG1098" t="s">
        <v>385</v>
      </c>
      <c r="AH1098" t="s">
        <v>107</v>
      </c>
    </row>
    <row r="1099" spans="1:34" ht="15">
      <c r="A1099" t="s">
        <v>101</v>
      </c>
      <c r="B1099" t="s">
        <v>674</v>
      </c>
      <c r="C1099" t="s">
        <v>384</v>
      </c>
      <c r="D1099" t="s">
        <v>372</v>
      </c>
      <c r="E1099" t="s">
        <v>106</v>
      </c>
      <c r="F1099">
        <v>2012</v>
      </c>
      <c r="G1099" t="s">
        <v>113</v>
      </c>
      <c r="H1099" t="s">
        <v>373</v>
      </c>
      <c r="I1099" t="s">
        <v>115</v>
      </c>
      <c r="J1099" t="s">
        <v>147</v>
      </c>
      <c r="L1099">
        <v>0</v>
      </c>
      <c r="M1099">
        <v>0</v>
      </c>
      <c r="N1099">
        <v>4437</v>
      </c>
      <c r="O1099">
        <v>0</v>
      </c>
      <c r="P1099">
        <v>-4437</v>
      </c>
      <c r="Q1099" t="s">
        <v>103</v>
      </c>
      <c r="R1099">
        <v>4858.52</v>
      </c>
      <c r="S1099">
        <v>-421.52</v>
      </c>
      <c r="T1099">
        <v>0</v>
      </c>
      <c r="U1099">
        <v>0</v>
      </c>
      <c r="V1099">
        <v>0</v>
      </c>
      <c r="W1099">
        <v>0</v>
      </c>
      <c r="X1099">
        <v>0</v>
      </c>
      <c r="Y1099">
        <v>0</v>
      </c>
      <c r="Z1099">
        <v>0</v>
      </c>
      <c r="AA1099">
        <v>0</v>
      </c>
      <c r="AB1099">
        <v>0</v>
      </c>
      <c r="AC1099">
        <v>0</v>
      </c>
      <c r="AD1099">
        <v>0</v>
      </c>
      <c r="AE1099" t="s">
        <v>104</v>
      </c>
      <c r="AF1099" t="s">
        <v>675</v>
      </c>
      <c r="AG1099" t="s">
        <v>385</v>
      </c>
      <c r="AH1099" t="s">
        <v>107</v>
      </c>
    </row>
    <row r="1100" spans="1:34" ht="15">
      <c r="A1100" t="s">
        <v>101</v>
      </c>
      <c r="B1100" t="s">
        <v>674</v>
      </c>
      <c r="C1100" t="s">
        <v>384</v>
      </c>
      <c r="D1100" t="s">
        <v>225</v>
      </c>
      <c r="E1100" t="s">
        <v>106</v>
      </c>
      <c r="F1100">
        <v>2012</v>
      </c>
      <c r="G1100" t="s">
        <v>113</v>
      </c>
      <c r="H1100" t="s">
        <v>226</v>
      </c>
      <c r="I1100" t="s">
        <v>115</v>
      </c>
      <c r="J1100" t="s">
        <v>227</v>
      </c>
      <c r="L1100">
        <v>0</v>
      </c>
      <c r="M1100">
        <v>0</v>
      </c>
      <c r="N1100">
        <v>28467.7</v>
      </c>
      <c r="O1100">
        <v>0</v>
      </c>
      <c r="P1100">
        <v>-28467.7</v>
      </c>
      <c r="Q1100" t="s">
        <v>103</v>
      </c>
      <c r="R1100">
        <v>2118.54</v>
      </c>
      <c r="S1100">
        <v>1721.29</v>
      </c>
      <c r="T1100">
        <v>1986.1100000000001</v>
      </c>
      <c r="U1100">
        <v>2383.34</v>
      </c>
      <c r="V1100">
        <v>3177.79</v>
      </c>
      <c r="W1100">
        <v>2383.34</v>
      </c>
      <c r="X1100">
        <v>1986.1200000000001</v>
      </c>
      <c r="Y1100">
        <v>3310.2000000000003</v>
      </c>
      <c r="Z1100">
        <v>1324.08</v>
      </c>
      <c r="AA1100">
        <v>2515.75</v>
      </c>
      <c r="AB1100">
        <v>2250.94</v>
      </c>
      <c r="AC1100">
        <v>3310.2000000000003</v>
      </c>
      <c r="AD1100">
        <v>0</v>
      </c>
      <c r="AE1100" t="s">
        <v>104</v>
      </c>
      <c r="AF1100" t="s">
        <v>675</v>
      </c>
      <c r="AG1100" t="s">
        <v>385</v>
      </c>
      <c r="AH1100" t="s">
        <v>107</v>
      </c>
    </row>
    <row r="1101" spans="1:34" ht="15">
      <c r="A1101" t="s">
        <v>101</v>
      </c>
      <c r="B1101" t="s">
        <v>674</v>
      </c>
      <c r="C1101" t="s">
        <v>384</v>
      </c>
      <c r="D1101" t="s">
        <v>228</v>
      </c>
      <c r="E1101" t="s">
        <v>106</v>
      </c>
      <c r="F1101">
        <v>2012</v>
      </c>
      <c r="G1101" t="s">
        <v>113</v>
      </c>
      <c r="H1101" t="s">
        <v>229</v>
      </c>
      <c r="I1101" t="s">
        <v>115</v>
      </c>
      <c r="J1101" t="s">
        <v>227</v>
      </c>
      <c r="L1101">
        <v>0</v>
      </c>
      <c r="M1101">
        <v>0</v>
      </c>
      <c r="N1101">
        <v>16212.94</v>
      </c>
      <c r="O1101">
        <v>0</v>
      </c>
      <c r="P1101">
        <v>-16212.94</v>
      </c>
      <c r="Q1101" t="s">
        <v>103</v>
      </c>
      <c r="R1101">
        <v>1206.55</v>
      </c>
      <c r="S1101">
        <v>980.3100000000001</v>
      </c>
      <c r="T1101">
        <v>1131.14</v>
      </c>
      <c r="U1101">
        <v>1357.3600000000001</v>
      </c>
      <c r="V1101">
        <v>1809.82</v>
      </c>
      <c r="W1101">
        <v>1357.3600000000001</v>
      </c>
      <c r="X1101">
        <v>1131.13</v>
      </c>
      <c r="Y1101">
        <v>1885.23</v>
      </c>
      <c r="Z1101">
        <v>754.09</v>
      </c>
      <c r="AA1101">
        <v>1432.77</v>
      </c>
      <c r="AB1101">
        <v>1281.95</v>
      </c>
      <c r="AC1101">
        <v>1885.23</v>
      </c>
      <c r="AD1101">
        <v>0</v>
      </c>
      <c r="AE1101" t="s">
        <v>104</v>
      </c>
      <c r="AF1101" t="s">
        <v>675</v>
      </c>
      <c r="AG1101" t="s">
        <v>385</v>
      </c>
      <c r="AH1101" t="s">
        <v>107</v>
      </c>
    </row>
    <row r="1102" spans="1:34" ht="15">
      <c r="A1102" t="s">
        <v>101</v>
      </c>
      <c r="B1102" t="s">
        <v>744</v>
      </c>
      <c r="C1102" t="s">
        <v>384</v>
      </c>
      <c r="D1102" t="s">
        <v>134</v>
      </c>
      <c r="E1102" t="s">
        <v>108</v>
      </c>
      <c r="F1102">
        <v>2012</v>
      </c>
      <c r="G1102" t="s">
        <v>113</v>
      </c>
      <c r="H1102" t="s">
        <v>135</v>
      </c>
      <c r="I1102" t="s">
        <v>115</v>
      </c>
      <c r="J1102" t="s">
        <v>129</v>
      </c>
      <c r="K1102" t="s">
        <v>136</v>
      </c>
      <c r="L1102">
        <v>0</v>
      </c>
      <c r="M1102">
        <v>0</v>
      </c>
      <c r="N1102">
        <v>3183.17</v>
      </c>
      <c r="O1102">
        <v>0</v>
      </c>
      <c r="P1102">
        <v>-3183.17</v>
      </c>
      <c r="Q1102" t="s">
        <v>103</v>
      </c>
      <c r="R1102">
        <v>0</v>
      </c>
      <c r="S1102">
        <v>0</v>
      </c>
      <c r="T1102">
        <v>0</v>
      </c>
      <c r="U1102">
        <v>0</v>
      </c>
      <c r="V1102">
        <v>0</v>
      </c>
      <c r="W1102">
        <v>0</v>
      </c>
      <c r="X1102">
        <v>0</v>
      </c>
      <c r="Y1102">
        <v>0</v>
      </c>
      <c r="Z1102">
        <v>0</v>
      </c>
      <c r="AA1102">
        <v>0</v>
      </c>
      <c r="AB1102">
        <v>3183.17</v>
      </c>
      <c r="AC1102">
        <v>0</v>
      </c>
      <c r="AD1102">
        <v>0</v>
      </c>
      <c r="AE1102" t="s">
        <v>104</v>
      </c>
      <c r="AF1102" t="s">
        <v>745</v>
      </c>
      <c r="AG1102" t="s">
        <v>385</v>
      </c>
      <c r="AH1102" t="s">
        <v>109</v>
      </c>
    </row>
    <row r="1103" spans="1:34" ht="15">
      <c r="A1103" t="s">
        <v>101</v>
      </c>
      <c r="B1103" t="s">
        <v>102</v>
      </c>
      <c r="C1103" t="s">
        <v>400</v>
      </c>
      <c r="D1103" t="s">
        <v>127</v>
      </c>
      <c r="E1103" t="s">
        <v>102</v>
      </c>
      <c r="F1103">
        <v>2012</v>
      </c>
      <c r="G1103" t="s">
        <v>113</v>
      </c>
      <c r="H1103" t="s">
        <v>128</v>
      </c>
      <c r="I1103" t="s">
        <v>115</v>
      </c>
      <c r="J1103" t="s">
        <v>129</v>
      </c>
      <c r="K1103" t="s">
        <v>130</v>
      </c>
      <c r="L1103">
        <v>3069552.92</v>
      </c>
      <c r="M1103">
        <v>3069552.92</v>
      </c>
      <c r="N1103">
        <v>0</v>
      </c>
      <c r="O1103">
        <v>0</v>
      </c>
      <c r="P1103">
        <v>3069552.92</v>
      </c>
      <c r="Q1103" t="s">
        <v>131</v>
      </c>
      <c r="R1103">
        <v>0</v>
      </c>
      <c r="S1103">
        <v>0</v>
      </c>
      <c r="T1103">
        <v>0</v>
      </c>
      <c r="U1103">
        <v>0</v>
      </c>
      <c r="V1103">
        <v>0</v>
      </c>
      <c r="W1103">
        <v>0</v>
      </c>
      <c r="X1103">
        <v>0</v>
      </c>
      <c r="Y1103">
        <v>0</v>
      </c>
      <c r="Z1103">
        <v>0</v>
      </c>
      <c r="AA1103">
        <v>0</v>
      </c>
      <c r="AB1103">
        <v>0</v>
      </c>
      <c r="AC1103">
        <v>0</v>
      </c>
      <c r="AD1103">
        <v>0</v>
      </c>
      <c r="AE1103" t="s">
        <v>104</v>
      </c>
      <c r="AF1103" t="s">
        <v>105</v>
      </c>
      <c r="AG1103" t="s">
        <v>401</v>
      </c>
      <c r="AH1103" t="s">
        <v>105</v>
      </c>
    </row>
    <row r="1104" spans="1:34" ht="15">
      <c r="A1104" t="s">
        <v>101</v>
      </c>
      <c r="B1104" t="s">
        <v>102</v>
      </c>
      <c r="C1104" t="s">
        <v>400</v>
      </c>
      <c r="D1104" t="s">
        <v>253</v>
      </c>
      <c r="E1104" t="s">
        <v>102</v>
      </c>
      <c r="F1104">
        <v>2012</v>
      </c>
      <c r="G1104" t="s">
        <v>113</v>
      </c>
      <c r="H1104" t="s">
        <v>254</v>
      </c>
      <c r="I1104" t="s">
        <v>115</v>
      </c>
      <c r="J1104" t="s">
        <v>129</v>
      </c>
      <c r="K1104" t="s">
        <v>130</v>
      </c>
      <c r="L1104">
        <v>-315124</v>
      </c>
      <c r="M1104">
        <v>-315124</v>
      </c>
      <c r="N1104">
        <v>0</v>
      </c>
      <c r="O1104">
        <v>0</v>
      </c>
      <c r="P1104">
        <v>-315124</v>
      </c>
      <c r="Q1104" t="s">
        <v>131</v>
      </c>
      <c r="R1104">
        <v>0</v>
      </c>
      <c r="S1104">
        <v>0</v>
      </c>
      <c r="T1104">
        <v>0</v>
      </c>
      <c r="U1104">
        <v>0</v>
      </c>
      <c r="V1104">
        <v>0</v>
      </c>
      <c r="W1104">
        <v>0</v>
      </c>
      <c r="X1104">
        <v>0</v>
      </c>
      <c r="Y1104">
        <v>0</v>
      </c>
      <c r="Z1104">
        <v>0</v>
      </c>
      <c r="AA1104">
        <v>0</v>
      </c>
      <c r="AB1104">
        <v>0</v>
      </c>
      <c r="AC1104">
        <v>0</v>
      </c>
      <c r="AD1104">
        <v>0</v>
      </c>
      <c r="AE1104" t="s">
        <v>104</v>
      </c>
      <c r="AF1104" t="s">
        <v>105</v>
      </c>
      <c r="AG1104" t="s">
        <v>401</v>
      </c>
      <c r="AH1104" t="s">
        <v>105</v>
      </c>
    </row>
    <row r="1105" spans="1:34" ht="15">
      <c r="A1105" t="s">
        <v>101</v>
      </c>
      <c r="B1105" t="s">
        <v>102</v>
      </c>
      <c r="C1105" t="s">
        <v>400</v>
      </c>
      <c r="D1105" t="s">
        <v>132</v>
      </c>
      <c r="E1105" t="s">
        <v>102</v>
      </c>
      <c r="F1105">
        <v>2012</v>
      </c>
      <c r="G1105" t="s">
        <v>113</v>
      </c>
      <c r="H1105" t="s">
        <v>133</v>
      </c>
      <c r="I1105" t="s">
        <v>115</v>
      </c>
      <c r="J1105" t="s">
        <v>129</v>
      </c>
      <c r="K1105" t="s">
        <v>130</v>
      </c>
      <c r="L1105">
        <v>0</v>
      </c>
      <c r="M1105">
        <v>0</v>
      </c>
      <c r="N1105">
        <v>0</v>
      </c>
      <c r="O1105">
        <v>0</v>
      </c>
      <c r="P1105">
        <v>0</v>
      </c>
      <c r="Q1105" t="s">
        <v>103</v>
      </c>
      <c r="R1105">
        <v>0</v>
      </c>
      <c r="S1105">
        <v>91811.2</v>
      </c>
      <c r="T1105">
        <v>-91811.2</v>
      </c>
      <c r="U1105">
        <v>0</v>
      </c>
      <c r="V1105">
        <v>42767.57</v>
      </c>
      <c r="W1105">
        <v>10772.48</v>
      </c>
      <c r="X1105">
        <v>24955.010000000002</v>
      </c>
      <c r="Y1105">
        <v>-78495.06</v>
      </c>
      <c r="Z1105">
        <v>0</v>
      </c>
      <c r="AA1105">
        <v>34163.770000000004</v>
      </c>
      <c r="AB1105">
        <v>-34163.770000000004</v>
      </c>
      <c r="AC1105">
        <v>0</v>
      </c>
      <c r="AD1105">
        <v>0</v>
      </c>
      <c r="AE1105" t="s">
        <v>104</v>
      </c>
      <c r="AF1105" t="s">
        <v>105</v>
      </c>
      <c r="AG1105" t="s">
        <v>401</v>
      </c>
      <c r="AH1105" t="s">
        <v>105</v>
      </c>
    </row>
    <row r="1106" spans="1:34" ht="15">
      <c r="A1106" t="s">
        <v>101</v>
      </c>
      <c r="B1106" t="s">
        <v>102</v>
      </c>
      <c r="C1106" t="s">
        <v>400</v>
      </c>
      <c r="D1106" t="s">
        <v>134</v>
      </c>
      <c r="E1106" t="s">
        <v>102</v>
      </c>
      <c r="F1106">
        <v>2012</v>
      </c>
      <c r="G1106" t="s">
        <v>113</v>
      </c>
      <c r="H1106" t="s">
        <v>135</v>
      </c>
      <c r="I1106" t="s">
        <v>115</v>
      </c>
      <c r="J1106" t="s">
        <v>129</v>
      </c>
      <c r="K1106" t="s">
        <v>136</v>
      </c>
      <c r="L1106">
        <v>464400</v>
      </c>
      <c r="M1106">
        <v>464400</v>
      </c>
      <c r="N1106">
        <v>0</v>
      </c>
      <c r="O1106">
        <v>0</v>
      </c>
      <c r="P1106">
        <v>464400</v>
      </c>
      <c r="Q1106" t="s">
        <v>131</v>
      </c>
      <c r="R1106">
        <v>0</v>
      </c>
      <c r="S1106">
        <v>0</v>
      </c>
      <c r="T1106">
        <v>0</v>
      </c>
      <c r="U1106">
        <v>0</v>
      </c>
      <c r="V1106">
        <v>0</v>
      </c>
      <c r="W1106">
        <v>0</v>
      </c>
      <c r="X1106">
        <v>0</v>
      </c>
      <c r="Y1106">
        <v>0</v>
      </c>
      <c r="Z1106">
        <v>0</v>
      </c>
      <c r="AA1106">
        <v>0</v>
      </c>
      <c r="AB1106">
        <v>0</v>
      </c>
      <c r="AC1106">
        <v>0</v>
      </c>
      <c r="AD1106">
        <v>0</v>
      </c>
      <c r="AE1106" t="s">
        <v>104</v>
      </c>
      <c r="AF1106" t="s">
        <v>105</v>
      </c>
      <c r="AG1106" t="s">
        <v>401</v>
      </c>
      <c r="AH1106" t="s">
        <v>105</v>
      </c>
    </row>
    <row r="1107" spans="1:34" ht="15">
      <c r="A1107" t="s">
        <v>101</v>
      </c>
      <c r="B1107" t="s">
        <v>102</v>
      </c>
      <c r="C1107" t="s">
        <v>400</v>
      </c>
      <c r="D1107" t="s">
        <v>137</v>
      </c>
      <c r="E1107" t="s">
        <v>102</v>
      </c>
      <c r="F1107">
        <v>2012</v>
      </c>
      <c r="G1107" t="s">
        <v>113</v>
      </c>
      <c r="H1107" t="s">
        <v>138</v>
      </c>
      <c r="I1107" t="s">
        <v>115</v>
      </c>
      <c r="J1107" t="s">
        <v>129</v>
      </c>
      <c r="K1107" t="s">
        <v>136</v>
      </c>
      <c r="L1107">
        <v>232331</v>
      </c>
      <c r="M1107">
        <v>232331</v>
      </c>
      <c r="N1107">
        <v>0</v>
      </c>
      <c r="O1107">
        <v>0</v>
      </c>
      <c r="P1107">
        <v>232331</v>
      </c>
      <c r="Q1107" t="s">
        <v>131</v>
      </c>
      <c r="R1107">
        <v>0</v>
      </c>
      <c r="S1107">
        <v>0</v>
      </c>
      <c r="T1107">
        <v>0</v>
      </c>
      <c r="U1107">
        <v>0</v>
      </c>
      <c r="V1107">
        <v>0</v>
      </c>
      <c r="W1107">
        <v>0</v>
      </c>
      <c r="X1107">
        <v>0</v>
      </c>
      <c r="Y1107">
        <v>0</v>
      </c>
      <c r="Z1107">
        <v>0</v>
      </c>
      <c r="AA1107">
        <v>0</v>
      </c>
      <c r="AB1107">
        <v>0</v>
      </c>
      <c r="AC1107">
        <v>0</v>
      </c>
      <c r="AD1107">
        <v>0</v>
      </c>
      <c r="AE1107" t="s">
        <v>104</v>
      </c>
      <c r="AF1107" t="s">
        <v>105</v>
      </c>
      <c r="AG1107" t="s">
        <v>401</v>
      </c>
      <c r="AH1107" t="s">
        <v>105</v>
      </c>
    </row>
    <row r="1108" spans="1:34" ht="15">
      <c r="A1108" t="s">
        <v>101</v>
      </c>
      <c r="B1108" t="s">
        <v>102</v>
      </c>
      <c r="C1108" t="s">
        <v>400</v>
      </c>
      <c r="D1108" t="s">
        <v>139</v>
      </c>
      <c r="E1108" t="s">
        <v>102</v>
      </c>
      <c r="F1108">
        <v>2012</v>
      </c>
      <c r="G1108" t="s">
        <v>113</v>
      </c>
      <c r="H1108" t="s">
        <v>140</v>
      </c>
      <c r="I1108" t="s">
        <v>115</v>
      </c>
      <c r="J1108" t="s">
        <v>129</v>
      </c>
      <c r="K1108" t="s">
        <v>136</v>
      </c>
      <c r="L1108">
        <v>222535.96</v>
      </c>
      <c r="M1108">
        <v>222535.96</v>
      </c>
      <c r="N1108">
        <v>0</v>
      </c>
      <c r="O1108">
        <v>0</v>
      </c>
      <c r="P1108">
        <v>222535.96</v>
      </c>
      <c r="Q1108" t="s">
        <v>131</v>
      </c>
      <c r="R1108">
        <v>0</v>
      </c>
      <c r="S1108">
        <v>0</v>
      </c>
      <c r="T1108">
        <v>0</v>
      </c>
      <c r="U1108">
        <v>0</v>
      </c>
      <c r="V1108">
        <v>0</v>
      </c>
      <c r="W1108">
        <v>0</v>
      </c>
      <c r="X1108">
        <v>0</v>
      </c>
      <c r="Y1108">
        <v>0</v>
      </c>
      <c r="Z1108">
        <v>0</v>
      </c>
      <c r="AA1108">
        <v>0</v>
      </c>
      <c r="AB1108">
        <v>0</v>
      </c>
      <c r="AC1108">
        <v>0</v>
      </c>
      <c r="AD1108">
        <v>0</v>
      </c>
      <c r="AE1108" t="s">
        <v>104</v>
      </c>
      <c r="AF1108" t="s">
        <v>105</v>
      </c>
      <c r="AG1108" t="s">
        <v>401</v>
      </c>
      <c r="AH1108" t="s">
        <v>105</v>
      </c>
    </row>
    <row r="1109" spans="1:34" ht="15">
      <c r="A1109" t="s">
        <v>101</v>
      </c>
      <c r="B1109" t="s">
        <v>102</v>
      </c>
      <c r="C1109" t="s">
        <v>400</v>
      </c>
      <c r="D1109" t="s">
        <v>141</v>
      </c>
      <c r="E1109" t="s">
        <v>102</v>
      </c>
      <c r="F1109">
        <v>2012</v>
      </c>
      <c r="G1109" t="s">
        <v>113</v>
      </c>
      <c r="H1109" t="s">
        <v>142</v>
      </c>
      <c r="I1109" t="s">
        <v>115</v>
      </c>
      <c r="J1109" t="s">
        <v>129</v>
      </c>
      <c r="K1109" t="s">
        <v>136</v>
      </c>
      <c r="L1109">
        <v>13745</v>
      </c>
      <c r="M1109">
        <v>13745</v>
      </c>
      <c r="N1109">
        <v>0</v>
      </c>
      <c r="O1109">
        <v>0</v>
      </c>
      <c r="P1109">
        <v>13745</v>
      </c>
      <c r="Q1109" t="s">
        <v>131</v>
      </c>
      <c r="R1109">
        <v>0</v>
      </c>
      <c r="S1109">
        <v>0</v>
      </c>
      <c r="T1109">
        <v>0</v>
      </c>
      <c r="U1109">
        <v>0</v>
      </c>
      <c r="V1109">
        <v>0</v>
      </c>
      <c r="W1109">
        <v>0</v>
      </c>
      <c r="X1109">
        <v>0</v>
      </c>
      <c r="Y1109">
        <v>0</v>
      </c>
      <c r="Z1109">
        <v>0</v>
      </c>
      <c r="AA1109">
        <v>0</v>
      </c>
      <c r="AB1109">
        <v>0</v>
      </c>
      <c r="AC1109">
        <v>0</v>
      </c>
      <c r="AD1109">
        <v>0</v>
      </c>
      <c r="AE1109" t="s">
        <v>104</v>
      </c>
      <c r="AF1109" t="s">
        <v>105</v>
      </c>
      <c r="AG1109" t="s">
        <v>401</v>
      </c>
      <c r="AH1109" t="s">
        <v>105</v>
      </c>
    </row>
    <row r="1110" spans="1:34" ht="15">
      <c r="A1110" t="s">
        <v>101</v>
      </c>
      <c r="B1110" t="s">
        <v>102</v>
      </c>
      <c r="C1110" t="s">
        <v>400</v>
      </c>
      <c r="D1110" t="s">
        <v>143</v>
      </c>
      <c r="E1110" t="s">
        <v>102</v>
      </c>
      <c r="F1110">
        <v>2012</v>
      </c>
      <c r="G1110" t="s">
        <v>113</v>
      </c>
      <c r="H1110" t="s">
        <v>144</v>
      </c>
      <c r="I1110" t="s">
        <v>115</v>
      </c>
      <c r="J1110" t="s">
        <v>129</v>
      </c>
      <c r="K1110" t="s">
        <v>136</v>
      </c>
      <c r="L1110">
        <v>0</v>
      </c>
      <c r="M1110">
        <v>0</v>
      </c>
      <c r="N1110">
        <v>0</v>
      </c>
      <c r="O1110">
        <v>0</v>
      </c>
      <c r="P1110">
        <v>0</v>
      </c>
      <c r="Q1110" t="s">
        <v>103</v>
      </c>
      <c r="R1110">
        <v>0</v>
      </c>
      <c r="S1110">
        <v>21283.510000000002</v>
      </c>
      <c r="T1110">
        <v>-21283.510000000002</v>
      </c>
      <c r="U1110">
        <v>0</v>
      </c>
      <c r="V1110">
        <v>6573.93</v>
      </c>
      <c r="W1110">
        <v>1656.22</v>
      </c>
      <c r="X1110">
        <v>3519.98</v>
      </c>
      <c r="Y1110">
        <v>-11750.130000000001</v>
      </c>
      <c r="Z1110">
        <v>0</v>
      </c>
      <c r="AA1110">
        <v>4778.71</v>
      </c>
      <c r="AB1110">
        <v>-4778.71</v>
      </c>
      <c r="AC1110">
        <v>0</v>
      </c>
      <c r="AD1110">
        <v>0</v>
      </c>
      <c r="AE1110" t="s">
        <v>104</v>
      </c>
      <c r="AF1110" t="s">
        <v>105</v>
      </c>
      <c r="AG1110" t="s">
        <v>401</v>
      </c>
      <c r="AH1110" t="s">
        <v>105</v>
      </c>
    </row>
    <row r="1111" spans="1:34" ht="15">
      <c r="A1111" t="s">
        <v>101</v>
      </c>
      <c r="B1111" t="s">
        <v>102</v>
      </c>
      <c r="C1111" t="s">
        <v>400</v>
      </c>
      <c r="D1111" t="s">
        <v>372</v>
      </c>
      <c r="E1111" t="s">
        <v>102</v>
      </c>
      <c r="F1111">
        <v>2012</v>
      </c>
      <c r="G1111" t="s">
        <v>113</v>
      </c>
      <c r="H1111" t="s">
        <v>373</v>
      </c>
      <c r="I1111" t="s">
        <v>115</v>
      </c>
      <c r="J1111" t="s">
        <v>147</v>
      </c>
      <c r="L1111">
        <v>9375</v>
      </c>
      <c r="M1111">
        <v>9375</v>
      </c>
      <c r="N1111">
        <v>0</v>
      </c>
      <c r="O1111">
        <v>0</v>
      </c>
      <c r="P1111">
        <v>9375</v>
      </c>
      <c r="Q1111" t="s">
        <v>131</v>
      </c>
      <c r="R1111">
        <v>0</v>
      </c>
      <c r="S1111">
        <v>0</v>
      </c>
      <c r="T1111">
        <v>0</v>
      </c>
      <c r="U1111">
        <v>0</v>
      </c>
      <c r="V1111">
        <v>0</v>
      </c>
      <c r="W1111">
        <v>0</v>
      </c>
      <c r="X1111">
        <v>0</v>
      </c>
      <c r="Y1111">
        <v>0</v>
      </c>
      <c r="Z1111">
        <v>0</v>
      </c>
      <c r="AA1111">
        <v>0</v>
      </c>
      <c r="AB1111">
        <v>0</v>
      </c>
      <c r="AC1111">
        <v>0</v>
      </c>
      <c r="AD1111">
        <v>0</v>
      </c>
      <c r="AE1111" t="s">
        <v>104</v>
      </c>
      <c r="AF1111" t="s">
        <v>105</v>
      </c>
      <c r="AG1111" t="s">
        <v>401</v>
      </c>
      <c r="AH1111" t="s">
        <v>105</v>
      </c>
    </row>
    <row r="1112" spans="1:34" ht="15">
      <c r="A1112" t="s">
        <v>101</v>
      </c>
      <c r="B1112" t="s">
        <v>102</v>
      </c>
      <c r="C1112" t="s">
        <v>400</v>
      </c>
      <c r="D1112" t="s">
        <v>173</v>
      </c>
      <c r="E1112" t="s">
        <v>102</v>
      </c>
      <c r="F1112">
        <v>2012</v>
      </c>
      <c r="G1112" t="s">
        <v>113</v>
      </c>
      <c r="H1112" t="s">
        <v>174</v>
      </c>
      <c r="I1112" t="s">
        <v>115</v>
      </c>
      <c r="J1112" t="s">
        <v>147</v>
      </c>
      <c r="L1112">
        <v>2000</v>
      </c>
      <c r="M1112">
        <v>2000</v>
      </c>
      <c r="N1112">
        <v>0</v>
      </c>
      <c r="O1112">
        <v>0</v>
      </c>
      <c r="P1112">
        <v>2000</v>
      </c>
      <c r="Q1112" t="s">
        <v>131</v>
      </c>
      <c r="R1112">
        <v>0</v>
      </c>
      <c r="S1112">
        <v>0</v>
      </c>
      <c r="T1112">
        <v>0</v>
      </c>
      <c r="U1112">
        <v>0</v>
      </c>
      <c r="V1112">
        <v>0</v>
      </c>
      <c r="W1112">
        <v>0</v>
      </c>
      <c r="X1112">
        <v>0</v>
      </c>
      <c r="Y1112">
        <v>0</v>
      </c>
      <c r="Z1112">
        <v>0</v>
      </c>
      <c r="AA1112">
        <v>0</v>
      </c>
      <c r="AB1112">
        <v>0</v>
      </c>
      <c r="AC1112">
        <v>0</v>
      </c>
      <c r="AD1112">
        <v>0</v>
      </c>
      <c r="AE1112" t="s">
        <v>104</v>
      </c>
      <c r="AF1112" t="s">
        <v>105</v>
      </c>
      <c r="AG1112" t="s">
        <v>401</v>
      </c>
      <c r="AH1112" t="s">
        <v>105</v>
      </c>
    </row>
    <row r="1113" spans="1:34" ht="15">
      <c r="A1113" t="s">
        <v>101</v>
      </c>
      <c r="B1113" t="s">
        <v>102</v>
      </c>
      <c r="C1113" t="s">
        <v>400</v>
      </c>
      <c r="D1113" t="s">
        <v>175</v>
      </c>
      <c r="E1113" t="s">
        <v>102</v>
      </c>
      <c r="F1113">
        <v>2012</v>
      </c>
      <c r="G1113" t="s">
        <v>113</v>
      </c>
      <c r="H1113" t="s">
        <v>176</v>
      </c>
      <c r="I1113" t="s">
        <v>115</v>
      </c>
      <c r="J1113" t="s">
        <v>147</v>
      </c>
      <c r="L1113">
        <v>1434</v>
      </c>
      <c r="M1113">
        <v>1434</v>
      </c>
      <c r="N1113">
        <v>0</v>
      </c>
      <c r="O1113">
        <v>0</v>
      </c>
      <c r="P1113">
        <v>1434</v>
      </c>
      <c r="Q1113" t="s">
        <v>131</v>
      </c>
      <c r="R1113">
        <v>0</v>
      </c>
      <c r="S1113">
        <v>0</v>
      </c>
      <c r="T1113">
        <v>0</v>
      </c>
      <c r="U1113">
        <v>0</v>
      </c>
      <c r="V1113">
        <v>0</v>
      </c>
      <c r="W1113">
        <v>0</v>
      </c>
      <c r="X1113">
        <v>0</v>
      </c>
      <c r="Y1113">
        <v>0</v>
      </c>
      <c r="Z1113">
        <v>0</v>
      </c>
      <c r="AA1113">
        <v>0</v>
      </c>
      <c r="AB1113">
        <v>0</v>
      </c>
      <c r="AC1113">
        <v>0</v>
      </c>
      <c r="AD1113">
        <v>0</v>
      </c>
      <c r="AE1113" t="s">
        <v>104</v>
      </c>
      <c r="AF1113" t="s">
        <v>105</v>
      </c>
      <c r="AG1113" t="s">
        <v>401</v>
      </c>
      <c r="AH1113" t="s">
        <v>105</v>
      </c>
    </row>
    <row r="1114" spans="1:34" ht="15">
      <c r="A1114" t="s">
        <v>101</v>
      </c>
      <c r="B1114" t="s">
        <v>102</v>
      </c>
      <c r="C1114" t="s">
        <v>400</v>
      </c>
      <c r="D1114" t="s">
        <v>210</v>
      </c>
      <c r="E1114" t="s">
        <v>102</v>
      </c>
      <c r="F1114">
        <v>2012</v>
      </c>
      <c r="G1114" t="s">
        <v>113</v>
      </c>
      <c r="H1114" t="s">
        <v>211</v>
      </c>
      <c r="I1114" t="s">
        <v>115</v>
      </c>
      <c r="J1114" t="s">
        <v>150</v>
      </c>
      <c r="L1114">
        <v>150</v>
      </c>
      <c r="M1114">
        <v>150</v>
      </c>
      <c r="N1114">
        <v>0</v>
      </c>
      <c r="O1114">
        <v>0</v>
      </c>
      <c r="P1114">
        <v>150</v>
      </c>
      <c r="Q1114" t="s">
        <v>131</v>
      </c>
      <c r="R1114">
        <v>0</v>
      </c>
      <c r="S1114">
        <v>0</v>
      </c>
      <c r="T1114">
        <v>0</v>
      </c>
      <c r="U1114">
        <v>0</v>
      </c>
      <c r="V1114">
        <v>0</v>
      </c>
      <c r="W1114">
        <v>0</v>
      </c>
      <c r="X1114">
        <v>0</v>
      </c>
      <c r="Y1114">
        <v>0</v>
      </c>
      <c r="Z1114">
        <v>0</v>
      </c>
      <c r="AA1114">
        <v>0</v>
      </c>
      <c r="AB1114">
        <v>0</v>
      </c>
      <c r="AC1114">
        <v>0</v>
      </c>
      <c r="AD1114">
        <v>0</v>
      </c>
      <c r="AE1114" t="s">
        <v>104</v>
      </c>
      <c r="AF1114" t="s">
        <v>105</v>
      </c>
      <c r="AG1114" t="s">
        <v>401</v>
      </c>
      <c r="AH1114" t="s">
        <v>105</v>
      </c>
    </row>
    <row r="1115" spans="1:34" ht="15">
      <c r="A1115" t="s">
        <v>101</v>
      </c>
      <c r="B1115" t="s">
        <v>102</v>
      </c>
      <c r="C1115" t="s">
        <v>400</v>
      </c>
      <c r="D1115" t="s">
        <v>202</v>
      </c>
      <c r="E1115" t="s">
        <v>102</v>
      </c>
      <c r="F1115">
        <v>2012</v>
      </c>
      <c r="G1115" t="s">
        <v>113</v>
      </c>
      <c r="H1115" t="s">
        <v>203</v>
      </c>
      <c r="I1115" t="s">
        <v>115</v>
      </c>
      <c r="J1115" t="s">
        <v>150</v>
      </c>
      <c r="L1115">
        <v>35638</v>
      </c>
      <c r="M1115">
        <v>35638</v>
      </c>
      <c r="N1115">
        <v>0</v>
      </c>
      <c r="O1115">
        <v>0</v>
      </c>
      <c r="P1115">
        <v>35638</v>
      </c>
      <c r="Q1115" t="s">
        <v>131</v>
      </c>
      <c r="R1115">
        <v>0</v>
      </c>
      <c r="S1115">
        <v>0</v>
      </c>
      <c r="T1115">
        <v>0</v>
      </c>
      <c r="U1115">
        <v>0</v>
      </c>
      <c r="V1115">
        <v>0</v>
      </c>
      <c r="W1115">
        <v>0</v>
      </c>
      <c r="X1115">
        <v>0</v>
      </c>
      <c r="Y1115">
        <v>0</v>
      </c>
      <c r="Z1115">
        <v>0</v>
      </c>
      <c r="AA1115">
        <v>0</v>
      </c>
      <c r="AB1115">
        <v>0</v>
      </c>
      <c r="AC1115">
        <v>0</v>
      </c>
      <c r="AD1115">
        <v>0</v>
      </c>
      <c r="AE1115" t="s">
        <v>104</v>
      </c>
      <c r="AF1115" t="s">
        <v>105</v>
      </c>
      <c r="AG1115" t="s">
        <v>401</v>
      </c>
      <c r="AH1115" t="s">
        <v>105</v>
      </c>
    </row>
    <row r="1116" spans="1:34" ht="15">
      <c r="A1116" t="s">
        <v>101</v>
      </c>
      <c r="B1116" t="s">
        <v>102</v>
      </c>
      <c r="C1116" t="s">
        <v>400</v>
      </c>
      <c r="D1116" t="s">
        <v>378</v>
      </c>
      <c r="E1116" t="s">
        <v>102</v>
      </c>
      <c r="F1116">
        <v>2012</v>
      </c>
      <c r="G1116" t="s">
        <v>113</v>
      </c>
      <c r="H1116" t="s">
        <v>379</v>
      </c>
      <c r="I1116" t="s">
        <v>115</v>
      </c>
      <c r="J1116" t="s">
        <v>150</v>
      </c>
      <c r="L1116">
        <v>1487</v>
      </c>
      <c r="M1116">
        <v>1487</v>
      </c>
      <c r="N1116">
        <v>0</v>
      </c>
      <c r="O1116">
        <v>0</v>
      </c>
      <c r="P1116">
        <v>1487</v>
      </c>
      <c r="Q1116" t="s">
        <v>131</v>
      </c>
      <c r="R1116">
        <v>0</v>
      </c>
      <c r="S1116">
        <v>0</v>
      </c>
      <c r="T1116">
        <v>0</v>
      </c>
      <c r="U1116">
        <v>0</v>
      </c>
      <c r="V1116">
        <v>0</v>
      </c>
      <c r="W1116">
        <v>0</v>
      </c>
      <c r="X1116">
        <v>0</v>
      </c>
      <c r="Y1116">
        <v>0</v>
      </c>
      <c r="Z1116">
        <v>0</v>
      </c>
      <c r="AA1116">
        <v>0</v>
      </c>
      <c r="AB1116">
        <v>0</v>
      </c>
      <c r="AC1116">
        <v>0</v>
      </c>
      <c r="AD1116">
        <v>0</v>
      </c>
      <c r="AE1116" t="s">
        <v>104</v>
      </c>
      <c r="AF1116" t="s">
        <v>105</v>
      </c>
      <c r="AG1116" t="s">
        <v>401</v>
      </c>
      <c r="AH1116" t="s">
        <v>105</v>
      </c>
    </row>
    <row r="1117" spans="1:34" ht="15">
      <c r="A1117" t="s">
        <v>101</v>
      </c>
      <c r="B1117" t="s">
        <v>102</v>
      </c>
      <c r="C1117" t="s">
        <v>400</v>
      </c>
      <c r="D1117" t="s">
        <v>245</v>
      </c>
      <c r="E1117" t="s">
        <v>102</v>
      </c>
      <c r="F1117">
        <v>2012</v>
      </c>
      <c r="G1117" t="s">
        <v>113</v>
      </c>
      <c r="H1117" t="s">
        <v>246</v>
      </c>
      <c r="I1117" t="s">
        <v>115</v>
      </c>
      <c r="J1117" t="s">
        <v>150</v>
      </c>
      <c r="L1117">
        <v>3500</v>
      </c>
      <c r="M1117">
        <v>3500</v>
      </c>
      <c r="N1117">
        <v>0</v>
      </c>
      <c r="O1117">
        <v>0</v>
      </c>
      <c r="P1117">
        <v>3500</v>
      </c>
      <c r="Q1117" t="s">
        <v>131</v>
      </c>
      <c r="R1117">
        <v>0</v>
      </c>
      <c r="S1117">
        <v>0</v>
      </c>
      <c r="T1117">
        <v>0</v>
      </c>
      <c r="U1117">
        <v>0</v>
      </c>
      <c r="V1117">
        <v>0</v>
      </c>
      <c r="W1117">
        <v>0</v>
      </c>
      <c r="X1117">
        <v>0</v>
      </c>
      <c r="Y1117">
        <v>0</v>
      </c>
      <c r="Z1117">
        <v>0</v>
      </c>
      <c r="AA1117">
        <v>0</v>
      </c>
      <c r="AB1117">
        <v>0</v>
      </c>
      <c r="AC1117">
        <v>0</v>
      </c>
      <c r="AD1117">
        <v>0</v>
      </c>
      <c r="AE1117" t="s">
        <v>104</v>
      </c>
      <c r="AF1117" t="s">
        <v>105</v>
      </c>
      <c r="AG1117" t="s">
        <v>401</v>
      </c>
      <c r="AH1117" t="s">
        <v>105</v>
      </c>
    </row>
    <row r="1118" spans="1:34" ht="15">
      <c r="A1118" t="s">
        <v>101</v>
      </c>
      <c r="B1118" t="s">
        <v>102</v>
      </c>
      <c r="C1118" t="s">
        <v>400</v>
      </c>
      <c r="D1118" t="s">
        <v>380</v>
      </c>
      <c r="E1118" t="s">
        <v>102</v>
      </c>
      <c r="F1118">
        <v>2012</v>
      </c>
      <c r="G1118" t="s">
        <v>113</v>
      </c>
      <c r="H1118" t="s">
        <v>381</v>
      </c>
      <c r="I1118" t="s">
        <v>115</v>
      </c>
      <c r="J1118" t="s">
        <v>150</v>
      </c>
      <c r="L1118">
        <v>3000</v>
      </c>
      <c r="M1118">
        <v>3000</v>
      </c>
      <c r="N1118">
        <v>0</v>
      </c>
      <c r="O1118">
        <v>0</v>
      </c>
      <c r="P1118">
        <v>3000</v>
      </c>
      <c r="Q1118" t="s">
        <v>131</v>
      </c>
      <c r="R1118">
        <v>0</v>
      </c>
      <c r="S1118">
        <v>0</v>
      </c>
      <c r="T1118">
        <v>0</v>
      </c>
      <c r="U1118">
        <v>0</v>
      </c>
      <c r="V1118">
        <v>0</v>
      </c>
      <c r="W1118">
        <v>0</v>
      </c>
      <c r="X1118">
        <v>0</v>
      </c>
      <c r="Y1118">
        <v>0</v>
      </c>
      <c r="Z1118">
        <v>0</v>
      </c>
      <c r="AA1118">
        <v>0</v>
      </c>
      <c r="AB1118">
        <v>0</v>
      </c>
      <c r="AC1118">
        <v>0</v>
      </c>
      <c r="AD1118">
        <v>0</v>
      </c>
      <c r="AE1118" t="s">
        <v>104</v>
      </c>
      <c r="AF1118" t="s">
        <v>105</v>
      </c>
      <c r="AG1118" t="s">
        <v>401</v>
      </c>
      <c r="AH1118" t="s">
        <v>105</v>
      </c>
    </row>
    <row r="1119" spans="1:34" ht="15">
      <c r="A1119" t="s">
        <v>101</v>
      </c>
      <c r="B1119" t="s">
        <v>102</v>
      </c>
      <c r="C1119" t="s">
        <v>400</v>
      </c>
      <c r="D1119" t="s">
        <v>276</v>
      </c>
      <c r="E1119" t="s">
        <v>102</v>
      </c>
      <c r="F1119">
        <v>2012</v>
      </c>
      <c r="G1119" t="s">
        <v>113</v>
      </c>
      <c r="H1119" t="s">
        <v>277</v>
      </c>
      <c r="I1119" t="s">
        <v>115</v>
      </c>
      <c r="J1119" t="s">
        <v>150</v>
      </c>
      <c r="L1119">
        <v>360</v>
      </c>
      <c r="M1119">
        <v>360</v>
      </c>
      <c r="N1119">
        <v>0</v>
      </c>
      <c r="O1119">
        <v>0</v>
      </c>
      <c r="P1119">
        <v>360</v>
      </c>
      <c r="Q1119" t="s">
        <v>131</v>
      </c>
      <c r="R1119">
        <v>0</v>
      </c>
      <c r="S1119">
        <v>0</v>
      </c>
      <c r="T1119">
        <v>0</v>
      </c>
      <c r="U1119">
        <v>0</v>
      </c>
      <c r="V1119">
        <v>0</v>
      </c>
      <c r="W1119">
        <v>0</v>
      </c>
      <c r="X1119">
        <v>0</v>
      </c>
      <c r="Y1119">
        <v>0</v>
      </c>
      <c r="Z1119">
        <v>0</v>
      </c>
      <c r="AA1119">
        <v>0</v>
      </c>
      <c r="AB1119">
        <v>0</v>
      </c>
      <c r="AC1119">
        <v>0</v>
      </c>
      <c r="AD1119">
        <v>0</v>
      </c>
      <c r="AE1119" t="s">
        <v>104</v>
      </c>
      <c r="AF1119" t="s">
        <v>105</v>
      </c>
      <c r="AG1119" t="s">
        <v>401</v>
      </c>
      <c r="AH1119" t="s">
        <v>105</v>
      </c>
    </row>
    <row r="1120" spans="1:34" ht="15">
      <c r="A1120" t="s">
        <v>101</v>
      </c>
      <c r="B1120" t="s">
        <v>102</v>
      </c>
      <c r="C1120" t="s">
        <v>400</v>
      </c>
      <c r="D1120" t="s">
        <v>183</v>
      </c>
      <c r="E1120" t="s">
        <v>102</v>
      </c>
      <c r="F1120">
        <v>2012</v>
      </c>
      <c r="G1120" t="s">
        <v>113</v>
      </c>
      <c r="H1120" t="s">
        <v>184</v>
      </c>
      <c r="I1120" t="s">
        <v>115</v>
      </c>
      <c r="J1120" t="s">
        <v>150</v>
      </c>
      <c r="L1120">
        <v>2000</v>
      </c>
      <c r="M1120">
        <v>2000</v>
      </c>
      <c r="N1120">
        <v>0</v>
      </c>
      <c r="O1120">
        <v>0</v>
      </c>
      <c r="P1120">
        <v>2000</v>
      </c>
      <c r="Q1120" t="s">
        <v>131</v>
      </c>
      <c r="R1120">
        <v>0</v>
      </c>
      <c r="S1120">
        <v>0</v>
      </c>
      <c r="T1120">
        <v>0</v>
      </c>
      <c r="U1120">
        <v>0</v>
      </c>
      <c r="V1120">
        <v>0</v>
      </c>
      <c r="W1120">
        <v>0</v>
      </c>
      <c r="X1120">
        <v>0</v>
      </c>
      <c r="Y1120">
        <v>0</v>
      </c>
      <c r="Z1120">
        <v>0</v>
      </c>
      <c r="AA1120">
        <v>0</v>
      </c>
      <c r="AB1120">
        <v>0</v>
      </c>
      <c r="AC1120">
        <v>0</v>
      </c>
      <c r="AD1120">
        <v>0</v>
      </c>
      <c r="AE1120" t="s">
        <v>104</v>
      </c>
      <c r="AF1120" t="s">
        <v>105</v>
      </c>
      <c r="AG1120" t="s">
        <v>401</v>
      </c>
      <c r="AH1120" t="s">
        <v>105</v>
      </c>
    </row>
    <row r="1121" spans="1:34" ht="15">
      <c r="A1121" t="s">
        <v>101</v>
      </c>
      <c r="B1121" t="s">
        <v>102</v>
      </c>
      <c r="C1121" t="s">
        <v>400</v>
      </c>
      <c r="D1121" t="s">
        <v>151</v>
      </c>
      <c r="E1121" t="s">
        <v>102</v>
      </c>
      <c r="F1121">
        <v>2012</v>
      </c>
      <c r="G1121" t="s">
        <v>113</v>
      </c>
      <c r="H1121" t="s">
        <v>152</v>
      </c>
      <c r="I1121" t="s">
        <v>115</v>
      </c>
      <c r="J1121" t="s">
        <v>150</v>
      </c>
      <c r="L1121">
        <v>35800</v>
      </c>
      <c r="M1121">
        <v>35800</v>
      </c>
      <c r="N1121">
        <v>0</v>
      </c>
      <c r="O1121">
        <v>0</v>
      </c>
      <c r="P1121">
        <v>35800</v>
      </c>
      <c r="Q1121" t="s">
        <v>131</v>
      </c>
      <c r="R1121">
        <v>0</v>
      </c>
      <c r="S1121">
        <v>0</v>
      </c>
      <c r="T1121">
        <v>0</v>
      </c>
      <c r="U1121">
        <v>0</v>
      </c>
      <c r="V1121">
        <v>0</v>
      </c>
      <c r="W1121">
        <v>0</v>
      </c>
      <c r="X1121">
        <v>0</v>
      </c>
      <c r="Y1121">
        <v>0</v>
      </c>
      <c r="Z1121">
        <v>0</v>
      </c>
      <c r="AA1121">
        <v>0</v>
      </c>
      <c r="AB1121">
        <v>0</v>
      </c>
      <c r="AC1121">
        <v>0</v>
      </c>
      <c r="AD1121">
        <v>0</v>
      </c>
      <c r="AE1121" t="s">
        <v>104</v>
      </c>
      <c r="AF1121" t="s">
        <v>105</v>
      </c>
      <c r="AG1121" t="s">
        <v>401</v>
      </c>
      <c r="AH1121" t="s">
        <v>105</v>
      </c>
    </row>
    <row r="1122" spans="1:34" ht="15">
      <c r="A1122" t="s">
        <v>101</v>
      </c>
      <c r="B1122" t="s">
        <v>102</v>
      </c>
      <c r="C1122" t="s">
        <v>400</v>
      </c>
      <c r="D1122" t="s">
        <v>278</v>
      </c>
      <c r="E1122" t="s">
        <v>102</v>
      </c>
      <c r="F1122">
        <v>2012</v>
      </c>
      <c r="G1122" t="s">
        <v>113</v>
      </c>
      <c r="H1122" t="s">
        <v>279</v>
      </c>
      <c r="I1122" t="s">
        <v>115</v>
      </c>
      <c r="J1122" t="s">
        <v>187</v>
      </c>
      <c r="L1122">
        <v>4183</v>
      </c>
      <c r="M1122">
        <v>4183</v>
      </c>
      <c r="N1122">
        <v>0</v>
      </c>
      <c r="O1122">
        <v>0</v>
      </c>
      <c r="P1122">
        <v>4183</v>
      </c>
      <c r="Q1122" t="s">
        <v>131</v>
      </c>
      <c r="R1122">
        <v>0</v>
      </c>
      <c r="S1122">
        <v>0</v>
      </c>
      <c r="T1122">
        <v>0</v>
      </c>
      <c r="U1122">
        <v>0</v>
      </c>
      <c r="V1122">
        <v>0</v>
      </c>
      <c r="W1122">
        <v>0</v>
      </c>
      <c r="X1122">
        <v>0</v>
      </c>
      <c r="Y1122">
        <v>0</v>
      </c>
      <c r="Z1122">
        <v>0</v>
      </c>
      <c r="AA1122">
        <v>0</v>
      </c>
      <c r="AB1122">
        <v>0</v>
      </c>
      <c r="AC1122">
        <v>0</v>
      </c>
      <c r="AD1122">
        <v>0</v>
      </c>
      <c r="AE1122" t="s">
        <v>104</v>
      </c>
      <c r="AF1122" t="s">
        <v>105</v>
      </c>
      <c r="AG1122" t="s">
        <v>401</v>
      </c>
      <c r="AH1122" t="s">
        <v>105</v>
      </c>
    </row>
    <row r="1123" spans="1:34" ht="15">
      <c r="A1123" t="s">
        <v>101</v>
      </c>
      <c r="B1123" t="s">
        <v>102</v>
      </c>
      <c r="C1123" t="s">
        <v>400</v>
      </c>
      <c r="D1123" t="s">
        <v>280</v>
      </c>
      <c r="E1123" t="s">
        <v>102</v>
      </c>
      <c r="F1123">
        <v>2012</v>
      </c>
      <c r="G1123" t="s">
        <v>113</v>
      </c>
      <c r="H1123" t="s">
        <v>281</v>
      </c>
      <c r="I1123" t="s">
        <v>115</v>
      </c>
      <c r="J1123" t="s">
        <v>187</v>
      </c>
      <c r="L1123">
        <v>329340</v>
      </c>
      <c r="M1123">
        <v>329340</v>
      </c>
      <c r="N1123">
        <v>0</v>
      </c>
      <c r="O1123">
        <v>0</v>
      </c>
      <c r="P1123">
        <v>329340</v>
      </c>
      <c r="Q1123" t="s">
        <v>131</v>
      </c>
      <c r="R1123">
        <v>0</v>
      </c>
      <c r="S1123">
        <v>0</v>
      </c>
      <c r="T1123">
        <v>0</v>
      </c>
      <c r="U1123">
        <v>0</v>
      </c>
      <c r="V1123">
        <v>0</v>
      </c>
      <c r="W1123">
        <v>0</v>
      </c>
      <c r="X1123">
        <v>0</v>
      </c>
      <c r="Y1123">
        <v>0</v>
      </c>
      <c r="Z1123">
        <v>0</v>
      </c>
      <c r="AA1123">
        <v>0</v>
      </c>
      <c r="AB1123">
        <v>0</v>
      </c>
      <c r="AC1123">
        <v>0</v>
      </c>
      <c r="AD1123">
        <v>0</v>
      </c>
      <c r="AE1123" t="s">
        <v>104</v>
      </c>
      <c r="AF1123" t="s">
        <v>105</v>
      </c>
      <c r="AG1123" t="s">
        <v>401</v>
      </c>
      <c r="AH1123" t="s">
        <v>105</v>
      </c>
    </row>
    <row r="1124" spans="1:34" ht="15">
      <c r="A1124" t="s">
        <v>101</v>
      </c>
      <c r="B1124" t="s">
        <v>102</v>
      </c>
      <c r="C1124" t="s">
        <v>400</v>
      </c>
      <c r="D1124" t="s">
        <v>155</v>
      </c>
      <c r="E1124" t="s">
        <v>102</v>
      </c>
      <c r="F1124">
        <v>2012</v>
      </c>
      <c r="G1124" t="s">
        <v>113</v>
      </c>
      <c r="H1124" t="s">
        <v>156</v>
      </c>
      <c r="I1124" t="s">
        <v>115</v>
      </c>
      <c r="J1124" t="s">
        <v>157</v>
      </c>
      <c r="L1124">
        <v>0.04</v>
      </c>
      <c r="M1124">
        <v>0.04</v>
      </c>
      <c r="N1124">
        <v>0</v>
      </c>
      <c r="O1124">
        <v>0</v>
      </c>
      <c r="P1124">
        <v>0.04</v>
      </c>
      <c r="Q1124" t="s">
        <v>131</v>
      </c>
      <c r="R1124">
        <v>0</v>
      </c>
      <c r="S1124">
        <v>0</v>
      </c>
      <c r="T1124">
        <v>0</v>
      </c>
      <c r="U1124">
        <v>0</v>
      </c>
      <c r="V1124">
        <v>0</v>
      </c>
      <c r="W1124">
        <v>0</v>
      </c>
      <c r="X1124">
        <v>0</v>
      </c>
      <c r="Y1124">
        <v>0</v>
      </c>
      <c r="Z1124">
        <v>0</v>
      </c>
      <c r="AA1124">
        <v>0</v>
      </c>
      <c r="AB1124">
        <v>0</v>
      </c>
      <c r="AC1124">
        <v>0</v>
      </c>
      <c r="AD1124">
        <v>0</v>
      </c>
      <c r="AE1124" t="s">
        <v>104</v>
      </c>
      <c r="AF1124" t="s">
        <v>105</v>
      </c>
      <c r="AG1124" t="s">
        <v>401</v>
      </c>
      <c r="AH1124" t="s">
        <v>105</v>
      </c>
    </row>
    <row r="1125" spans="1:34" ht="15">
      <c r="A1125" t="s">
        <v>101</v>
      </c>
      <c r="B1125" t="s">
        <v>102</v>
      </c>
      <c r="C1125" t="s">
        <v>400</v>
      </c>
      <c r="D1125" t="s">
        <v>158</v>
      </c>
      <c r="E1125" t="s">
        <v>102</v>
      </c>
      <c r="F1125">
        <v>2012</v>
      </c>
      <c r="G1125" t="s">
        <v>113</v>
      </c>
      <c r="H1125" t="s">
        <v>159</v>
      </c>
      <c r="I1125" t="s">
        <v>115</v>
      </c>
      <c r="J1125" t="s">
        <v>157</v>
      </c>
      <c r="L1125">
        <v>0.04</v>
      </c>
      <c r="M1125">
        <v>0.04</v>
      </c>
      <c r="N1125">
        <v>0</v>
      </c>
      <c r="O1125">
        <v>0</v>
      </c>
      <c r="P1125">
        <v>0.04</v>
      </c>
      <c r="Q1125" t="s">
        <v>131</v>
      </c>
      <c r="R1125">
        <v>0</v>
      </c>
      <c r="S1125">
        <v>0</v>
      </c>
      <c r="T1125">
        <v>0</v>
      </c>
      <c r="U1125">
        <v>0</v>
      </c>
      <c r="V1125">
        <v>0</v>
      </c>
      <c r="W1125">
        <v>0</v>
      </c>
      <c r="X1125">
        <v>0</v>
      </c>
      <c r="Y1125">
        <v>0</v>
      </c>
      <c r="Z1125">
        <v>0</v>
      </c>
      <c r="AA1125">
        <v>0</v>
      </c>
      <c r="AB1125">
        <v>0</v>
      </c>
      <c r="AC1125">
        <v>0</v>
      </c>
      <c r="AD1125">
        <v>0</v>
      </c>
      <c r="AE1125" t="s">
        <v>104</v>
      </c>
      <c r="AF1125" t="s">
        <v>105</v>
      </c>
      <c r="AG1125" t="s">
        <v>401</v>
      </c>
      <c r="AH1125" t="s">
        <v>105</v>
      </c>
    </row>
    <row r="1126" spans="1:34" ht="15">
      <c r="A1126" t="s">
        <v>101</v>
      </c>
      <c r="B1126" t="s">
        <v>102</v>
      </c>
      <c r="C1126" t="s">
        <v>400</v>
      </c>
      <c r="D1126" t="s">
        <v>382</v>
      </c>
      <c r="E1126" t="s">
        <v>102</v>
      </c>
      <c r="F1126">
        <v>2012</v>
      </c>
      <c r="G1126" t="s">
        <v>113</v>
      </c>
      <c r="H1126" t="s">
        <v>383</v>
      </c>
      <c r="I1126" t="s">
        <v>115</v>
      </c>
      <c r="J1126" t="s">
        <v>356</v>
      </c>
      <c r="L1126">
        <v>-40113.96</v>
      </c>
      <c r="M1126">
        <v>-40113.96</v>
      </c>
      <c r="N1126">
        <v>0</v>
      </c>
      <c r="O1126">
        <v>0</v>
      </c>
      <c r="P1126">
        <v>-40113.96</v>
      </c>
      <c r="Q1126" t="s">
        <v>131</v>
      </c>
      <c r="R1126">
        <v>0</v>
      </c>
      <c r="S1126">
        <v>0</v>
      </c>
      <c r="T1126">
        <v>0</v>
      </c>
      <c r="U1126">
        <v>0</v>
      </c>
      <c r="V1126">
        <v>0</v>
      </c>
      <c r="W1126">
        <v>0</v>
      </c>
      <c r="X1126">
        <v>0</v>
      </c>
      <c r="Y1126">
        <v>0</v>
      </c>
      <c r="Z1126">
        <v>0</v>
      </c>
      <c r="AA1126">
        <v>0</v>
      </c>
      <c r="AB1126">
        <v>0</v>
      </c>
      <c r="AC1126">
        <v>0</v>
      </c>
      <c r="AD1126">
        <v>0</v>
      </c>
      <c r="AE1126" t="s">
        <v>104</v>
      </c>
      <c r="AF1126" t="s">
        <v>105</v>
      </c>
      <c r="AG1126" t="s">
        <v>401</v>
      </c>
      <c r="AH1126" t="s">
        <v>105</v>
      </c>
    </row>
    <row r="1127" spans="1:34" ht="15">
      <c r="A1127" t="s">
        <v>101</v>
      </c>
      <c r="B1127" t="s">
        <v>102</v>
      </c>
      <c r="C1127" t="s">
        <v>400</v>
      </c>
      <c r="D1127" t="s">
        <v>225</v>
      </c>
      <c r="E1127" t="s">
        <v>102</v>
      </c>
      <c r="F1127">
        <v>2012</v>
      </c>
      <c r="G1127" t="s">
        <v>113</v>
      </c>
      <c r="H1127" t="s">
        <v>226</v>
      </c>
      <c r="I1127" t="s">
        <v>115</v>
      </c>
      <c r="J1127" t="s">
        <v>227</v>
      </c>
      <c r="L1127">
        <v>0</v>
      </c>
      <c r="M1127">
        <v>0</v>
      </c>
      <c r="N1127">
        <v>0</v>
      </c>
      <c r="O1127">
        <v>0</v>
      </c>
      <c r="P1127">
        <v>0</v>
      </c>
      <c r="Q1127" t="s">
        <v>103</v>
      </c>
      <c r="R1127">
        <v>-61919.700000000004</v>
      </c>
      <c r="S1127">
        <v>-49840.8</v>
      </c>
      <c r="T1127">
        <v>-106840.54000000001</v>
      </c>
      <c r="U1127">
        <v>-64463.200000000004</v>
      </c>
      <c r="V1127">
        <v>-86117.38</v>
      </c>
      <c r="W1127">
        <v>-70186.1</v>
      </c>
      <c r="X1127">
        <v>-67020.46</v>
      </c>
      <c r="Y1127">
        <v>-102040.2</v>
      </c>
      <c r="Z1127">
        <v>-66589.1</v>
      </c>
      <c r="AA1127">
        <v>-75776.95</v>
      </c>
      <c r="AB1127">
        <v>-62266.58</v>
      </c>
      <c r="AC1127">
        <v>-82991.15000000001</v>
      </c>
      <c r="AD1127">
        <v>896052.16</v>
      </c>
      <c r="AE1127" t="s">
        <v>104</v>
      </c>
      <c r="AF1127" t="s">
        <v>105</v>
      </c>
      <c r="AG1127" t="s">
        <v>401</v>
      </c>
      <c r="AH1127" t="s">
        <v>105</v>
      </c>
    </row>
    <row r="1128" spans="1:34" ht="15">
      <c r="A1128" t="s">
        <v>101</v>
      </c>
      <c r="B1128" t="s">
        <v>102</v>
      </c>
      <c r="C1128" t="s">
        <v>400</v>
      </c>
      <c r="D1128" t="s">
        <v>225</v>
      </c>
      <c r="E1128" t="s">
        <v>106</v>
      </c>
      <c r="F1128">
        <v>2012</v>
      </c>
      <c r="G1128" t="s">
        <v>113</v>
      </c>
      <c r="H1128" t="s">
        <v>226</v>
      </c>
      <c r="I1128" t="s">
        <v>115</v>
      </c>
      <c r="J1128" t="s">
        <v>227</v>
      </c>
      <c r="L1128">
        <v>0</v>
      </c>
      <c r="M1128">
        <v>0</v>
      </c>
      <c r="N1128">
        <v>-896052.16</v>
      </c>
      <c r="O1128">
        <v>0</v>
      </c>
      <c r="P1128">
        <v>896052.16</v>
      </c>
      <c r="Q1128" t="s">
        <v>103</v>
      </c>
      <c r="R1128">
        <v>0</v>
      </c>
      <c r="S1128">
        <v>0</v>
      </c>
      <c r="T1128">
        <v>0</v>
      </c>
      <c r="U1128">
        <v>0</v>
      </c>
      <c r="V1128">
        <v>0</v>
      </c>
      <c r="W1128">
        <v>0</v>
      </c>
      <c r="X1128">
        <v>0</v>
      </c>
      <c r="Y1128">
        <v>0</v>
      </c>
      <c r="Z1128">
        <v>0</v>
      </c>
      <c r="AA1128">
        <v>0</v>
      </c>
      <c r="AB1128">
        <v>0</v>
      </c>
      <c r="AC1128">
        <v>0</v>
      </c>
      <c r="AD1128">
        <v>-896052.16</v>
      </c>
      <c r="AE1128" t="s">
        <v>104</v>
      </c>
      <c r="AF1128" t="s">
        <v>105</v>
      </c>
      <c r="AG1128" t="s">
        <v>401</v>
      </c>
      <c r="AH1128" t="s">
        <v>107</v>
      </c>
    </row>
    <row r="1129" spans="1:34" ht="15">
      <c r="A1129" t="s">
        <v>101</v>
      </c>
      <c r="B1129" t="s">
        <v>102</v>
      </c>
      <c r="C1129" t="s">
        <v>400</v>
      </c>
      <c r="D1129" t="s">
        <v>228</v>
      </c>
      <c r="E1129" t="s">
        <v>102</v>
      </c>
      <c r="F1129">
        <v>2012</v>
      </c>
      <c r="G1129" t="s">
        <v>113</v>
      </c>
      <c r="H1129" t="s">
        <v>229</v>
      </c>
      <c r="I1129" t="s">
        <v>115</v>
      </c>
      <c r="J1129" t="s">
        <v>227</v>
      </c>
      <c r="L1129">
        <v>0</v>
      </c>
      <c r="M1129">
        <v>0</v>
      </c>
      <c r="N1129">
        <v>0</v>
      </c>
      <c r="O1129">
        <v>0</v>
      </c>
      <c r="P1129">
        <v>0</v>
      </c>
      <c r="Q1129" t="s">
        <v>103</v>
      </c>
      <c r="R1129">
        <v>-35992.24</v>
      </c>
      <c r="S1129">
        <v>-28971.170000000002</v>
      </c>
      <c r="T1129">
        <v>-62103.67</v>
      </c>
      <c r="U1129">
        <v>-37470.88</v>
      </c>
      <c r="V1129">
        <v>-50057.8</v>
      </c>
      <c r="W1129">
        <v>-40797.31</v>
      </c>
      <c r="X1129">
        <v>-38957.340000000004</v>
      </c>
      <c r="Y1129">
        <v>-59313.520000000004</v>
      </c>
      <c r="Z1129">
        <v>-38706.58</v>
      </c>
      <c r="AA1129">
        <v>-44047.26</v>
      </c>
      <c r="AB1129">
        <v>-36194.01</v>
      </c>
      <c r="AC1129">
        <v>-48240.69</v>
      </c>
      <c r="AD1129">
        <v>520852.47000000003</v>
      </c>
      <c r="AE1129" t="s">
        <v>104</v>
      </c>
      <c r="AF1129" t="s">
        <v>105</v>
      </c>
      <c r="AG1129" t="s">
        <v>401</v>
      </c>
      <c r="AH1129" t="s">
        <v>105</v>
      </c>
    </row>
    <row r="1130" spans="1:34" ht="15">
      <c r="A1130" t="s">
        <v>101</v>
      </c>
      <c r="B1130" t="s">
        <v>102</v>
      </c>
      <c r="C1130" t="s">
        <v>400</v>
      </c>
      <c r="D1130" t="s">
        <v>228</v>
      </c>
      <c r="E1130" t="s">
        <v>106</v>
      </c>
      <c r="F1130">
        <v>2012</v>
      </c>
      <c r="G1130" t="s">
        <v>113</v>
      </c>
      <c r="H1130" t="s">
        <v>229</v>
      </c>
      <c r="I1130" t="s">
        <v>115</v>
      </c>
      <c r="J1130" t="s">
        <v>227</v>
      </c>
      <c r="L1130">
        <v>0</v>
      </c>
      <c r="M1130">
        <v>0</v>
      </c>
      <c r="N1130">
        <v>-520852.47000000003</v>
      </c>
      <c r="O1130">
        <v>0</v>
      </c>
      <c r="P1130">
        <v>520852.47000000003</v>
      </c>
      <c r="Q1130" t="s">
        <v>103</v>
      </c>
      <c r="R1130">
        <v>0</v>
      </c>
      <c r="S1130">
        <v>0</v>
      </c>
      <c r="T1130">
        <v>0</v>
      </c>
      <c r="U1130">
        <v>0</v>
      </c>
      <c r="V1130">
        <v>0</v>
      </c>
      <c r="W1130">
        <v>0</v>
      </c>
      <c r="X1130">
        <v>0</v>
      </c>
      <c r="Y1130">
        <v>0</v>
      </c>
      <c r="Z1130">
        <v>0</v>
      </c>
      <c r="AA1130">
        <v>0</v>
      </c>
      <c r="AB1130">
        <v>0</v>
      </c>
      <c r="AC1130">
        <v>0</v>
      </c>
      <c r="AD1130">
        <v>-520852.47000000003</v>
      </c>
      <c r="AE1130" t="s">
        <v>104</v>
      </c>
      <c r="AF1130" t="s">
        <v>105</v>
      </c>
      <c r="AG1130" t="s">
        <v>401</v>
      </c>
      <c r="AH1130" t="s">
        <v>107</v>
      </c>
    </row>
    <row r="1131" spans="1:34" ht="15">
      <c r="A1131" t="s">
        <v>101</v>
      </c>
      <c r="B1131" t="s">
        <v>102</v>
      </c>
      <c r="C1131" t="s">
        <v>400</v>
      </c>
      <c r="D1131" t="s">
        <v>120</v>
      </c>
      <c r="E1131" t="s">
        <v>102</v>
      </c>
      <c r="F1131">
        <v>2012</v>
      </c>
      <c r="G1131" t="s">
        <v>121</v>
      </c>
      <c r="H1131" t="s">
        <v>122</v>
      </c>
      <c r="I1131" t="s">
        <v>123</v>
      </c>
      <c r="J1131" t="s">
        <v>124</v>
      </c>
      <c r="L1131">
        <v>-114016</v>
      </c>
      <c r="M1131">
        <v>0</v>
      </c>
      <c r="N1131">
        <v>0</v>
      </c>
      <c r="O1131">
        <v>0</v>
      </c>
      <c r="P1131">
        <v>0</v>
      </c>
      <c r="Q1131" t="s">
        <v>103</v>
      </c>
      <c r="R1131">
        <v>0</v>
      </c>
      <c r="S1131">
        <v>0</v>
      </c>
      <c r="T1131">
        <v>0</v>
      </c>
      <c r="U1131">
        <v>0</v>
      </c>
      <c r="V1131">
        <v>0</v>
      </c>
      <c r="W1131">
        <v>0</v>
      </c>
      <c r="X1131">
        <v>0</v>
      </c>
      <c r="Y1131">
        <v>0</v>
      </c>
      <c r="Z1131">
        <v>0</v>
      </c>
      <c r="AA1131">
        <v>0</v>
      </c>
      <c r="AB1131">
        <v>0</v>
      </c>
      <c r="AC1131">
        <v>0</v>
      </c>
      <c r="AD1131">
        <v>0</v>
      </c>
      <c r="AE1131" t="s">
        <v>104</v>
      </c>
      <c r="AF1131" t="s">
        <v>105</v>
      </c>
      <c r="AG1131" t="s">
        <v>401</v>
      </c>
      <c r="AH1131" t="s">
        <v>105</v>
      </c>
    </row>
    <row r="1132" spans="1:34" ht="15">
      <c r="A1132" t="s">
        <v>101</v>
      </c>
      <c r="B1132" t="s">
        <v>660</v>
      </c>
      <c r="C1132" t="s">
        <v>400</v>
      </c>
      <c r="D1132" t="s">
        <v>127</v>
      </c>
      <c r="E1132" t="s">
        <v>106</v>
      </c>
      <c r="F1132">
        <v>2012</v>
      </c>
      <c r="G1132" t="s">
        <v>113</v>
      </c>
      <c r="H1132" t="s">
        <v>128</v>
      </c>
      <c r="I1132" t="s">
        <v>115</v>
      </c>
      <c r="J1132" t="s">
        <v>129</v>
      </c>
      <c r="K1132" t="s">
        <v>130</v>
      </c>
      <c r="L1132">
        <v>0</v>
      </c>
      <c r="M1132">
        <v>0</v>
      </c>
      <c r="N1132">
        <v>2322167.39</v>
      </c>
      <c r="O1132">
        <v>0</v>
      </c>
      <c r="P1132">
        <v>-2322167.39</v>
      </c>
      <c r="Q1132" t="s">
        <v>103</v>
      </c>
      <c r="R1132">
        <v>155899.27</v>
      </c>
      <c r="S1132">
        <v>116363.26000000001</v>
      </c>
      <c r="T1132">
        <v>327618.82</v>
      </c>
      <c r="U1132">
        <v>165220.56</v>
      </c>
      <c r="V1132">
        <v>171548.38</v>
      </c>
      <c r="W1132">
        <v>173734.71</v>
      </c>
      <c r="X1132">
        <v>180449.97</v>
      </c>
      <c r="Y1132">
        <v>264084.75</v>
      </c>
      <c r="Z1132">
        <v>200244.9</v>
      </c>
      <c r="AA1132">
        <v>179067</v>
      </c>
      <c r="AB1132">
        <v>161584.32</v>
      </c>
      <c r="AC1132">
        <v>226351.45</v>
      </c>
      <c r="AD1132">
        <v>0</v>
      </c>
      <c r="AE1132" t="s">
        <v>104</v>
      </c>
      <c r="AF1132" t="s">
        <v>661</v>
      </c>
      <c r="AG1132" t="s">
        <v>401</v>
      </c>
      <c r="AH1132" t="s">
        <v>107</v>
      </c>
    </row>
    <row r="1133" spans="1:34" ht="15">
      <c r="A1133" t="s">
        <v>101</v>
      </c>
      <c r="B1133" t="s">
        <v>660</v>
      </c>
      <c r="C1133" t="s">
        <v>400</v>
      </c>
      <c r="D1133" t="s">
        <v>134</v>
      </c>
      <c r="E1133" t="s">
        <v>106</v>
      </c>
      <c r="F1133">
        <v>2012</v>
      </c>
      <c r="G1133" t="s">
        <v>113</v>
      </c>
      <c r="H1133" t="s">
        <v>135</v>
      </c>
      <c r="I1133" t="s">
        <v>115</v>
      </c>
      <c r="J1133" t="s">
        <v>129</v>
      </c>
      <c r="K1133" t="s">
        <v>136</v>
      </c>
      <c r="L1133">
        <v>0</v>
      </c>
      <c r="M1133">
        <v>0</v>
      </c>
      <c r="N1133">
        <v>309597.82</v>
      </c>
      <c r="O1133">
        <v>0</v>
      </c>
      <c r="P1133">
        <v>-309597.82</v>
      </c>
      <c r="Q1133" t="s">
        <v>103</v>
      </c>
      <c r="R1133">
        <v>0</v>
      </c>
      <c r="S1133">
        <v>28380</v>
      </c>
      <c r="T1133">
        <v>42567.82</v>
      </c>
      <c r="U1133">
        <v>27090</v>
      </c>
      <c r="V1133">
        <v>27090</v>
      </c>
      <c r="W1133">
        <v>27090</v>
      </c>
      <c r="X1133">
        <v>27090</v>
      </c>
      <c r="Y1133">
        <v>27090</v>
      </c>
      <c r="Z1133">
        <v>27090</v>
      </c>
      <c r="AA1133">
        <v>25800</v>
      </c>
      <c r="AB1133">
        <v>25800</v>
      </c>
      <c r="AC1133">
        <v>24510</v>
      </c>
      <c r="AD1133">
        <v>0</v>
      </c>
      <c r="AE1133" t="s">
        <v>104</v>
      </c>
      <c r="AF1133" t="s">
        <v>661</v>
      </c>
      <c r="AG1133" t="s">
        <v>401</v>
      </c>
      <c r="AH1133" t="s">
        <v>107</v>
      </c>
    </row>
    <row r="1134" spans="1:34" ht="15">
      <c r="A1134" t="s">
        <v>101</v>
      </c>
      <c r="B1134" t="s">
        <v>660</v>
      </c>
      <c r="C1134" t="s">
        <v>400</v>
      </c>
      <c r="D1134" t="s">
        <v>137</v>
      </c>
      <c r="E1134" t="s">
        <v>106</v>
      </c>
      <c r="F1134">
        <v>2012</v>
      </c>
      <c r="G1134" t="s">
        <v>113</v>
      </c>
      <c r="H1134" t="s">
        <v>138</v>
      </c>
      <c r="I1134" t="s">
        <v>115</v>
      </c>
      <c r="J1134" t="s">
        <v>129</v>
      </c>
      <c r="K1134" t="s">
        <v>136</v>
      </c>
      <c r="L1134">
        <v>0</v>
      </c>
      <c r="M1134">
        <v>0</v>
      </c>
      <c r="N1134">
        <v>160284.82</v>
      </c>
      <c r="O1134">
        <v>0</v>
      </c>
      <c r="P1134">
        <v>-160284.82</v>
      </c>
      <c r="Q1134" t="s">
        <v>103</v>
      </c>
      <c r="R1134">
        <v>6411.54</v>
      </c>
      <c r="S1134">
        <v>12884.4</v>
      </c>
      <c r="T1134">
        <v>22351.23</v>
      </c>
      <c r="U1134">
        <v>12187.49</v>
      </c>
      <c r="V1134">
        <v>12187.53</v>
      </c>
      <c r="W1134">
        <v>12200.62</v>
      </c>
      <c r="X1134">
        <v>12210.66</v>
      </c>
      <c r="Y1134">
        <v>18303.16</v>
      </c>
      <c r="Z1134">
        <v>13520.02</v>
      </c>
      <c r="AA1134">
        <v>11585.84</v>
      </c>
      <c r="AB1134">
        <v>11023.61</v>
      </c>
      <c r="AC1134">
        <v>15418.720000000001</v>
      </c>
      <c r="AD1134">
        <v>0</v>
      </c>
      <c r="AE1134" t="s">
        <v>104</v>
      </c>
      <c r="AF1134" t="s">
        <v>661</v>
      </c>
      <c r="AG1134" t="s">
        <v>401</v>
      </c>
      <c r="AH1134" t="s">
        <v>107</v>
      </c>
    </row>
    <row r="1135" spans="1:34" ht="15">
      <c r="A1135" t="s">
        <v>101</v>
      </c>
      <c r="B1135" t="s">
        <v>660</v>
      </c>
      <c r="C1135" t="s">
        <v>400</v>
      </c>
      <c r="D1135" t="s">
        <v>139</v>
      </c>
      <c r="E1135" t="s">
        <v>106</v>
      </c>
      <c r="F1135">
        <v>2012</v>
      </c>
      <c r="G1135" t="s">
        <v>113</v>
      </c>
      <c r="H1135" t="s">
        <v>140</v>
      </c>
      <c r="I1135" t="s">
        <v>115</v>
      </c>
      <c r="J1135" t="s">
        <v>129</v>
      </c>
      <c r="K1135" t="s">
        <v>136</v>
      </c>
      <c r="L1135">
        <v>0</v>
      </c>
      <c r="M1135">
        <v>0</v>
      </c>
      <c r="N1135">
        <v>150814.86000000002</v>
      </c>
      <c r="O1135">
        <v>0</v>
      </c>
      <c r="P1135">
        <v>-150814.86000000002</v>
      </c>
      <c r="Q1135" t="s">
        <v>103</v>
      </c>
      <c r="R1135">
        <v>6131.26</v>
      </c>
      <c r="S1135">
        <v>12320.87</v>
      </c>
      <c r="T1135">
        <v>20511.13</v>
      </c>
      <c r="U1135">
        <v>11661.36</v>
      </c>
      <c r="V1135">
        <v>11387.9</v>
      </c>
      <c r="W1135">
        <v>11396.47</v>
      </c>
      <c r="X1135">
        <v>11566.380000000001</v>
      </c>
      <c r="Y1135">
        <v>17428.15</v>
      </c>
      <c r="Z1135">
        <v>11326.87</v>
      </c>
      <c r="AA1135">
        <v>11034.98</v>
      </c>
      <c r="AB1135">
        <v>11034.99</v>
      </c>
      <c r="AC1135">
        <v>15014.5</v>
      </c>
      <c r="AD1135">
        <v>0</v>
      </c>
      <c r="AE1135" t="s">
        <v>104</v>
      </c>
      <c r="AF1135" t="s">
        <v>661</v>
      </c>
      <c r="AG1135" t="s">
        <v>401</v>
      </c>
      <c r="AH1135" t="s">
        <v>107</v>
      </c>
    </row>
    <row r="1136" spans="1:34" ht="15">
      <c r="A1136" t="s">
        <v>101</v>
      </c>
      <c r="B1136" t="s">
        <v>660</v>
      </c>
      <c r="C1136" t="s">
        <v>400</v>
      </c>
      <c r="D1136" t="s">
        <v>141</v>
      </c>
      <c r="E1136" t="s">
        <v>106</v>
      </c>
      <c r="F1136">
        <v>2012</v>
      </c>
      <c r="G1136" t="s">
        <v>113</v>
      </c>
      <c r="H1136" t="s">
        <v>142</v>
      </c>
      <c r="I1136" t="s">
        <v>115</v>
      </c>
      <c r="J1136" t="s">
        <v>129</v>
      </c>
      <c r="K1136" t="s">
        <v>136</v>
      </c>
      <c r="L1136">
        <v>0</v>
      </c>
      <c r="M1136">
        <v>0</v>
      </c>
      <c r="N1136">
        <v>13745</v>
      </c>
      <c r="O1136">
        <v>0</v>
      </c>
      <c r="P1136">
        <v>-13745</v>
      </c>
      <c r="Q1136" t="s">
        <v>103</v>
      </c>
      <c r="R1136">
        <v>0</v>
      </c>
      <c r="S1136">
        <v>0</v>
      </c>
      <c r="T1136">
        <v>0</v>
      </c>
      <c r="U1136">
        <v>0</v>
      </c>
      <c r="V1136">
        <v>0</v>
      </c>
      <c r="W1136">
        <v>6872.5</v>
      </c>
      <c r="X1136">
        <v>1145.42</v>
      </c>
      <c r="Y1136">
        <v>1145.42</v>
      </c>
      <c r="Z1136">
        <v>1145.42</v>
      </c>
      <c r="AA1136">
        <v>1145.42</v>
      </c>
      <c r="AB1136">
        <v>1145.42</v>
      </c>
      <c r="AC1136">
        <v>1145.4</v>
      </c>
      <c r="AD1136">
        <v>0</v>
      </c>
      <c r="AE1136" t="s">
        <v>104</v>
      </c>
      <c r="AF1136" t="s">
        <v>661</v>
      </c>
      <c r="AG1136" t="s">
        <v>401</v>
      </c>
      <c r="AH1136" t="s">
        <v>107</v>
      </c>
    </row>
    <row r="1137" spans="1:34" ht="15">
      <c r="A1137" t="s">
        <v>101</v>
      </c>
      <c r="B1137" t="s">
        <v>660</v>
      </c>
      <c r="C1137" t="s">
        <v>400</v>
      </c>
      <c r="D1137" t="s">
        <v>372</v>
      </c>
      <c r="E1137" t="s">
        <v>106</v>
      </c>
      <c r="F1137">
        <v>2012</v>
      </c>
      <c r="G1137" t="s">
        <v>113</v>
      </c>
      <c r="H1137" t="s">
        <v>373</v>
      </c>
      <c r="I1137" t="s">
        <v>115</v>
      </c>
      <c r="J1137" t="s">
        <v>147</v>
      </c>
      <c r="L1137">
        <v>0</v>
      </c>
      <c r="M1137">
        <v>0</v>
      </c>
      <c r="N1137">
        <v>74890.21</v>
      </c>
      <c r="O1137">
        <v>1302.56</v>
      </c>
      <c r="P1137">
        <v>-76192.77</v>
      </c>
      <c r="Q1137" t="s">
        <v>103</v>
      </c>
      <c r="R1137">
        <v>1661.08</v>
      </c>
      <c r="S1137">
        <v>65057.380000000005</v>
      </c>
      <c r="T1137">
        <v>-16775.34</v>
      </c>
      <c r="U1137">
        <v>8146.06</v>
      </c>
      <c r="V1137">
        <v>0</v>
      </c>
      <c r="W1137">
        <v>0</v>
      </c>
      <c r="X1137">
        <v>0</v>
      </c>
      <c r="Y1137">
        <v>0</v>
      </c>
      <c r="Z1137">
        <v>0</v>
      </c>
      <c r="AA1137">
        <v>0</v>
      </c>
      <c r="AB1137">
        <v>16794.81</v>
      </c>
      <c r="AC1137">
        <v>6.22</v>
      </c>
      <c r="AD1137">
        <v>0</v>
      </c>
      <c r="AE1137" t="s">
        <v>104</v>
      </c>
      <c r="AF1137" t="s">
        <v>661</v>
      </c>
      <c r="AG1137" t="s">
        <v>401</v>
      </c>
      <c r="AH1137" t="s">
        <v>107</v>
      </c>
    </row>
    <row r="1138" spans="1:34" ht="15">
      <c r="A1138" t="s">
        <v>101</v>
      </c>
      <c r="B1138" t="s">
        <v>660</v>
      </c>
      <c r="C1138" t="s">
        <v>400</v>
      </c>
      <c r="D1138" t="s">
        <v>447</v>
      </c>
      <c r="E1138" t="s">
        <v>106</v>
      </c>
      <c r="F1138">
        <v>2012</v>
      </c>
      <c r="G1138" t="s">
        <v>113</v>
      </c>
      <c r="H1138" t="s">
        <v>448</v>
      </c>
      <c r="I1138" t="s">
        <v>115</v>
      </c>
      <c r="J1138" t="s">
        <v>147</v>
      </c>
      <c r="L1138">
        <v>0</v>
      </c>
      <c r="M1138">
        <v>0</v>
      </c>
      <c r="N1138">
        <v>88.58</v>
      </c>
      <c r="O1138">
        <v>0</v>
      </c>
      <c r="P1138">
        <v>-88.58</v>
      </c>
      <c r="Q1138" t="s">
        <v>103</v>
      </c>
      <c r="R1138">
        <v>0</v>
      </c>
      <c r="S1138">
        <v>0</v>
      </c>
      <c r="T1138">
        <v>88.58</v>
      </c>
      <c r="U1138">
        <v>0</v>
      </c>
      <c r="V1138">
        <v>0</v>
      </c>
      <c r="W1138">
        <v>0</v>
      </c>
      <c r="X1138">
        <v>0</v>
      </c>
      <c r="Y1138">
        <v>0</v>
      </c>
      <c r="Z1138">
        <v>0</v>
      </c>
      <c r="AA1138">
        <v>0</v>
      </c>
      <c r="AB1138">
        <v>0</v>
      </c>
      <c r="AC1138">
        <v>0</v>
      </c>
      <c r="AD1138">
        <v>0</v>
      </c>
      <c r="AE1138" t="s">
        <v>104</v>
      </c>
      <c r="AF1138" t="s">
        <v>661</v>
      </c>
      <c r="AG1138" t="s">
        <v>401</v>
      </c>
      <c r="AH1138" t="s">
        <v>107</v>
      </c>
    </row>
    <row r="1139" spans="1:34" ht="15">
      <c r="A1139" t="s">
        <v>101</v>
      </c>
      <c r="B1139" t="s">
        <v>660</v>
      </c>
      <c r="C1139" t="s">
        <v>400</v>
      </c>
      <c r="D1139" t="s">
        <v>378</v>
      </c>
      <c r="E1139" t="s">
        <v>106</v>
      </c>
      <c r="F1139">
        <v>2012</v>
      </c>
      <c r="G1139" t="s">
        <v>113</v>
      </c>
      <c r="H1139" t="s">
        <v>379</v>
      </c>
      <c r="I1139" t="s">
        <v>115</v>
      </c>
      <c r="J1139" t="s">
        <v>150</v>
      </c>
      <c r="L1139">
        <v>0</v>
      </c>
      <c r="M1139">
        <v>0</v>
      </c>
      <c r="N1139">
        <v>5364.96</v>
      </c>
      <c r="O1139">
        <v>0</v>
      </c>
      <c r="P1139">
        <v>-5364.96</v>
      </c>
      <c r="Q1139" t="s">
        <v>103</v>
      </c>
      <c r="R1139">
        <v>0</v>
      </c>
      <c r="S1139">
        <v>862.5</v>
      </c>
      <c r="T1139">
        <v>150</v>
      </c>
      <c r="U1139">
        <v>288.81</v>
      </c>
      <c r="V1139">
        <v>679.03</v>
      </c>
      <c r="W1139">
        <v>200</v>
      </c>
      <c r="X1139">
        <v>378.85</v>
      </c>
      <c r="Y1139">
        <v>438.57</v>
      </c>
      <c r="Z1139">
        <v>200</v>
      </c>
      <c r="AA1139">
        <v>1008.6</v>
      </c>
      <c r="AB1139">
        <v>643.85</v>
      </c>
      <c r="AC1139">
        <v>514.75</v>
      </c>
      <c r="AD1139">
        <v>0</v>
      </c>
      <c r="AE1139" t="s">
        <v>104</v>
      </c>
      <c r="AF1139" t="s">
        <v>661</v>
      </c>
      <c r="AG1139" t="s">
        <v>401</v>
      </c>
      <c r="AH1139" t="s">
        <v>107</v>
      </c>
    </row>
    <row r="1140" spans="1:34" ht="15">
      <c r="A1140" t="s">
        <v>101</v>
      </c>
      <c r="B1140" t="s">
        <v>660</v>
      </c>
      <c r="C1140" t="s">
        <v>400</v>
      </c>
      <c r="D1140" t="s">
        <v>380</v>
      </c>
      <c r="E1140" t="s">
        <v>106</v>
      </c>
      <c r="F1140">
        <v>2012</v>
      </c>
      <c r="G1140" t="s">
        <v>113</v>
      </c>
      <c r="H1140" t="s">
        <v>381</v>
      </c>
      <c r="I1140" t="s">
        <v>115</v>
      </c>
      <c r="J1140" t="s">
        <v>150</v>
      </c>
      <c r="L1140">
        <v>0</v>
      </c>
      <c r="M1140">
        <v>0</v>
      </c>
      <c r="N1140">
        <v>5104.88</v>
      </c>
      <c r="O1140">
        <v>0</v>
      </c>
      <c r="P1140">
        <v>-5104.88</v>
      </c>
      <c r="Q1140" t="s">
        <v>103</v>
      </c>
      <c r="R1140">
        <v>0</v>
      </c>
      <c r="S1140">
        <v>0</v>
      </c>
      <c r="T1140">
        <v>0</v>
      </c>
      <c r="U1140">
        <v>0</v>
      </c>
      <c r="V1140">
        <v>547.6</v>
      </c>
      <c r="W1140">
        <v>1152.26</v>
      </c>
      <c r="X1140">
        <v>0</v>
      </c>
      <c r="Y1140">
        <v>0</v>
      </c>
      <c r="Z1140">
        <v>1253.8</v>
      </c>
      <c r="AA1140">
        <v>2151.2200000000003</v>
      </c>
      <c r="AB1140">
        <v>0</v>
      </c>
      <c r="AC1140">
        <v>0</v>
      </c>
      <c r="AD1140">
        <v>0</v>
      </c>
      <c r="AE1140" t="s">
        <v>104</v>
      </c>
      <c r="AF1140" t="s">
        <v>661</v>
      </c>
      <c r="AG1140" t="s">
        <v>401</v>
      </c>
      <c r="AH1140" t="s">
        <v>107</v>
      </c>
    </row>
    <row r="1141" spans="1:34" ht="15">
      <c r="A1141" t="s">
        <v>101</v>
      </c>
      <c r="B1141" t="s">
        <v>660</v>
      </c>
      <c r="C1141" t="s">
        <v>400</v>
      </c>
      <c r="D1141" t="s">
        <v>410</v>
      </c>
      <c r="E1141" t="s">
        <v>106</v>
      </c>
      <c r="F1141">
        <v>2012</v>
      </c>
      <c r="G1141" t="s">
        <v>113</v>
      </c>
      <c r="H1141" t="s">
        <v>411</v>
      </c>
      <c r="I1141" t="s">
        <v>115</v>
      </c>
      <c r="J1141" t="s">
        <v>150</v>
      </c>
      <c r="L1141">
        <v>0</v>
      </c>
      <c r="M1141">
        <v>0</v>
      </c>
      <c r="N1141">
        <v>1645.2</v>
      </c>
      <c r="O1141">
        <v>0</v>
      </c>
      <c r="P1141">
        <v>-1645.2</v>
      </c>
      <c r="Q1141" t="s">
        <v>103</v>
      </c>
      <c r="R1141">
        <v>0</v>
      </c>
      <c r="S1141">
        <v>0</v>
      </c>
      <c r="T1141">
        <v>0</v>
      </c>
      <c r="U1141">
        <v>0</v>
      </c>
      <c r="V1141">
        <v>35</v>
      </c>
      <c r="W1141">
        <v>0</v>
      </c>
      <c r="X1141">
        <v>0</v>
      </c>
      <c r="Y1141">
        <v>0</v>
      </c>
      <c r="Z1141">
        <v>0</v>
      </c>
      <c r="AA1141">
        <v>245</v>
      </c>
      <c r="AB1141">
        <v>0</v>
      </c>
      <c r="AC1141">
        <v>1365.2</v>
      </c>
      <c r="AD1141">
        <v>0</v>
      </c>
      <c r="AE1141" t="s">
        <v>104</v>
      </c>
      <c r="AF1141" t="s">
        <v>661</v>
      </c>
      <c r="AG1141" t="s">
        <v>401</v>
      </c>
      <c r="AH1141" t="s">
        <v>107</v>
      </c>
    </row>
    <row r="1142" spans="1:34" ht="15">
      <c r="A1142" t="s">
        <v>101</v>
      </c>
      <c r="B1142" t="s">
        <v>660</v>
      </c>
      <c r="C1142" t="s">
        <v>400</v>
      </c>
      <c r="D1142" t="s">
        <v>148</v>
      </c>
      <c r="E1142" t="s">
        <v>106</v>
      </c>
      <c r="F1142">
        <v>2012</v>
      </c>
      <c r="G1142" t="s">
        <v>113</v>
      </c>
      <c r="H1142" t="s">
        <v>149</v>
      </c>
      <c r="I1142" t="s">
        <v>115</v>
      </c>
      <c r="J1142" t="s">
        <v>150</v>
      </c>
      <c r="L1142">
        <v>0</v>
      </c>
      <c r="M1142">
        <v>0</v>
      </c>
      <c r="N1142">
        <v>174939.63</v>
      </c>
      <c r="O1142">
        <v>-0.01</v>
      </c>
      <c r="P1142">
        <v>-174939.62</v>
      </c>
      <c r="Q1142" t="s">
        <v>103</v>
      </c>
      <c r="R1142">
        <v>0</v>
      </c>
      <c r="S1142">
        <v>0</v>
      </c>
      <c r="T1142">
        <v>0</v>
      </c>
      <c r="U1142">
        <v>0</v>
      </c>
      <c r="V1142">
        <v>0</v>
      </c>
      <c r="W1142">
        <v>129430.53</v>
      </c>
      <c r="X1142">
        <v>-442.38</v>
      </c>
      <c r="Y1142">
        <v>0</v>
      </c>
      <c r="Z1142">
        <v>9748.08</v>
      </c>
      <c r="AA1142">
        <v>4525.78</v>
      </c>
      <c r="AB1142">
        <v>2256.66</v>
      </c>
      <c r="AC1142">
        <v>29420.96</v>
      </c>
      <c r="AD1142">
        <v>0</v>
      </c>
      <c r="AE1142" t="s">
        <v>104</v>
      </c>
      <c r="AF1142" t="s">
        <v>661</v>
      </c>
      <c r="AG1142" t="s">
        <v>401</v>
      </c>
      <c r="AH1142" t="s">
        <v>107</v>
      </c>
    </row>
    <row r="1143" spans="1:34" ht="15">
      <c r="A1143" t="s">
        <v>101</v>
      </c>
      <c r="B1143" t="s">
        <v>660</v>
      </c>
      <c r="C1143" t="s">
        <v>400</v>
      </c>
      <c r="D1143" t="s">
        <v>406</v>
      </c>
      <c r="E1143" t="s">
        <v>106</v>
      </c>
      <c r="F1143">
        <v>2012</v>
      </c>
      <c r="G1143" t="s">
        <v>113</v>
      </c>
      <c r="H1143" t="s">
        <v>407</v>
      </c>
      <c r="I1143" t="s">
        <v>115</v>
      </c>
      <c r="J1143" t="s">
        <v>150</v>
      </c>
      <c r="L1143">
        <v>0</v>
      </c>
      <c r="M1143">
        <v>0</v>
      </c>
      <c r="N1143">
        <v>1182.48</v>
      </c>
      <c r="O1143">
        <v>0</v>
      </c>
      <c r="P1143">
        <v>-1182.48</v>
      </c>
      <c r="Q1143" t="s">
        <v>103</v>
      </c>
      <c r="R1143">
        <v>0</v>
      </c>
      <c r="S1143">
        <v>0</v>
      </c>
      <c r="T1143">
        <v>0</v>
      </c>
      <c r="U1143">
        <v>0</v>
      </c>
      <c r="V1143">
        <v>0</v>
      </c>
      <c r="W1143">
        <v>0</v>
      </c>
      <c r="X1143">
        <v>0</v>
      </c>
      <c r="Y1143">
        <v>788.32</v>
      </c>
      <c r="Z1143">
        <v>0</v>
      </c>
      <c r="AA1143">
        <v>394.16</v>
      </c>
      <c r="AB1143">
        <v>0</v>
      </c>
      <c r="AC1143">
        <v>0</v>
      </c>
      <c r="AD1143">
        <v>0</v>
      </c>
      <c r="AE1143" t="s">
        <v>104</v>
      </c>
      <c r="AF1143" t="s">
        <v>661</v>
      </c>
      <c r="AG1143" t="s">
        <v>401</v>
      </c>
      <c r="AH1143" t="s">
        <v>107</v>
      </c>
    </row>
    <row r="1144" spans="1:34" ht="15">
      <c r="A1144" t="s">
        <v>101</v>
      </c>
      <c r="B1144" t="s">
        <v>660</v>
      </c>
      <c r="C1144" t="s">
        <v>400</v>
      </c>
      <c r="D1144" t="s">
        <v>151</v>
      </c>
      <c r="E1144" t="s">
        <v>106</v>
      </c>
      <c r="F1144">
        <v>2012</v>
      </c>
      <c r="G1144" t="s">
        <v>113</v>
      </c>
      <c r="H1144" t="s">
        <v>152</v>
      </c>
      <c r="I1144" t="s">
        <v>115</v>
      </c>
      <c r="J1144" t="s">
        <v>150</v>
      </c>
      <c r="L1144">
        <v>0</v>
      </c>
      <c r="M1144">
        <v>0</v>
      </c>
      <c r="N1144">
        <v>24864.440000000002</v>
      </c>
      <c r="O1144">
        <v>0</v>
      </c>
      <c r="P1144">
        <v>-24864.440000000002</v>
      </c>
      <c r="Q1144" t="s">
        <v>103</v>
      </c>
      <c r="R1144">
        <v>0</v>
      </c>
      <c r="S1144">
        <v>0</v>
      </c>
      <c r="T1144">
        <v>2140.73</v>
      </c>
      <c r="U1144">
        <v>204.21</v>
      </c>
      <c r="V1144">
        <v>2295</v>
      </c>
      <c r="W1144">
        <v>2790</v>
      </c>
      <c r="X1144">
        <v>1395</v>
      </c>
      <c r="Y1144">
        <v>6374.9400000000005</v>
      </c>
      <c r="Z1144">
        <v>-262.44</v>
      </c>
      <c r="AA1144">
        <v>0</v>
      </c>
      <c r="AB1144">
        <v>0</v>
      </c>
      <c r="AC1144">
        <v>9927</v>
      </c>
      <c r="AD1144">
        <v>0</v>
      </c>
      <c r="AE1144" t="s">
        <v>104</v>
      </c>
      <c r="AF1144" t="s">
        <v>661</v>
      </c>
      <c r="AG1144" t="s">
        <v>401</v>
      </c>
      <c r="AH1144" t="s">
        <v>107</v>
      </c>
    </row>
    <row r="1145" spans="1:34" ht="15">
      <c r="A1145" t="s">
        <v>101</v>
      </c>
      <c r="B1145" t="s">
        <v>660</v>
      </c>
      <c r="C1145" t="s">
        <v>400</v>
      </c>
      <c r="D1145" t="s">
        <v>482</v>
      </c>
      <c r="E1145" t="s">
        <v>106</v>
      </c>
      <c r="F1145">
        <v>2012</v>
      </c>
      <c r="G1145" t="s">
        <v>113</v>
      </c>
      <c r="H1145" t="s">
        <v>483</v>
      </c>
      <c r="I1145" t="s">
        <v>115</v>
      </c>
      <c r="J1145" t="s">
        <v>187</v>
      </c>
      <c r="L1145">
        <v>0</v>
      </c>
      <c r="M1145">
        <v>0</v>
      </c>
      <c r="N1145">
        <v>33</v>
      </c>
      <c r="O1145">
        <v>0</v>
      </c>
      <c r="P1145">
        <v>-33</v>
      </c>
      <c r="Q1145" t="s">
        <v>103</v>
      </c>
      <c r="R1145">
        <v>0</v>
      </c>
      <c r="S1145">
        <v>0</v>
      </c>
      <c r="T1145">
        <v>0</v>
      </c>
      <c r="U1145">
        <v>33</v>
      </c>
      <c r="V1145">
        <v>0</v>
      </c>
      <c r="W1145">
        <v>0</v>
      </c>
      <c r="X1145">
        <v>0</v>
      </c>
      <c r="Y1145">
        <v>0</v>
      </c>
      <c r="Z1145">
        <v>0</v>
      </c>
      <c r="AA1145">
        <v>0</v>
      </c>
      <c r="AB1145">
        <v>0</v>
      </c>
      <c r="AC1145">
        <v>0</v>
      </c>
      <c r="AD1145">
        <v>0</v>
      </c>
      <c r="AE1145" t="s">
        <v>104</v>
      </c>
      <c r="AF1145" t="s">
        <v>661</v>
      </c>
      <c r="AG1145" t="s">
        <v>401</v>
      </c>
      <c r="AH1145" t="s">
        <v>107</v>
      </c>
    </row>
    <row r="1146" spans="1:34" ht="15">
      <c r="A1146" t="s">
        <v>101</v>
      </c>
      <c r="B1146" t="s">
        <v>660</v>
      </c>
      <c r="C1146" t="s">
        <v>400</v>
      </c>
      <c r="D1146" t="s">
        <v>225</v>
      </c>
      <c r="E1146" t="s">
        <v>106</v>
      </c>
      <c r="F1146">
        <v>2012</v>
      </c>
      <c r="G1146" t="s">
        <v>113</v>
      </c>
      <c r="H1146" t="s">
        <v>226</v>
      </c>
      <c r="I1146" t="s">
        <v>115</v>
      </c>
      <c r="J1146" t="s">
        <v>227</v>
      </c>
      <c r="L1146">
        <v>0</v>
      </c>
      <c r="M1146">
        <v>0</v>
      </c>
      <c r="N1146">
        <v>707612.54</v>
      </c>
      <c r="O1146">
        <v>0</v>
      </c>
      <c r="P1146">
        <v>-707612.54</v>
      </c>
      <c r="Q1146" t="s">
        <v>103</v>
      </c>
      <c r="R1146">
        <v>47784.96</v>
      </c>
      <c r="S1146">
        <v>38699.840000000004</v>
      </c>
      <c r="T1146">
        <v>85268.2</v>
      </c>
      <c r="U1146">
        <v>47159.26</v>
      </c>
      <c r="V1146">
        <v>66584.25</v>
      </c>
      <c r="W1146">
        <v>55315.62</v>
      </c>
      <c r="X1146">
        <v>53602.68</v>
      </c>
      <c r="Y1146">
        <v>80727.98</v>
      </c>
      <c r="Z1146">
        <v>54037.42</v>
      </c>
      <c r="AA1146">
        <v>61416.770000000004</v>
      </c>
      <c r="AB1146">
        <v>48391.99</v>
      </c>
      <c r="AC1146">
        <v>68623.57</v>
      </c>
      <c r="AD1146">
        <v>0</v>
      </c>
      <c r="AE1146" t="s">
        <v>104</v>
      </c>
      <c r="AF1146" t="s">
        <v>661</v>
      </c>
      <c r="AG1146" t="s">
        <v>401</v>
      </c>
      <c r="AH1146" t="s">
        <v>107</v>
      </c>
    </row>
    <row r="1147" spans="1:34" ht="15">
      <c r="A1147" t="s">
        <v>101</v>
      </c>
      <c r="B1147" t="s">
        <v>660</v>
      </c>
      <c r="C1147" t="s">
        <v>400</v>
      </c>
      <c r="D1147" t="s">
        <v>228</v>
      </c>
      <c r="E1147" t="s">
        <v>106</v>
      </c>
      <c r="F1147">
        <v>2012</v>
      </c>
      <c r="G1147" t="s">
        <v>113</v>
      </c>
      <c r="H1147" t="s">
        <v>229</v>
      </c>
      <c r="I1147" t="s">
        <v>115</v>
      </c>
      <c r="J1147" t="s">
        <v>227</v>
      </c>
      <c r="L1147">
        <v>0</v>
      </c>
      <c r="M1147">
        <v>0</v>
      </c>
      <c r="N1147">
        <v>411272.11</v>
      </c>
      <c r="O1147">
        <v>0</v>
      </c>
      <c r="P1147">
        <v>-411272.11</v>
      </c>
      <c r="Q1147" t="s">
        <v>103</v>
      </c>
      <c r="R1147">
        <v>27776.03</v>
      </c>
      <c r="S1147">
        <v>22495.2</v>
      </c>
      <c r="T1147">
        <v>49563.91</v>
      </c>
      <c r="U1147">
        <v>27412.38</v>
      </c>
      <c r="V1147">
        <v>38703.450000000004</v>
      </c>
      <c r="W1147">
        <v>32153.3</v>
      </c>
      <c r="X1147">
        <v>31157.79</v>
      </c>
      <c r="Y1147">
        <v>46925.15</v>
      </c>
      <c r="Z1147">
        <v>31410.43</v>
      </c>
      <c r="AA1147">
        <v>35699.86</v>
      </c>
      <c r="AB1147">
        <v>28129.04</v>
      </c>
      <c r="AC1147">
        <v>39845.57</v>
      </c>
      <c r="AD1147">
        <v>0</v>
      </c>
      <c r="AE1147" t="s">
        <v>104</v>
      </c>
      <c r="AF1147" t="s">
        <v>661</v>
      </c>
      <c r="AG1147" t="s">
        <v>401</v>
      </c>
      <c r="AH1147" t="s">
        <v>107</v>
      </c>
    </row>
    <row r="1148" spans="1:34" ht="15">
      <c r="A1148" t="s">
        <v>101</v>
      </c>
      <c r="B1148" t="s">
        <v>670</v>
      </c>
      <c r="C1148" t="s">
        <v>400</v>
      </c>
      <c r="D1148" t="s">
        <v>127</v>
      </c>
      <c r="E1148" t="s">
        <v>106</v>
      </c>
      <c r="F1148">
        <v>2012</v>
      </c>
      <c r="G1148" t="s">
        <v>113</v>
      </c>
      <c r="H1148" t="s">
        <v>128</v>
      </c>
      <c r="I1148" t="s">
        <v>115</v>
      </c>
      <c r="J1148" t="s">
        <v>129</v>
      </c>
      <c r="K1148" t="s">
        <v>130</v>
      </c>
      <c r="L1148">
        <v>0</v>
      </c>
      <c r="M1148">
        <v>0</v>
      </c>
      <c r="N1148">
        <v>577676.03</v>
      </c>
      <c r="O1148">
        <v>0</v>
      </c>
      <c r="P1148">
        <v>-577676.03</v>
      </c>
      <c r="Q1148" t="s">
        <v>103</v>
      </c>
      <c r="R1148">
        <v>43576.28</v>
      </c>
      <c r="S1148">
        <v>32923.25</v>
      </c>
      <c r="T1148">
        <v>70723.63</v>
      </c>
      <c r="U1148">
        <v>43391.03</v>
      </c>
      <c r="V1148">
        <v>42289.450000000004</v>
      </c>
      <c r="W1148">
        <v>40449.53</v>
      </c>
      <c r="X1148">
        <v>42634.72</v>
      </c>
      <c r="Y1148">
        <v>72173.86</v>
      </c>
      <c r="Z1148">
        <v>42710.87</v>
      </c>
      <c r="AA1148">
        <v>41796.450000000004</v>
      </c>
      <c r="AB1148">
        <v>50157.18</v>
      </c>
      <c r="AC1148">
        <v>54849.78</v>
      </c>
      <c r="AD1148">
        <v>0</v>
      </c>
      <c r="AE1148" t="s">
        <v>104</v>
      </c>
      <c r="AF1148" t="s">
        <v>671</v>
      </c>
      <c r="AG1148" t="s">
        <v>401</v>
      </c>
      <c r="AH1148" t="s">
        <v>107</v>
      </c>
    </row>
    <row r="1149" spans="1:34" ht="15">
      <c r="A1149" t="s">
        <v>101</v>
      </c>
      <c r="B1149" t="s">
        <v>670</v>
      </c>
      <c r="C1149" t="s">
        <v>400</v>
      </c>
      <c r="D1149" t="s">
        <v>134</v>
      </c>
      <c r="E1149" t="s">
        <v>106</v>
      </c>
      <c r="F1149">
        <v>2012</v>
      </c>
      <c r="G1149" t="s">
        <v>113</v>
      </c>
      <c r="H1149" t="s">
        <v>135</v>
      </c>
      <c r="I1149" t="s">
        <v>115</v>
      </c>
      <c r="J1149" t="s">
        <v>129</v>
      </c>
      <c r="K1149" t="s">
        <v>136</v>
      </c>
      <c r="L1149">
        <v>0</v>
      </c>
      <c r="M1149">
        <v>0</v>
      </c>
      <c r="N1149">
        <v>118737.47</v>
      </c>
      <c r="O1149">
        <v>0</v>
      </c>
      <c r="P1149">
        <v>-118737.47</v>
      </c>
      <c r="Q1149" t="s">
        <v>103</v>
      </c>
      <c r="R1149">
        <v>0</v>
      </c>
      <c r="S1149">
        <v>10320</v>
      </c>
      <c r="T1149">
        <v>15537.470000000001</v>
      </c>
      <c r="U1149">
        <v>10320</v>
      </c>
      <c r="V1149">
        <v>10320</v>
      </c>
      <c r="W1149">
        <v>10320</v>
      </c>
      <c r="X1149">
        <v>10320</v>
      </c>
      <c r="Y1149">
        <v>10320</v>
      </c>
      <c r="Z1149">
        <v>10320</v>
      </c>
      <c r="AA1149">
        <v>10320</v>
      </c>
      <c r="AB1149">
        <v>10320</v>
      </c>
      <c r="AC1149">
        <v>10320</v>
      </c>
      <c r="AD1149">
        <v>0</v>
      </c>
      <c r="AE1149" t="s">
        <v>104</v>
      </c>
      <c r="AF1149" t="s">
        <v>671</v>
      </c>
      <c r="AG1149" t="s">
        <v>401</v>
      </c>
      <c r="AH1149" t="s">
        <v>107</v>
      </c>
    </row>
    <row r="1150" spans="1:34" ht="15">
      <c r="A1150" t="s">
        <v>101</v>
      </c>
      <c r="B1150" t="s">
        <v>670</v>
      </c>
      <c r="C1150" t="s">
        <v>400</v>
      </c>
      <c r="D1150" t="s">
        <v>137</v>
      </c>
      <c r="E1150" t="s">
        <v>106</v>
      </c>
      <c r="F1150">
        <v>2012</v>
      </c>
      <c r="G1150" t="s">
        <v>113</v>
      </c>
      <c r="H1150" t="s">
        <v>138</v>
      </c>
      <c r="I1150" t="s">
        <v>115</v>
      </c>
      <c r="J1150" t="s">
        <v>129</v>
      </c>
      <c r="K1150" t="s">
        <v>136</v>
      </c>
      <c r="L1150">
        <v>0</v>
      </c>
      <c r="M1150">
        <v>0</v>
      </c>
      <c r="N1150">
        <v>61425.340000000004</v>
      </c>
      <c r="O1150">
        <v>0</v>
      </c>
      <c r="P1150">
        <v>-61425.340000000004</v>
      </c>
      <c r="Q1150" t="s">
        <v>103</v>
      </c>
      <c r="R1150">
        <v>2406.76</v>
      </c>
      <c r="S1150">
        <v>4813.4800000000005</v>
      </c>
      <c r="T1150">
        <v>8419.93</v>
      </c>
      <c r="U1150">
        <v>4813.3</v>
      </c>
      <c r="V1150">
        <v>4813.29</v>
      </c>
      <c r="W1150">
        <v>4817.13</v>
      </c>
      <c r="X1150">
        <v>4813.28</v>
      </c>
      <c r="Y1150">
        <v>7216.53</v>
      </c>
      <c r="Z1150">
        <v>4813.3</v>
      </c>
      <c r="AA1150">
        <v>4710.150000000001</v>
      </c>
      <c r="AB1150">
        <v>4208.15</v>
      </c>
      <c r="AC1150">
        <v>5580.04</v>
      </c>
      <c r="AD1150">
        <v>0</v>
      </c>
      <c r="AE1150" t="s">
        <v>104</v>
      </c>
      <c r="AF1150" t="s">
        <v>671</v>
      </c>
      <c r="AG1150" t="s">
        <v>401</v>
      </c>
      <c r="AH1150" t="s">
        <v>107</v>
      </c>
    </row>
    <row r="1151" spans="1:34" ht="15">
      <c r="A1151" t="s">
        <v>101</v>
      </c>
      <c r="B1151" t="s">
        <v>670</v>
      </c>
      <c r="C1151" t="s">
        <v>400</v>
      </c>
      <c r="D1151" t="s">
        <v>139</v>
      </c>
      <c r="E1151" t="s">
        <v>106</v>
      </c>
      <c r="F1151">
        <v>2012</v>
      </c>
      <c r="G1151" t="s">
        <v>113</v>
      </c>
      <c r="H1151" t="s">
        <v>140</v>
      </c>
      <c r="I1151" t="s">
        <v>115</v>
      </c>
      <c r="J1151" t="s">
        <v>129</v>
      </c>
      <c r="K1151" t="s">
        <v>136</v>
      </c>
      <c r="L1151">
        <v>0</v>
      </c>
      <c r="M1151">
        <v>0</v>
      </c>
      <c r="N1151">
        <v>59085.73</v>
      </c>
      <c r="O1151">
        <v>0</v>
      </c>
      <c r="P1151">
        <v>-59085.73</v>
      </c>
      <c r="Q1151" t="s">
        <v>103</v>
      </c>
      <c r="R1151">
        <v>2294.29</v>
      </c>
      <c r="S1151">
        <v>4588.58</v>
      </c>
      <c r="T1151">
        <v>8030.03</v>
      </c>
      <c r="U1151">
        <v>4588.58</v>
      </c>
      <c r="V1151">
        <v>4480.9400000000005</v>
      </c>
      <c r="W1151">
        <v>4480.9400000000005</v>
      </c>
      <c r="X1151">
        <v>4542.66</v>
      </c>
      <c r="Y1151">
        <v>6844.84</v>
      </c>
      <c r="Z1151">
        <v>4563.22</v>
      </c>
      <c r="AA1151">
        <v>4563.22</v>
      </c>
      <c r="AB1151">
        <v>4563.22</v>
      </c>
      <c r="AC1151">
        <v>5545.21</v>
      </c>
      <c r="AD1151">
        <v>0</v>
      </c>
      <c r="AE1151" t="s">
        <v>104</v>
      </c>
      <c r="AF1151" t="s">
        <v>671</v>
      </c>
      <c r="AG1151" t="s">
        <v>401</v>
      </c>
      <c r="AH1151" t="s">
        <v>107</v>
      </c>
    </row>
    <row r="1152" spans="1:34" ht="15">
      <c r="A1152" t="s">
        <v>101</v>
      </c>
      <c r="B1152" t="s">
        <v>670</v>
      </c>
      <c r="C1152" t="s">
        <v>400</v>
      </c>
      <c r="D1152" t="s">
        <v>378</v>
      </c>
      <c r="E1152" t="s">
        <v>106</v>
      </c>
      <c r="F1152">
        <v>2012</v>
      </c>
      <c r="G1152" t="s">
        <v>113</v>
      </c>
      <c r="H1152" t="s">
        <v>379</v>
      </c>
      <c r="I1152" t="s">
        <v>115</v>
      </c>
      <c r="J1152" t="s">
        <v>150</v>
      </c>
      <c r="L1152">
        <v>0</v>
      </c>
      <c r="M1152">
        <v>0</v>
      </c>
      <c r="N1152">
        <v>2086.2</v>
      </c>
      <c r="O1152">
        <v>0</v>
      </c>
      <c r="P1152">
        <v>-2086.2</v>
      </c>
      <c r="Q1152" t="s">
        <v>103</v>
      </c>
      <c r="R1152">
        <v>0</v>
      </c>
      <c r="S1152">
        <v>449.85</v>
      </c>
      <c r="T1152">
        <v>0</v>
      </c>
      <c r="U1152">
        <v>150</v>
      </c>
      <c r="V1152">
        <v>436.35</v>
      </c>
      <c r="W1152">
        <v>0</v>
      </c>
      <c r="X1152">
        <v>150</v>
      </c>
      <c r="Y1152">
        <v>450</v>
      </c>
      <c r="Z1152">
        <v>0</v>
      </c>
      <c r="AA1152">
        <v>150</v>
      </c>
      <c r="AB1152">
        <v>0</v>
      </c>
      <c r="AC1152">
        <v>300</v>
      </c>
      <c r="AD1152">
        <v>0</v>
      </c>
      <c r="AE1152" t="s">
        <v>104</v>
      </c>
      <c r="AF1152" t="s">
        <v>671</v>
      </c>
      <c r="AG1152" t="s">
        <v>401</v>
      </c>
      <c r="AH1152" t="s">
        <v>107</v>
      </c>
    </row>
    <row r="1153" spans="1:34" ht="15">
      <c r="A1153" t="s">
        <v>101</v>
      </c>
      <c r="B1153" t="s">
        <v>670</v>
      </c>
      <c r="C1153" t="s">
        <v>400</v>
      </c>
      <c r="D1153" t="s">
        <v>380</v>
      </c>
      <c r="E1153" t="s">
        <v>106</v>
      </c>
      <c r="F1153">
        <v>2012</v>
      </c>
      <c r="G1153" t="s">
        <v>113</v>
      </c>
      <c r="H1153" t="s">
        <v>381</v>
      </c>
      <c r="I1153" t="s">
        <v>115</v>
      </c>
      <c r="J1153" t="s">
        <v>150</v>
      </c>
      <c r="L1153">
        <v>0</v>
      </c>
      <c r="M1153">
        <v>0</v>
      </c>
      <c r="N1153">
        <v>2314.42</v>
      </c>
      <c r="O1153">
        <v>0</v>
      </c>
      <c r="P1153">
        <v>-2314.42</v>
      </c>
      <c r="Q1153" t="s">
        <v>103</v>
      </c>
      <c r="R1153">
        <v>0</v>
      </c>
      <c r="S1153">
        <v>0</v>
      </c>
      <c r="T1153">
        <v>1193.8</v>
      </c>
      <c r="U1153">
        <v>1120.6200000000001</v>
      </c>
      <c r="V1153">
        <v>0</v>
      </c>
      <c r="W1153">
        <v>0</v>
      </c>
      <c r="X1153">
        <v>0</v>
      </c>
      <c r="Y1153">
        <v>0</v>
      </c>
      <c r="Z1153">
        <v>0</v>
      </c>
      <c r="AA1153">
        <v>0</v>
      </c>
      <c r="AB1153">
        <v>0</v>
      </c>
      <c r="AC1153">
        <v>0</v>
      </c>
      <c r="AD1153">
        <v>0</v>
      </c>
      <c r="AE1153" t="s">
        <v>104</v>
      </c>
      <c r="AF1153" t="s">
        <v>671</v>
      </c>
      <c r="AG1153" t="s">
        <v>401</v>
      </c>
      <c r="AH1153" t="s">
        <v>107</v>
      </c>
    </row>
    <row r="1154" spans="1:34" ht="15">
      <c r="A1154" t="s">
        <v>101</v>
      </c>
      <c r="B1154" t="s">
        <v>670</v>
      </c>
      <c r="C1154" t="s">
        <v>400</v>
      </c>
      <c r="D1154" t="s">
        <v>410</v>
      </c>
      <c r="E1154" t="s">
        <v>106</v>
      </c>
      <c r="F1154">
        <v>2012</v>
      </c>
      <c r="G1154" t="s">
        <v>113</v>
      </c>
      <c r="H1154" t="s">
        <v>411</v>
      </c>
      <c r="I1154" t="s">
        <v>115</v>
      </c>
      <c r="J1154" t="s">
        <v>150</v>
      </c>
      <c r="L1154">
        <v>0</v>
      </c>
      <c r="M1154">
        <v>0</v>
      </c>
      <c r="N1154">
        <v>564.45</v>
      </c>
      <c r="O1154">
        <v>0</v>
      </c>
      <c r="P1154">
        <v>-564.45</v>
      </c>
      <c r="Q1154" t="s">
        <v>103</v>
      </c>
      <c r="R1154">
        <v>0</v>
      </c>
      <c r="S1154">
        <v>0</v>
      </c>
      <c r="T1154">
        <v>70</v>
      </c>
      <c r="U1154">
        <v>494.45</v>
      </c>
      <c r="V1154">
        <v>0</v>
      </c>
      <c r="W1154">
        <v>0</v>
      </c>
      <c r="X1154">
        <v>0</v>
      </c>
      <c r="Y1154">
        <v>0</v>
      </c>
      <c r="Z1154">
        <v>0</v>
      </c>
      <c r="AA1154">
        <v>0</v>
      </c>
      <c r="AB1154">
        <v>0</v>
      </c>
      <c r="AC1154">
        <v>0</v>
      </c>
      <c r="AD1154">
        <v>0</v>
      </c>
      <c r="AE1154" t="s">
        <v>104</v>
      </c>
      <c r="AF1154" t="s">
        <v>671</v>
      </c>
      <c r="AG1154" t="s">
        <v>401</v>
      </c>
      <c r="AH1154" t="s">
        <v>107</v>
      </c>
    </row>
    <row r="1155" spans="1:34" ht="15">
      <c r="A1155" t="s">
        <v>101</v>
      </c>
      <c r="B1155" t="s">
        <v>670</v>
      </c>
      <c r="C1155" t="s">
        <v>400</v>
      </c>
      <c r="D1155" t="s">
        <v>151</v>
      </c>
      <c r="E1155" t="s">
        <v>106</v>
      </c>
      <c r="F1155">
        <v>2012</v>
      </c>
      <c r="G1155" t="s">
        <v>113</v>
      </c>
      <c r="H1155" t="s">
        <v>152</v>
      </c>
      <c r="I1155" t="s">
        <v>115</v>
      </c>
      <c r="J1155" t="s">
        <v>150</v>
      </c>
      <c r="L1155">
        <v>0</v>
      </c>
      <c r="M1155">
        <v>0</v>
      </c>
      <c r="N1155">
        <v>6310</v>
      </c>
      <c r="O1155">
        <v>0</v>
      </c>
      <c r="P1155">
        <v>-6310</v>
      </c>
      <c r="Q1155" t="s">
        <v>103</v>
      </c>
      <c r="R1155">
        <v>0</v>
      </c>
      <c r="S1155">
        <v>0</v>
      </c>
      <c r="T1155">
        <v>0</v>
      </c>
      <c r="U1155">
        <v>3392.5</v>
      </c>
      <c r="V1155">
        <v>0</v>
      </c>
      <c r="W1155">
        <v>0</v>
      </c>
      <c r="X1155">
        <v>1402.5</v>
      </c>
      <c r="Y1155">
        <v>1515</v>
      </c>
      <c r="Z1155">
        <v>0</v>
      </c>
      <c r="AA1155">
        <v>0</v>
      </c>
      <c r="AB1155">
        <v>0</v>
      </c>
      <c r="AC1155">
        <v>0</v>
      </c>
      <c r="AD1155">
        <v>0</v>
      </c>
      <c r="AE1155" t="s">
        <v>104</v>
      </c>
      <c r="AF1155" t="s">
        <v>671</v>
      </c>
      <c r="AG1155" t="s">
        <v>401</v>
      </c>
      <c r="AH1155" t="s">
        <v>107</v>
      </c>
    </row>
    <row r="1156" spans="1:34" ht="15">
      <c r="A1156" t="s">
        <v>101</v>
      </c>
      <c r="B1156" t="s">
        <v>670</v>
      </c>
      <c r="C1156" t="s">
        <v>400</v>
      </c>
      <c r="D1156" t="s">
        <v>225</v>
      </c>
      <c r="E1156" t="s">
        <v>106</v>
      </c>
      <c r="F1156">
        <v>2012</v>
      </c>
      <c r="G1156" t="s">
        <v>113</v>
      </c>
      <c r="H1156" t="s">
        <v>226</v>
      </c>
      <c r="I1156" t="s">
        <v>115</v>
      </c>
      <c r="J1156" t="s">
        <v>227</v>
      </c>
      <c r="L1156">
        <v>0</v>
      </c>
      <c r="M1156">
        <v>0</v>
      </c>
      <c r="N1156">
        <v>165691.21</v>
      </c>
      <c r="O1156">
        <v>0</v>
      </c>
      <c r="P1156">
        <v>-165691.21</v>
      </c>
      <c r="Q1156" t="s">
        <v>103</v>
      </c>
      <c r="R1156">
        <v>13900.59</v>
      </c>
      <c r="S1156">
        <v>11023.89</v>
      </c>
      <c r="T1156">
        <v>18815.88</v>
      </c>
      <c r="U1156">
        <v>11449.31</v>
      </c>
      <c r="V1156">
        <v>15610.29</v>
      </c>
      <c r="W1156">
        <v>11071.66</v>
      </c>
      <c r="X1156">
        <v>11957.130000000001</v>
      </c>
      <c r="Y1156">
        <v>19315.760000000002</v>
      </c>
      <c r="Z1156">
        <v>12378.86</v>
      </c>
      <c r="AA1156">
        <v>13514.380000000001</v>
      </c>
      <c r="AB1156">
        <v>11986.14</v>
      </c>
      <c r="AC1156">
        <v>14667.32</v>
      </c>
      <c r="AD1156">
        <v>0</v>
      </c>
      <c r="AE1156" t="s">
        <v>104</v>
      </c>
      <c r="AF1156" t="s">
        <v>671</v>
      </c>
      <c r="AG1156" t="s">
        <v>401</v>
      </c>
      <c r="AH1156" t="s">
        <v>107</v>
      </c>
    </row>
    <row r="1157" spans="1:34" ht="15">
      <c r="A1157" t="s">
        <v>101</v>
      </c>
      <c r="B1157" t="s">
        <v>670</v>
      </c>
      <c r="C1157" t="s">
        <v>400</v>
      </c>
      <c r="D1157" t="s">
        <v>228</v>
      </c>
      <c r="E1157" t="s">
        <v>106</v>
      </c>
      <c r="F1157">
        <v>2012</v>
      </c>
      <c r="G1157" t="s">
        <v>113</v>
      </c>
      <c r="H1157" t="s">
        <v>229</v>
      </c>
      <c r="I1157" t="s">
        <v>115</v>
      </c>
      <c r="J1157" t="s">
        <v>227</v>
      </c>
      <c r="L1157">
        <v>0</v>
      </c>
      <c r="M1157">
        <v>0</v>
      </c>
      <c r="N1157">
        <v>96314.17</v>
      </c>
      <c r="O1157">
        <v>0</v>
      </c>
      <c r="P1157">
        <v>-96314.17</v>
      </c>
      <c r="Q1157" t="s">
        <v>103</v>
      </c>
      <c r="R1157">
        <v>8080.1</v>
      </c>
      <c r="S1157">
        <v>6407.93</v>
      </c>
      <c r="T1157">
        <v>10937.48</v>
      </c>
      <c r="U1157">
        <v>6655.34</v>
      </c>
      <c r="V1157">
        <v>9074.07</v>
      </c>
      <c r="W1157">
        <v>6435.85</v>
      </c>
      <c r="X1157">
        <v>6950.58</v>
      </c>
      <c r="Y1157">
        <v>11227.98</v>
      </c>
      <c r="Z1157">
        <v>7195.72</v>
      </c>
      <c r="AA1157">
        <v>7855.79</v>
      </c>
      <c r="AB1157">
        <v>6967.360000000001</v>
      </c>
      <c r="AC1157">
        <v>8525.97</v>
      </c>
      <c r="AD1157">
        <v>0</v>
      </c>
      <c r="AE1157" t="s">
        <v>104</v>
      </c>
      <c r="AF1157" t="s">
        <v>671</v>
      </c>
      <c r="AG1157" t="s">
        <v>401</v>
      </c>
      <c r="AH1157" t="s">
        <v>107</v>
      </c>
    </row>
    <row r="1158" spans="1:34" ht="15">
      <c r="A1158" t="s">
        <v>101</v>
      </c>
      <c r="B1158" t="s">
        <v>746</v>
      </c>
      <c r="C1158" t="s">
        <v>400</v>
      </c>
      <c r="D1158" t="s">
        <v>134</v>
      </c>
      <c r="E1158" t="s">
        <v>108</v>
      </c>
      <c r="F1158">
        <v>2012</v>
      </c>
      <c r="G1158" t="s">
        <v>113</v>
      </c>
      <c r="H1158" t="s">
        <v>135</v>
      </c>
      <c r="I1158" t="s">
        <v>115</v>
      </c>
      <c r="J1158" t="s">
        <v>129</v>
      </c>
      <c r="K1158" t="s">
        <v>136</v>
      </c>
      <c r="L1158">
        <v>0</v>
      </c>
      <c r="M1158">
        <v>0</v>
      </c>
      <c r="N1158">
        <v>18649.7</v>
      </c>
      <c r="O1158">
        <v>0</v>
      </c>
      <c r="P1158">
        <v>-18649.7</v>
      </c>
      <c r="Q1158" t="s">
        <v>103</v>
      </c>
      <c r="R1158">
        <v>0</v>
      </c>
      <c r="S1158">
        <v>0</v>
      </c>
      <c r="T1158">
        <v>0</v>
      </c>
      <c r="U1158">
        <v>0</v>
      </c>
      <c r="V1158">
        <v>0</v>
      </c>
      <c r="W1158">
        <v>0</v>
      </c>
      <c r="X1158">
        <v>0</v>
      </c>
      <c r="Y1158">
        <v>0</v>
      </c>
      <c r="Z1158">
        <v>0</v>
      </c>
      <c r="AA1158">
        <v>0</v>
      </c>
      <c r="AB1158">
        <v>18649.7</v>
      </c>
      <c r="AC1158">
        <v>0</v>
      </c>
      <c r="AD1158">
        <v>0</v>
      </c>
      <c r="AE1158" t="s">
        <v>104</v>
      </c>
      <c r="AF1158" t="s">
        <v>747</v>
      </c>
      <c r="AG1158" t="s">
        <v>401</v>
      </c>
      <c r="AH1158" t="s">
        <v>109</v>
      </c>
    </row>
    <row r="1159" spans="1:34" ht="15">
      <c r="A1159" t="s">
        <v>101</v>
      </c>
      <c r="B1159" t="s">
        <v>746</v>
      </c>
      <c r="C1159" t="s">
        <v>400</v>
      </c>
      <c r="D1159" t="s">
        <v>137</v>
      </c>
      <c r="E1159" t="s">
        <v>108</v>
      </c>
      <c r="F1159">
        <v>2012</v>
      </c>
      <c r="G1159" t="s">
        <v>113</v>
      </c>
      <c r="H1159" t="s">
        <v>138</v>
      </c>
      <c r="I1159" t="s">
        <v>115</v>
      </c>
      <c r="J1159" t="s">
        <v>129</v>
      </c>
      <c r="K1159" t="s">
        <v>136</v>
      </c>
      <c r="L1159">
        <v>0</v>
      </c>
      <c r="M1159">
        <v>0</v>
      </c>
      <c r="N1159">
        <v>889.58</v>
      </c>
      <c r="O1159">
        <v>0</v>
      </c>
      <c r="P1159">
        <v>-889.58</v>
      </c>
      <c r="Q1159" t="s">
        <v>103</v>
      </c>
      <c r="R1159">
        <v>0</v>
      </c>
      <c r="S1159">
        <v>0</v>
      </c>
      <c r="T1159">
        <v>0</v>
      </c>
      <c r="U1159">
        <v>0</v>
      </c>
      <c r="V1159">
        <v>0</v>
      </c>
      <c r="W1159">
        <v>0</v>
      </c>
      <c r="X1159">
        <v>205.16</v>
      </c>
      <c r="Y1159">
        <v>395.22</v>
      </c>
      <c r="Z1159">
        <v>149.97</v>
      </c>
      <c r="AA1159">
        <v>49.34</v>
      </c>
      <c r="AB1159">
        <v>40.06</v>
      </c>
      <c r="AC1159">
        <v>49.83</v>
      </c>
      <c r="AD1159">
        <v>0</v>
      </c>
      <c r="AE1159" t="s">
        <v>104</v>
      </c>
      <c r="AF1159" t="s">
        <v>747</v>
      </c>
      <c r="AG1159" t="s">
        <v>401</v>
      </c>
      <c r="AH1159" t="s">
        <v>109</v>
      </c>
    </row>
    <row r="1160" spans="1:34" ht="15">
      <c r="A1160" t="s">
        <v>101</v>
      </c>
      <c r="B1160" t="s">
        <v>102</v>
      </c>
      <c r="C1160" t="s">
        <v>402</v>
      </c>
      <c r="D1160" t="s">
        <v>127</v>
      </c>
      <c r="E1160" t="s">
        <v>102</v>
      </c>
      <c r="F1160">
        <v>2012</v>
      </c>
      <c r="G1160" t="s">
        <v>113</v>
      </c>
      <c r="H1160" t="s">
        <v>128</v>
      </c>
      <c r="I1160" t="s">
        <v>115</v>
      </c>
      <c r="J1160" t="s">
        <v>129</v>
      </c>
      <c r="K1160" t="s">
        <v>130</v>
      </c>
      <c r="L1160">
        <v>815769.96</v>
      </c>
      <c r="M1160">
        <v>815769.96</v>
      </c>
      <c r="N1160">
        <v>0</v>
      </c>
      <c r="O1160">
        <v>0</v>
      </c>
      <c r="P1160">
        <v>815769.96</v>
      </c>
      <c r="Q1160" t="s">
        <v>131</v>
      </c>
      <c r="R1160">
        <v>0</v>
      </c>
      <c r="S1160">
        <v>0</v>
      </c>
      <c r="T1160">
        <v>0</v>
      </c>
      <c r="U1160">
        <v>0</v>
      </c>
      <c r="V1160">
        <v>0</v>
      </c>
      <c r="W1160">
        <v>0</v>
      </c>
      <c r="X1160">
        <v>0</v>
      </c>
      <c r="Y1160">
        <v>0</v>
      </c>
      <c r="Z1160">
        <v>0</v>
      </c>
      <c r="AA1160">
        <v>0</v>
      </c>
      <c r="AB1160">
        <v>0</v>
      </c>
      <c r="AC1160">
        <v>0</v>
      </c>
      <c r="AD1160">
        <v>0</v>
      </c>
      <c r="AE1160" t="s">
        <v>104</v>
      </c>
      <c r="AF1160" t="s">
        <v>105</v>
      </c>
      <c r="AG1160" t="s">
        <v>403</v>
      </c>
      <c r="AH1160" t="s">
        <v>105</v>
      </c>
    </row>
    <row r="1161" spans="1:34" ht="15">
      <c r="A1161" t="s">
        <v>101</v>
      </c>
      <c r="B1161" t="s">
        <v>102</v>
      </c>
      <c r="C1161" t="s">
        <v>402</v>
      </c>
      <c r="D1161" t="s">
        <v>264</v>
      </c>
      <c r="E1161" t="s">
        <v>102</v>
      </c>
      <c r="F1161">
        <v>2012</v>
      </c>
      <c r="G1161" t="s">
        <v>113</v>
      </c>
      <c r="H1161" t="s">
        <v>265</v>
      </c>
      <c r="I1161" t="s">
        <v>115</v>
      </c>
      <c r="J1161" t="s">
        <v>129</v>
      </c>
      <c r="K1161" t="s">
        <v>130</v>
      </c>
      <c r="L1161">
        <v>91346</v>
      </c>
      <c r="M1161">
        <v>91346</v>
      </c>
      <c r="N1161">
        <v>0</v>
      </c>
      <c r="O1161">
        <v>0</v>
      </c>
      <c r="P1161">
        <v>91346</v>
      </c>
      <c r="Q1161" t="s">
        <v>131</v>
      </c>
      <c r="R1161">
        <v>0</v>
      </c>
      <c r="S1161">
        <v>0</v>
      </c>
      <c r="T1161">
        <v>0</v>
      </c>
      <c r="U1161">
        <v>0</v>
      </c>
      <c r="V1161">
        <v>0</v>
      </c>
      <c r="W1161">
        <v>0</v>
      </c>
      <c r="X1161">
        <v>0</v>
      </c>
      <c r="Y1161">
        <v>0</v>
      </c>
      <c r="Z1161">
        <v>0</v>
      </c>
      <c r="AA1161">
        <v>0</v>
      </c>
      <c r="AB1161">
        <v>0</v>
      </c>
      <c r="AC1161">
        <v>0</v>
      </c>
      <c r="AD1161">
        <v>0</v>
      </c>
      <c r="AE1161" t="s">
        <v>104</v>
      </c>
      <c r="AF1161" t="s">
        <v>105</v>
      </c>
      <c r="AG1161" t="s">
        <v>403</v>
      </c>
      <c r="AH1161" t="s">
        <v>105</v>
      </c>
    </row>
    <row r="1162" spans="1:34" ht="15">
      <c r="A1162" t="s">
        <v>101</v>
      </c>
      <c r="B1162" t="s">
        <v>102</v>
      </c>
      <c r="C1162" t="s">
        <v>402</v>
      </c>
      <c r="D1162" t="s">
        <v>132</v>
      </c>
      <c r="E1162" t="s">
        <v>102</v>
      </c>
      <c r="F1162">
        <v>2012</v>
      </c>
      <c r="G1162" t="s">
        <v>113</v>
      </c>
      <c r="H1162" t="s">
        <v>133</v>
      </c>
      <c r="I1162" t="s">
        <v>115</v>
      </c>
      <c r="J1162" t="s">
        <v>129</v>
      </c>
      <c r="K1162" t="s">
        <v>130</v>
      </c>
      <c r="L1162">
        <v>0</v>
      </c>
      <c r="M1162">
        <v>0</v>
      </c>
      <c r="N1162">
        <v>0</v>
      </c>
      <c r="O1162">
        <v>0</v>
      </c>
      <c r="P1162">
        <v>0</v>
      </c>
      <c r="Q1162" t="s">
        <v>103</v>
      </c>
      <c r="R1162">
        <v>0</v>
      </c>
      <c r="S1162">
        <v>22243.87</v>
      </c>
      <c r="T1162">
        <v>-22243.87</v>
      </c>
      <c r="U1162">
        <v>0</v>
      </c>
      <c r="V1162">
        <v>11168.92</v>
      </c>
      <c r="W1162">
        <v>2710.58</v>
      </c>
      <c r="X1162">
        <v>6694.84</v>
      </c>
      <c r="Y1162">
        <v>-20574.34</v>
      </c>
      <c r="Z1162">
        <v>0</v>
      </c>
      <c r="AA1162">
        <v>9307.460000000001</v>
      </c>
      <c r="AB1162">
        <v>-9307.460000000001</v>
      </c>
      <c r="AC1162">
        <v>0</v>
      </c>
      <c r="AD1162">
        <v>0</v>
      </c>
      <c r="AE1162" t="s">
        <v>104</v>
      </c>
      <c r="AF1162" t="s">
        <v>105</v>
      </c>
      <c r="AG1162" t="s">
        <v>403</v>
      </c>
      <c r="AH1162" t="s">
        <v>105</v>
      </c>
    </row>
    <row r="1163" spans="1:34" ht="15">
      <c r="A1163" t="s">
        <v>101</v>
      </c>
      <c r="B1163" t="s">
        <v>102</v>
      </c>
      <c r="C1163" t="s">
        <v>402</v>
      </c>
      <c r="D1163" t="s">
        <v>134</v>
      </c>
      <c r="E1163" t="s">
        <v>102</v>
      </c>
      <c r="F1163">
        <v>2012</v>
      </c>
      <c r="G1163" t="s">
        <v>113</v>
      </c>
      <c r="H1163" t="s">
        <v>135</v>
      </c>
      <c r="I1163" t="s">
        <v>115</v>
      </c>
      <c r="J1163" t="s">
        <v>129</v>
      </c>
      <c r="K1163" t="s">
        <v>136</v>
      </c>
      <c r="L1163">
        <v>108360</v>
      </c>
      <c r="M1163">
        <v>108360</v>
      </c>
      <c r="N1163">
        <v>0</v>
      </c>
      <c r="O1163">
        <v>0</v>
      </c>
      <c r="P1163">
        <v>108360</v>
      </c>
      <c r="Q1163" t="s">
        <v>131</v>
      </c>
      <c r="R1163">
        <v>0</v>
      </c>
      <c r="S1163">
        <v>0</v>
      </c>
      <c r="T1163">
        <v>0</v>
      </c>
      <c r="U1163">
        <v>0</v>
      </c>
      <c r="V1163">
        <v>0</v>
      </c>
      <c r="W1163">
        <v>0</v>
      </c>
      <c r="X1163">
        <v>0</v>
      </c>
      <c r="Y1163">
        <v>0</v>
      </c>
      <c r="Z1163">
        <v>0</v>
      </c>
      <c r="AA1163">
        <v>0</v>
      </c>
      <c r="AB1163">
        <v>0</v>
      </c>
      <c r="AC1163">
        <v>0</v>
      </c>
      <c r="AD1163">
        <v>0</v>
      </c>
      <c r="AE1163" t="s">
        <v>104</v>
      </c>
      <c r="AF1163" t="s">
        <v>105</v>
      </c>
      <c r="AG1163" t="s">
        <v>403</v>
      </c>
      <c r="AH1163" t="s">
        <v>105</v>
      </c>
    </row>
    <row r="1164" spans="1:34" ht="15">
      <c r="A1164" t="s">
        <v>101</v>
      </c>
      <c r="B1164" t="s">
        <v>102</v>
      </c>
      <c r="C1164" t="s">
        <v>402</v>
      </c>
      <c r="D1164" t="s">
        <v>137</v>
      </c>
      <c r="E1164" t="s">
        <v>102</v>
      </c>
      <c r="F1164">
        <v>2012</v>
      </c>
      <c r="G1164" t="s">
        <v>113</v>
      </c>
      <c r="H1164" t="s">
        <v>138</v>
      </c>
      <c r="I1164" t="s">
        <v>115</v>
      </c>
      <c r="J1164" t="s">
        <v>129</v>
      </c>
      <c r="K1164" t="s">
        <v>136</v>
      </c>
      <c r="L1164">
        <v>58423.92</v>
      </c>
      <c r="M1164">
        <v>58423.92</v>
      </c>
      <c r="N1164">
        <v>0</v>
      </c>
      <c r="O1164">
        <v>0</v>
      </c>
      <c r="P1164">
        <v>58423.92</v>
      </c>
      <c r="Q1164" t="s">
        <v>131</v>
      </c>
      <c r="R1164">
        <v>0</v>
      </c>
      <c r="S1164">
        <v>0</v>
      </c>
      <c r="T1164">
        <v>0</v>
      </c>
      <c r="U1164">
        <v>0</v>
      </c>
      <c r="V1164">
        <v>0</v>
      </c>
      <c r="W1164">
        <v>0</v>
      </c>
      <c r="X1164">
        <v>0</v>
      </c>
      <c r="Y1164">
        <v>0</v>
      </c>
      <c r="Z1164">
        <v>0</v>
      </c>
      <c r="AA1164">
        <v>0</v>
      </c>
      <c r="AB1164">
        <v>0</v>
      </c>
      <c r="AC1164">
        <v>0</v>
      </c>
      <c r="AD1164">
        <v>0</v>
      </c>
      <c r="AE1164" t="s">
        <v>104</v>
      </c>
      <c r="AF1164" t="s">
        <v>105</v>
      </c>
      <c r="AG1164" t="s">
        <v>403</v>
      </c>
      <c r="AH1164" t="s">
        <v>105</v>
      </c>
    </row>
    <row r="1165" spans="1:34" ht="15">
      <c r="A1165" t="s">
        <v>101</v>
      </c>
      <c r="B1165" t="s">
        <v>102</v>
      </c>
      <c r="C1165" t="s">
        <v>402</v>
      </c>
      <c r="D1165" t="s">
        <v>139</v>
      </c>
      <c r="E1165" t="s">
        <v>102</v>
      </c>
      <c r="F1165">
        <v>2012</v>
      </c>
      <c r="G1165" t="s">
        <v>113</v>
      </c>
      <c r="H1165" t="s">
        <v>140</v>
      </c>
      <c r="I1165" t="s">
        <v>115</v>
      </c>
      <c r="J1165" t="s">
        <v>129</v>
      </c>
      <c r="K1165" t="s">
        <v>136</v>
      </c>
      <c r="L1165">
        <v>59142.92</v>
      </c>
      <c r="M1165">
        <v>59142.92</v>
      </c>
      <c r="N1165">
        <v>0</v>
      </c>
      <c r="O1165">
        <v>0</v>
      </c>
      <c r="P1165">
        <v>59142.92</v>
      </c>
      <c r="Q1165" t="s">
        <v>131</v>
      </c>
      <c r="R1165">
        <v>0</v>
      </c>
      <c r="S1165">
        <v>0</v>
      </c>
      <c r="T1165">
        <v>0</v>
      </c>
      <c r="U1165">
        <v>0</v>
      </c>
      <c r="V1165">
        <v>0</v>
      </c>
      <c r="W1165">
        <v>0</v>
      </c>
      <c r="X1165">
        <v>0</v>
      </c>
      <c r="Y1165">
        <v>0</v>
      </c>
      <c r="Z1165">
        <v>0</v>
      </c>
      <c r="AA1165">
        <v>0</v>
      </c>
      <c r="AB1165">
        <v>0</v>
      </c>
      <c r="AC1165">
        <v>0</v>
      </c>
      <c r="AD1165">
        <v>0</v>
      </c>
      <c r="AE1165" t="s">
        <v>104</v>
      </c>
      <c r="AF1165" t="s">
        <v>105</v>
      </c>
      <c r="AG1165" t="s">
        <v>403</v>
      </c>
      <c r="AH1165" t="s">
        <v>105</v>
      </c>
    </row>
    <row r="1166" spans="1:34" ht="15">
      <c r="A1166" t="s">
        <v>101</v>
      </c>
      <c r="B1166" t="s">
        <v>102</v>
      </c>
      <c r="C1166" t="s">
        <v>402</v>
      </c>
      <c r="D1166" t="s">
        <v>141</v>
      </c>
      <c r="E1166" t="s">
        <v>102</v>
      </c>
      <c r="F1166">
        <v>2012</v>
      </c>
      <c r="G1166" t="s">
        <v>113</v>
      </c>
      <c r="H1166" t="s">
        <v>142</v>
      </c>
      <c r="I1166" t="s">
        <v>115</v>
      </c>
      <c r="J1166" t="s">
        <v>129</v>
      </c>
      <c r="K1166" t="s">
        <v>136</v>
      </c>
      <c r="L1166">
        <v>3234</v>
      </c>
      <c r="M1166">
        <v>3234</v>
      </c>
      <c r="N1166">
        <v>0</v>
      </c>
      <c r="O1166">
        <v>0</v>
      </c>
      <c r="P1166">
        <v>3234</v>
      </c>
      <c r="Q1166" t="s">
        <v>131</v>
      </c>
      <c r="R1166">
        <v>0</v>
      </c>
      <c r="S1166">
        <v>0</v>
      </c>
      <c r="T1166">
        <v>0</v>
      </c>
      <c r="U1166">
        <v>0</v>
      </c>
      <c r="V1166">
        <v>0</v>
      </c>
      <c r="W1166">
        <v>0</v>
      </c>
      <c r="X1166">
        <v>0</v>
      </c>
      <c r="Y1166">
        <v>0</v>
      </c>
      <c r="Z1166">
        <v>0</v>
      </c>
      <c r="AA1166">
        <v>0</v>
      </c>
      <c r="AB1166">
        <v>0</v>
      </c>
      <c r="AC1166">
        <v>0</v>
      </c>
      <c r="AD1166">
        <v>0</v>
      </c>
      <c r="AE1166" t="s">
        <v>104</v>
      </c>
      <c r="AF1166" t="s">
        <v>105</v>
      </c>
      <c r="AG1166" t="s">
        <v>403</v>
      </c>
      <c r="AH1166" t="s">
        <v>105</v>
      </c>
    </row>
    <row r="1167" spans="1:34" ht="15">
      <c r="A1167" t="s">
        <v>101</v>
      </c>
      <c r="B1167" t="s">
        <v>102</v>
      </c>
      <c r="C1167" t="s">
        <v>402</v>
      </c>
      <c r="D1167" t="s">
        <v>143</v>
      </c>
      <c r="E1167" t="s">
        <v>102</v>
      </c>
      <c r="F1167">
        <v>2012</v>
      </c>
      <c r="G1167" t="s">
        <v>113</v>
      </c>
      <c r="H1167" t="s">
        <v>144</v>
      </c>
      <c r="I1167" t="s">
        <v>115</v>
      </c>
      <c r="J1167" t="s">
        <v>129</v>
      </c>
      <c r="K1167" t="s">
        <v>136</v>
      </c>
      <c r="L1167">
        <v>0</v>
      </c>
      <c r="M1167">
        <v>0</v>
      </c>
      <c r="N1167">
        <v>0</v>
      </c>
      <c r="O1167">
        <v>0</v>
      </c>
      <c r="P1167">
        <v>0</v>
      </c>
      <c r="Q1167" t="s">
        <v>103</v>
      </c>
      <c r="R1167">
        <v>0</v>
      </c>
      <c r="S1167">
        <v>5682.87</v>
      </c>
      <c r="T1167">
        <v>-5682.87</v>
      </c>
      <c r="U1167">
        <v>0</v>
      </c>
      <c r="V1167">
        <v>1826.99</v>
      </c>
      <c r="W1167">
        <v>456.76</v>
      </c>
      <c r="X1167">
        <v>941.7</v>
      </c>
      <c r="Y1167">
        <v>-3225.4500000000003</v>
      </c>
      <c r="Z1167">
        <v>0</v>
      </c>
      <c r="AA1167">
        <v>1272.03</v>
      </c>
      <c r="AB1167">
        <v>-1272.03</v>
      </c>
      <c r="AC1167">
        <v>0</v>
      </c>
      <c r="AD1167">
        <v>0</v>
      </c>
      <c r="AE1167" t="s">
        <v>104</v>
      </c>
      <c r="AF1167" t="s">
        <v>105</v>
      </c>
      <c r="AG1167" t="s">
        <v>403</v>
      </c>
      <c r="AH1167" t="s">
        <v>105</v>
      </c>
    </row>
    <row r="1168" spans="1:34" ht="15">
      <c r="A1168" t="s">
        <v>101</v>
      </c>
      <c r="B1168" t="s">
        <v>102</v>
      </c>
      <c r="C1168" t="s">
        <v>402</v>
      </c>
      <c r="D1168" t="s">
        <v>232</v>
      </c>
      <c r="E1168" t="s">
        <v>102</v>
      </c>
      <c r="F1168">
        <v>2012</v>
      </c>
      <c r="G1168" t="s">
        <v>113</v>
      </c>
      <c r="H1168" t="s">
        <v>233</v>
      </c>
      <c r="I1168" t="s">
        <v>115</v>
      </c>
      <c r="J1168" t="s">
        <v>147</v>
      </c>
      <c r="L1168">
        <v>35191</v>
      </c>
      <c r="M1168">
        <v>35191</v>
      </c>
      <c r="N1168">
        <v>0</v>
      </c>
      <c r="O1168">
        <v>0</v>
      </c>
      <c r="P1168">
        <v>35191</v>
      </c>
      <c r="Q1168" t="s">
        <v>131</v>
      </c>
      <c r="R1168">
        <v>0</v>
      </c>
      <c r="S1168">
        <v>0</v>
      </c>
      <c r="T1168">
        <v>0</v>
      </c>
      <c r="U1168">
        <v>0</v>
      </c>
      <c r="V1168">
        <v>0</v>
      </c>
      <c r="W1168">
        <v>0</v>
      </c>
      <c r="X1168">
        <v>0</v>
      </c>
      <c r="Y1168">
        <v>0</v>
      </c>
      <c r="Z1168">
        <v>0</v>
      </c>
      <c r="AA1168">
        <v>0</v>
      </c>
      <c r="AB1168">
        <v>0</v>
      </c>
      <c r="AC1168">
        <v>0</v>
      </c>
      <c r="AD1168">
        <v>0</v>
      </c>
      <c r="AE1168" t="s">
        <v>104</v>
      </c>
      <c r="AF1168" t="s">
        <v>105</v>
      </c>
      <c r="AG1168" t="s">
        <v>403</v>
      </c>
      <c r="AH1168" t="s">
        <v>105</v>
      </c>
    </row>
    <row r="1169" spans="1:34" ht="15">
      <c r="A1169" t="s">
        <v>101</v>
      </c>
      <c r="B1169" t="s">
        <v>102</v>
      </c>
      <c r="C1169" t="s">
        <v>402</v>
      </c>
      <c r="D1169" t="s">
        <v>372</v>
      </c>
      <c r="E1169" t="s">
        <v>102</v>
      </c>
      <c r="F1169">
        <v>2012</v>
      </c>
      <c r="G1169" t="s">
        <v>113</v>
      </c>
      <c r="H1169" t="s">
        <v>373</v>
      </c>
      <c r="I1169" t="s">
        <v>115</v>
      </c>
      <c r="J1169" t="s">
        <v>147</v>
      </c>
      <c r="L1169">
        <v>19500</v>
      </c>
      <c r="M1169">
        <v>19500</v>
      </c>
      <c r="N1169">
        <v>0</v>
      </c>
      <c r="O1169">
        <v>0</v>
      </c>
      <c r="P1169">
        <v>19500</v>
      </c>
      <c r="Q1169" t="s">
        <v>131</v>
      </c>
      <c r="R1169">
        <v>0</v>
      </c>
      <c r="S1169">
        <v>0</v>
      </c>
      <c r="T1169">
        <v>0</v>
      </c>
      <c r="U1169">
        <v>0</v>
      </c>
      <c r="V1169">
        <v>0</v>
      </c>
      <c r="W1169">
        <v>0</v>
      </c>
      <c r="X1169">
        <v>0</v>
      </c>
      <c r="Y1169">
        <v>0</v>
      </c>
      <c r="Z1169">
        <v>0</v>
      </c>
      <c r="AA1169">
        <v>0</v>
      </c>
      <c r="AB1169">
        <v>0</v>
      </c>
      <c r="AC1169">
        <v>0</v>
      </c>
      <c r="AD1169">
        <v>0</v>
      </c>
      <c r="AE1169" t="s">
        <v>104</v>
      </c>
      <c r="AF1169" t="s">
        <v>105</v>
      </c>
      <c r="AG1169" t="s">
        <v>403</v>
      </c>
      <c r="AH1169" t="s">
        <v>105</v>
      </c>
    </row>
    <row r="1170" spans="1:34" ht="15">
      <c r="A1170" t="s">
        <v>101</v>
      </c>
      <c r="B1170" t="s">
        <v>102</v>
      </c>
      <c r="C1170" t="s">
        <v>402</v>
      </c>
      <c r="D1170" t="s">
        <v>173</v>
      </c>
      <c r="E1170" t="s">
        <v>102</v>
      </c>
      <c r="F1170">
        <v>2012</v>
      </c>
      <c r="G1170" t="s">
        <v>113</v>
      </c>
      <c r="H1170" t="s">
        <v>174</v>
      </c>
      <c r="I1170" t="s">
        <v>115</v>
      </c>
      <c r="J1170" t="s">
        <v>147</v>
      </c>
      <c r="L1170">
        <v>7500</v>
      </c>
      <c r="M1170">
        <v>7500</v>
      </c>
      <c r="N1170">
        <v>0</v>
      </c>
      <c r="O1170">
        <v>0</v>
      </c>
      <c r="P1170">
        <v>7500</v>
      </c>
      <c r="Q1170" t="s">
        <v>131</v>
      </c>
      <c r="R1170">
        <v>0</v>
      </c>
      <c r="S1170">
        <v>0</v>
      </c>
      <c r="T1170">
        <v>0</v>
      </c>
      <c r="U1170">
        <v>0</v>
      </c>
      <c r="V1170">
        <v>0</v>
      </c>
      <c r="W1170">
        <v>0</v>
      </c>
      <c r="X1170">
        <v>0</v>
      </c>
      <c r="Y1170">
        <v>0</v>
      </c>
      <c r="Z1170">
        <v>0</v>
      </c>
      <c r="AA1170">
        <v>0</v>
      </c>
      <c r="AB1170">
        <v>0</v>
      </c>
      <c r="AC1170">
        <v>0</v>
      </c>
      <c r="AD1170">
        <v>0</v>
      </c>
      <c r="AE1170" t="s">
        <v>104</v>
      </c>
      <c r="AF1170" t="s">
        <v>105</v>
      </c>
      <c r="AG1170" t="s">
        <v>403</v>
      </c>
      <c r="AH1170" t="s">
        <v>105</v>
      </c>
    </row>
    <row r="1171" spans="1:34" ht="15">
      <c r="A1171" t="s">
        <v>101</v>
      </c>
      <c r="B1171" t="s">
        <v>102</v>
      </c>
      <c r="C1171" t="s">
        <v>402</v>
      </c>
      <c r="D1171" t="s">
        <v>404</v>
      </c>
      <c r="E1171" t="s">
        <v>102</v>
      </c>
      <c r="F1171">
        <v>2012</v>
      </c>
      <c r="G1171" t="s">
        <v>113</v>
      </c>
      <c r="H1171" t="s">
        <v>405</v>
      </c>
      <c r="I1171" t="s">
        <v>115</v>
      </c>
      <c r="J1171" t="s">
        <v>150</v>
      </c>
      <c r="L1171">
        <v>1000</v>
      </c>
      <c r="M1171">
        <v>1000</v>
      </c>
      <c r="N1171">
        <v>0</v>
      </c>
      <c r="O1171">
        <v>0</v>
      </c>
      <c r="P1171">
        <v>1000</v>
      </c>
      <c r="Q1171" t="s">
        <v>131</v>
      </c>
      <c r="R1171">
        <v>0</v>
      </c>
      <c r="S1171">
        <v>0</v>
      </c>
      <c r="T1171">
        <v>0</v>
      </c>
      <c r="U1171">
        <v>0</v>
      </c>
      <c r="V1171">
        <v>0</v>
      </c>
      <c r="W1171">
        <v>0</v>
      </c>
      <c r="X1171">
        <v>0</v>
      </c>
      <c r="Y1171">
        <v>0</v>
      </c>
      <c r="Z1171">
        <v>0</v>
      </c>
      <c r="AA1171">
        <v>0</v>
      </c>
      <c r="AB1171">
        <v>0</v>
      </c>
      <c r="AC1171">
        <v>0</v>
      </c>
      <c r="AD1171">
        <v>0</v>
      </c>
      <c r="AE1171" t="s">
        <v>104</v>
      </c>
      <c r="AF1171" t="s">
        <v>105</v>
      </c>
      <c r="AG1171" t="s">
        <v>403</v>
      </c>
      <c r="AH1171" t="s">
        <v>105</v>
      </c>
    </row>
    <row r="1172" spans="1:34" ht="15">
      <c r="A1172" t="s">
        <v>101</v>
      </c>
      <c r="B1172" t="s">
        <v>102</v>
      </c>
      <c r="C1172" t="s">
        <v>402</v>
      </c>
      <c r="D1172" t="s">
        <v>406</v>
      </c>
      <c r="E1172" t="s">
        <v>102</v>
      </c>
      <c r="F1172">
        <v>2012</v>
      </c>
      <c r="G1172" t="s">
        <v>113</v>
      </c>
      <c r="H1172" t="s">
        <v>407</v>
      </c>
      <c r="I1172" t="s">
        <v>115</v>
      </c>
      <c r="J1172" t="s">
        <v>150</v>
      </c>
      <c r="L1172">
        <v>31000</v>
      </c>
      <c r="M1172">
        <v>31000</v>
      </c>
      <c r="N1172">
        <v>0</v>
      </c>
      <c r="O1172">
        <v>0</v>
      </c>
      <c r="P1172">
        <v>31000</v>
      </c>
      <c r="Q1172" t="s">
        <v>131</v>
      </c>
      <c r="R1172">
        <v>0</v>
      </c>
      <c r="S1172">
        <v>0</v>
      </c>
      <c r="T1172">
        <v>0</v>
      </c>
      <c r="U1172">
        <v>0</v>
      </c>
      <c r="V1172">
        <v>0</v>
      </c>
      <c r="W1172">
        <v>0</v>
      </c>
      <c r="X1172">
        <v>0</v>
      </c>
      <c r="Y1172">
        <v>0</v>
      </c>
      <c r="Z1172">
        <v>0</v>
      </c>
      <c r="AA1172">
        <v>0</v>
      </c>
      <c r="AB1172">
        <v>0</v>
      </c>
      <c r="AC1172">
        <v>0</v>
      </c>
      <c r="AD1172">
        <v>0</v>
      </c>
      <c r="AE1172" t="s">
        <v>104</v>
      </c>
      <c r="AF1172" t="s">
        <v>105</v>
      </c>
      <c r="AG1172" t="s">
        <v>403</v>
      </c>
      <c r="AH1172" t="s">
        <v>105</v>
      </c>
    </row>
    <row r="1173" spans="1:34" ht="15">
      <c r="A1173" t="s">
        <v>101</v>
      </c>
      <c r="B1173" t="s">
        <v>102</v>
      </c>
      <c r="C1173" t="s">
        <v>402</v>
      </c>
      <c r="D1173" t="s">
        <v>151</v>
      </c>
      <c r="E1173" t="s">
        <v>102</v>
      </c>
      <c r="F1173">
        <v>2012</v>
      </c>
      <c r="G1173" t="s">
        <v>113</v>
      </c>
      <c r="H1173" t="s">
        <v>152</v>
      </c>
      <c r="I1173" t="s">
        <v>115</v>
      </c>
      <c r="J1173" t="s">
        <v>150</v>
      </c>
      <c r="L1173">
        <v>10500</v>
      </c>
      <c r="M1173">
        <v>10500</v>
      </c>
      <c r="N1173">
        <v>0</v>
      </c>
      <c r="O1173">
        <v>0</v>
      </c>
      <c r="P1173">
        <v>10500</v>
      </c>
      <c r="Q1173" t="s">
        <v>131</v>
      </c>
      <c r="R1173">
        <v>0</v>
      </c>
      <c r="S1173">
        <v>0</v>
      </c>
      <c r="T1173">
        <v>0</v>
      </c>
      <c r="U1173">
        <v>0</v>
      </c>
      <c r="V1173">
        <v>0</v>
      </c>
      <c r="W1173">
        <v>0</v>
      </c>
      <c r="X1173">
        <v>0</v>
      </c>
      <c r="Y1173">
        <v>0</v>
      </c>
      <c r="Z1173">
        <v>0</v>
      </c>
      <c r="AA1173">
        <v>0</v>
      </c>
      <c r="AB1173">
        <v>0</v>
      </c>
      <c r="AC1173">
        <v>0</v>
      </c>
      <c r="AD1173">
        <v>0</v>
      </c>
      <c r="AE1173" t="s">
        <v>104</v>
      </c>
      <c r="AF1173" t="s">
        <v>105</v>
      </c>
      <c r="AG1173" t="s">
        <v>403</v>
      </c>
      <c r="AH1173" t="s">
        <v>105</v>
      </c>
    </row>
    <row r="1174" spans="1:34" ht="15">
      <c r="A1174" t="s">
        <v>101</v>
      </c>
      <c r="B1174" t="s">
        <v>102</v>
      </c>
      <c r="C1174" t="s">
        <v>402</v>
      </c>
      <c r="D1174" t="s">
        <v>155</v>
      </c>
      <c r="E1174" t="s">
        <v>102</v>
      </c>
      <c r="F1174">
        <v>2012</v>
      </c>
      <c r="G1174" t="s">
        <v>113</v>
      </c>
      <c r="H1174" t="s">
        <v>156</v>
      </c>
      <c r="I1174" t="s">
        <v>115</v>
      </c>
      <c r="J1174" t="s">
        <v>157</v>
      </c>
      <c r="L1174">
        <v>0.08</v>
      </c>
      <c r="M1174">
        <v>0.08</v>
      </c>
      <c r="N1174">
        <v>0</v>
      </c>
      <c r="O1174">
        <v>0</v>
      </c>
      <c r="P1174">
        <v>0.08</v>
      </c>
      <c r="Q1174" t="s">
        <v>131</v>
      </c>
      <c r="R1174">
        <v>0</v>
      </c>
      <c r="S1174">
        <v>0</v>
      </c>
      <c r="T1174">
        <v>0</v>
      </c>
      <c r="U1174">
        <v>0</v>
      </c>
      <c r="V1174">
        <v>0</v>
      </c>
      <c r="W1174">
        <v>0</v>
      </c>
      <c r="X1174">
        <v>0</v>
      </c>
      <c r="Y1174">
        <v>0</v>
      </c>
      <c r="Z1174">
        <v>0</v>
      </c>
      <c r="AA1174">
        <v>0</v>
      </c>
      <c r="AB1174">
        <v>0</v>
      </c>
      <c r="AC1174">
        <v>0</v>
      </c>
      <c r="AD1174">
        <v>0</v>
      </c>
      <c r="AE1174" t="s">
        <v>104</v>
      </c>
      <c r="AF1174" t="s">
        <v>105</v>
      </c>
      <c r="AG1174" t="s">
        <v>403</v>
      </c>
      <c r="AH1174" t="s">
        <v>105</v>
      </c>
    </row>
    <row r="1175" spans="1:34" ht="15">
      <c r="A1175" t="s">
        <v>101</v>
      </c>
      <c r="B1175" t="s">
        <v>102</v>
      </c>
      <c r="C1175" t="s">
        <v>402</v>
      </c>
      <c r="D1175" t="s">
        <v>382</v>
      </c>
      <c r="E1175" t="s">
        <v>102</v>
      </c>
      <c r="F1175">
        <v>2012</v>
      </c>
      <c r="G1175" t="s">
        <v>113</v>
      </c>
      <c r="H1175" t="s">
        <v>383</v>
      </c>
      <c r="I1175" t="s">
        <v>115</v>
      </c>
      <c r="J1175" t="s">
        <v>356</v>
      </c>
      <c r="L1175">
        <v>-21156</v>
      </c>
      <c r="M1175">
        <v>-21156</v>
      </c>
      <c r="N1175">
        <v>0</v>
      </c>
      <c r="O1175">
        <v>0</v>
      </c>
      <c r="P1175">
        <v>-21156</v>
      </c>
      <c r="Q1175" t="s">
        <v>131</v>
      </c>
      <c r="R1175">
        <v>0</v>
      </c>
      <c r="S1175">
        <v>0</v>
      </c>
      <c r="T1175">
        <v>0</v>
      </c>
      <c r="U1175">
        <v>0</v>
      </c>
      <c r="V1175">
        <v>0</v>
      </c>
      <c r="W1175">
        <v>0</v>
      </c>
      <c r="X1175">
        <v>0</v>
      </c>
      <c r="Y1175">
        <v>0</v>
      </c>
      <c r="Z1175">
        <v>0</v>
      </c>
      <c r="AA1175">
        <v>0</v>
      </c>
      <c r="AB1175">
        <v>0</v>
      </c>
      <c r="AC1175">
        <v>0</v>
      </c>
      <c r="AD1175">
        <v>0</v>
      </c>
      <c r="AE1175" t="s">
        <v>104</v>
      </c>
      <c r="AF1175" t="s">
        <v>105</v>
      </c>
      <c r="AG1175" t="s">
        <v>403</v>
      </c>
      <c r="AH1175" t="s">
        <v>105</v>
      </c>
    </row>
    <row r="1176" spans="1:34" ht="15">
      <c r="A1176" t="s">
        <v>101</v>
      </c>
      <c r="B1176" t="s">
        <v>102</v>
      </c>
      <c r="C1176" t="s">
        <v>402</v>
      </c>
      <c r="D1176" t="s">
        <v>161</v>
      </c>
      <c r="E1176" t="s">
        <v>102</v>
      </c>
      <c r="F1176">
        <v>2012</v>
      </c>
      <c r="G1176" t="s">
        <v>121</v>
      </c>
      <c r="H1176" t="s">
        <v>162</v>
      </c>
      <c r="I1176" t="s">
        <v>123</v>
      </c>
      <c r="J1176" t="s">
        <v>124</v>
      </c>
      <c r="L1176" s="40">
        <v>-1251052</v>
      </c>
      <c r="M1176" s="40">
        <v>-1251052</v>
      </c>
      <c r="N1176" s="40">
        <v>0</v>
      </c>
      <c r="O1176" s="40">
        <v>0</v>
      </c>
      <c r="P1176" s="40">
        <v>-1251052</v>
      </c>
      <c r="Q1176" t="s">
        <v>131</v>
      </c>
      <c r="R1176">
        <v>0</v>
      </c>
      <c r="S1176">
        <v>0</v>
      </c>
      <c r="T1176">
        <v>0</v>
      </c>
      <c r="U1176">
        <v>0</v>
      </c>
      <c r="V1176">
        <v>0</v>
      </c>
      <c r="W1176">
        <v>0</v>
      </c>
      <c r="X1176">
        <v>0</v>
      </c>
      <c r="Y1176">
        <v>0</v>
      </c>
      <c r="Z1176">
        <v>0</v>
      </c>
      <c r="AA1176">
        <v>0</v>
      </c>
      <c r="AB1176">
        <v>0</v>
      </c>
      <c r="AC1176">
        <v>0</v>
      </c>
      <c r="AD1176">
        <v>0</v>
      </c>
      <c r="AE1176" t="s">
        <v>104</v>
      </c>
      <c r="AF1176" t="s">
        <v>105</v>
      </c>
      <c r="AG1176" t="s">
        <v>403</v>
      </c>
      <c r="AH1176" t="s">
        <v>105</v>
      </c>
    </row>
    <row r="1177" spans="1:34" ht="15">
      <c r="A1177" t="s">
        <v>101</v>
      </c>
      <c r="B1177" t="s">
        <v>643</v>
      </c>
      <c r="C1177" t="s">
        <v>402</v>
      </c>
      <c r="D1177" t="s">
        <v>127</v>
      </c>
      <c r="E1177" t="s">
        <v>106</v>
      </c>
      <c r="F1177">
        <v>2012</v>
      </c>
      <c r="G1177" t="s">
        <v>113</v>
      </c>
      <c r="H1177" t="s">
        <v>128</v>
      </c>
      <c r="I1177" t="s">
        <v>115</v>
      </c>
      <c r="J1177" t="s">
        <v>129</v>
      </c>
      <c r="K1177" t="s">
        <v>130</v>
      </c>
      <c r="L1177">
        <v>0</v>
      </c>
      <c r="M1177">
        <v>0</v>
      </c>
      <c r="N1177">
        <v>87810.88</v>
      </c>
      <c r="O1177">
        <v>0</v>
      </c>
      <c r="P1177">
        <v>-87810.88</v>
      </c>
      <c r="Q1177" t="s">
        <v>103</v>
      </c>
      <c r="R1177">
        <v>48414.42</v>
      </c>
      <c r="S1177">
        <v>23884.02</v>
      </c>
      <c r="T1177">
        <v>15512.44</v>
      </c>
      <c r="U1177">
        <v>0</v>
      </c>
      <c r="V1177">
        <v>0</v>
      </c>
      <c r="W1177">
        <v>0</v>
      </c>
      <c r="X1177">
        <v>0</v>
      </c>
      <c r="Y1177">
        <v>0</v>
      </c>
      <c r="Z1177">
        <v>0</v>
      </c>
      <c r="AA1177">
        <v>0</v>
      </c>
      <c r="AB1177">
        <v>0</v>
      </c>
      <c r="AC1177">
        <v>0</v>
      </c>
      <c r="AD1177">
        <v>0</v>
      </c>
      <c r="AE1177" t="s">
        <v>104</v>
      </c>
      <c r="AF1177" t="s">
        <v>403</v>
      </c>
      <c r="AG1177" t="s">
        <v>403</v>
      </c>
      <c r="AH1177" t="s">
        <v>107</v>
      </c>
    </row>
    <row r="1178" spans="1:34" ht="15">
      <c r="A1178" t="s">
        <v>101</v>
      </c>
      <c r="B1178" t="s">
        <v>643</v>
      </c>
      <c r="C1178" t="s">
        <v>402</v>
      </c>
      <c r="D1178" t="s">
        <v>134</v>
      </c>
      <c r="E1178" t="s">
        <v>106</v>
      </c>
      <c r="F1178">
        <v>2012</v>
      </c>
      <c r="G1178" t="s">
        <v>113</v>
      </c>
      <c r="H1178" t="s">
        <v>135</v>
      </c>
      <c r="I1178" t="s">
        <v>115</v>
      </c>
      <c r="J1178" t="s">
        <v>129</v>
      </c>
      <c r="K1178" t="s">
        <v>136</v>
      </c>
      <c r="L1178">
        <v>0</v>
      </c>
      <c r="M1178">
        <v>0</v>
      </c>
      <c r="N1178">
        <v>18060</v>
      </c>
      <c r="O1178">
        <v>0</v>
      </c>
      <c r="P1178">
        <v>-18060</v>
      </c>
      <c r="Q1178" t="s">
        <v>103</v>
      </c>
      <c r="R1178">
        <v>0</v>
      </c>
      <c r="S1178">
        <v>9030</v>
      </c>
      <c r="T1178">
        <v>9030</v>
      </c>
      <c r="U1178">
        <v>0</v>
      </c>
      <c r="V1178">
        <v>0</v>
      </c>
      <c r="W1178">
        <v>0</v>
      </c>
      <c r="X1178">
        <v>0</v>
      </c>
      <c r="Y1178">
        <v>0</v>
      </c>
      <c r="Z1178">
        <v>0</v>
      </c>
      <c r="AA1178">
        <v>0</v>
      </c>
      <c r="AB1178">
        <v>0</v>
      </c>
      <c r="AC1178">
        <v>0</v>
      </c>
      <c r="AD1178">
        <v>0</v>
      </c>
      <c r="AE1178" t="s">
        <v>104</v>
      </c>
      <c r="AF1178" t="s">
        <v>403</v>
      </c>
      <c r="AG1178" t="s">
        <v>403</v>
      </c>
      <c r="AH1178" t="s">
        <v>107</v>
      </c>
    </row>
    <row r="1179" spans="1:34" ht="15">
      <c r="A1179" t="s">
        <v>101</v>
      </c>
      <c r="B1179" t="s">
        <v>643</v>
      </c>
      <c r="C1179" t="s">
        <v>402</v>
      </c>
      <c r="D1179" t="s">
        <v>137</v>
      </c>
      <c r="E1179" t="s">
        <v>106</v>
      </c>
      <c r="F1179">
        <v>2012</v>
      </c>
      <c r="G1179" t="s">
        <v>113</v>
      </c>
      <c r="H1179" t="s">
        <v>138</v>
      </c>
      <c r="I1179" t="s">
        <v>115</v>
      </c>
      <c r="J1179" t="s">
        <v>129</v>
      </c>
      <c r="K1179" t="s">
        <v>136</v>
      </c>
      <c r="L1179">
        <v>0</v>
      </c>
      <c r="M1179">
        <v>0</v>
      </c>
      <c r="N1179">
        <v>5926.09</v>
      </c>
      <c r="O1179">
        <v>0</v>
      </c>
      <c r="P1179">
        <v>-5926.09</v>
      </c>
      <c r="Q1179" t="s">
        <v>103</v>
      </c>
      <c r="R1179">
        <v>2370.9500000000003</v>
      </c>
      <c r="S1179">
        <v>2370.92</v>
      </c>
      <c r="T1179">
        <v>1184.22</v>
      </c>
      <c r="U1179">
        <v>0</v>
      </c>
      <c r="V1179">
        <v>0</v>
      </c>
      <c r="W1179">
        <v>0</v>
      </c>
      <c r="X1179">
        <v>0</v>
      </c>
      <c r="Y1179">
        <v>0</v>
      </c>
      <c r="Z1179">
        <v>0</v>
      </c>
      <c r="AA1179">
        <v>0</v>
      </c>
      <c r="AB1179">
        <v>0</v>
      </c>
      <c r="AC1179">
        <v>0</v>
      </c>
      <c r="AD1179">
        <v>0</v>
      </c>
      <c r="AE1179" t="s">
        <v>104</v>
      </c>
      <c r="AF1179" t="s">
        <v>403</v>
      </c>
      <c r="AG1179" t="s">
        <v>403</v>
      </c>
      <c r="AH1179" t="s">
        <v>107</v>
      </c>
    </row>
    <row r="1180" spans="1:34" ht="15">
      <c r="A1180" t="s">
        <v>101</v>
      </c>
      <c r="B1180" t="s">
        <v>643</v>
      </c>
      <c r="C1180" t="s">
        <v>402</v>
      </c>
      <c r="D1180" t="s">
        <v>139</v>
      </c>
      <c r="E1180" t="s">
        <v>106</v>
      </c>
      <c r="F1180">
        <v>2012</v>
      </c>
      <c r="G1180" t="s">
        <v>113</v>
      </c>
      <c r="H1180" t="s">
        <v>140</v>
      </c>
      <c r="I1180" t="s">
        <v>115</v>
      </c>
      <c r="J1180" t="s">
        <v>129</v>
      </c>
      <c r="K1180" t="s">
        <v>136</v>
      </c>
      <c r="L1180">
        <v>0</v>
      </c>
      <c r="M1180">
        <v>0</v>
      </c>
      <c r="N1180">
        <v>5623.26</v>
      </c>
      <c r="O1180">
        <v>0</v>
      </c>
      <c r="P1180">
        <v>-5623.26</v>
      </c>
      <c r="Q1180" t="s">
        <v>103</v>
      </c>
      <c r="R1180">
        <v>2249.3</v>
      </c>
      <c r="S1180">
        <v>2249.3</v>
      </c>
      <c r="T1180">
        <v>1124.66</v>
      </c>
      <c r="U1180">
        <v>0</v>
      </c>
      <c r="V1180">
        <v>0</v>
      </c>
      <c r="W1180">
        <v>0</v>
      </c>
      <c r="X1180">
        <v>0</v>
      </c>
      <c r="Y1180">
        <v>0</v>
      </c>
      <c r="Z1180">
        <v>0</v>
      </c>
      <c r="AA1180">
        <v>0</v>
      </c>
      <c r="AB1180">
        <v>0</v>
      </c>
      <c r="AC1180">
        <v>0</v>
      </c>
      <c r="AD1180">
        <v>0</v>
      </c>
      <c r="AE1180" t="s">
        <v>104</v>
      </c>
      <c r="AF1180" t="s">
        <v>403</v>
      </c>
      <c r="AG1180" t="s">
        <v>403</v>
      </c>
      <c r="AH1180" t="s">
        <v>107</v>
      </c>
    </row>
    <row r="1181" spans="1:34" ht="15">
      <c r="A1181" t="s">
        <v>101</v>
      </c>
      <c r="B1181" t="s">
        <v>643</v>
      </c>
      <c r="C1181" t="s">
        <v>402</v>
      </c>
      <c r="D1181" t="s">
        <v>141</v>
      </c>
      <c r="E1181" t="s">
        <v>106</v>
      </c>
      <c r="F1181">
        <v>2012</v>
      </c>
      <c r="G1181" t="s">
        <v>113</v>
      </c>
      <c r="H1181" t="s">
        <v>142</v>
      </c>
      <c r="I1181" t="s">
        <v>115</v>
      </c>
      <c r="J1181" t="s">
        <v>129</v>
      </c>
      <c r="K1181" t="s">
        <v>136</v>
      </c>
      <c r="L1181">
        <v>0</v>
      </c>
      <c r="M1181">
        <v>0</v>
      </c>
      <c r="N1181">
        <v>3234</v>
      </c>
      <c r="O1181">
        <v>0</v>
      </c>
      <c r="P1181">
        <v>-3234</v>
      </c>
      <c r="Q1181" t="s">
        <v>103</v>
      </c>
      <c r="R1181">
        <v>0</v>
      </c>
      <c r="S1181">
        <v>0</v>
      </c>
      <c r="T1181">
        <v>0</v>
      </c>
      <c r="U1181">
        <v>0</v>
      </c>
      <c r="V1181">
        <v>0</v>
      </c>
      <c r="W1181">
        <v>1617</v>
      </c>
      <c r="X1181">
        <v>269.5</v>
      </c>
      <c r="Y1181">
        <v>269.5</v>
      </c>
      <c r="Z1181">
        <v>269.5</v>
      </c>
      <c r="AA1181">
        <v>269.5</v>
      </c>
      <c r="AB1181">
        <v>269.5</v>
      </c>
      <c r="AC1181">
        <v>269.5</v>
      </c>
      <c r="AD1181">
        <v>0</v>
      </c>
      <c r="AE1181" t="s">
        <v>104</v>
      </c>
      <c r="AF1181" t="s">
        <v>403</v>
      </c>
      <c r="AG1181" t="s">
        <v>403</v>
      </c>
      <c r="AH1181" t="s">
        <v>107</v>
      </c>
    </row>
    <row r="1182" spans="1:34" ht="15">
      <c r="A1182" t="s">
        <v>101</v>
      </c>
      <c r="B1182" t="s">
        <v>643</v>
      </c>
      <c r="C1182" t="s">
        <v>402</v>
      </c>
      <c r="D1182" t="s">
        <v>232</v>
      </c>
      <c r="E1182" t="s">
        <v>106</v>
      </c>
      <c r="F1182">
        <v>2012</v>
      </c>
      <c r="G1182" t="s">
        <v>113</v>
      </c>
      <c r="H1182" t="s">
        <v>233</v>
      </c>
      <c r="I1182" t="s">
        <v>115</v>
      </c>
      <c r="J1182" t="s">
        <v>147</v>
      </c>
      <c r="L1182">
        <v>0</v>
      </c>
      <c r="M1182">
        <v>0</v>
      </c>
      <c r="N1182">
        <v>2552.05</v>
      </c>
      <c r="O1182">
        <v>0</v>
      </c>
      <c r="P1182">
        <v>-2552.05</v>
      </c>
      <c r="Q1182" t="s">
        <v>103</v>
      </c>
      <c r="R1182">
        <v>0</v>
      </c>
      <c r="S1182">
        <v>0</v>
      </c>
      <c r="T1182">
        <v>2552.05</v>
      </c>
      <c r="U1182">
        <v>0</v>
      </c>
      <c r="V1182">
        <v>0</v>
      </c>
      <c r="W1182">
        <v>0</v>
      </c>
      <c r="X1182">
        <v>0</v>
      </c>
      <c r="Y1182">
        <v>0</v>
      </c>
      <c r="Z1182">
        <v>0</v>
      </c>
      <c r="AA1182">
        <v>0</v>
      </c>
      <c r="AB1182">
        <v>0</v>
      </c>
      <c r="AC1182">
        <v>0</v>
      </c>
      <c r="AD1182">
        <v>0</v>
      </c>
      <c r="AE1182" t="s">
        <v>104</v>
      </c>
      <c r="AF1182" t="s">
        <v>403</v>
      </c>
      <c r="AG1182" t="s">
        <v>403</v>
      </c>
      <c r="AH1182" t="s">
        <v>107</v>
      </c>
    </row>
    <row r="1183" spans="1:34" ht="15">
      <c r="A1183" t="s">
        <v>101</v>
      </c>
      <c r="B1183" t="s">
        <v>643</v>
      </c>
      <c r="C1183" t="s">
        <v>402</v>
      </c>
      <c r="D1183" t="s">
        <v>372</v>
      </c>
      <c r="E1183" t="s">
        <v>106</v>
      </c>
      <c r="F1183">
        <v>2012</v>
      </c>
      <c r="G1183" t="s">
        <v>113</v>
      </c>
      <c r="H1183" t="s">
        <v>373</v>
      </c>
      <c r="I1183" t="s">
        <v>115</v>
      </c>
      <c r="J1183" t="s">
        <v>147</v>
      </c>
      <c r="L1183">
        <v>0</v>
      </c>
      <c r="M1183">
        <v>0</v>
      </c>
      <c r="N1183">
        <v>0</v>
      </c>
      <c r="O1183">
        <v>0</v>
      </c>
      <c r="P1183">
        <v>0</v>
      </c>
      <c r="Q1183" t="s">
        <v>103</v>
      </c>
      <c r="R1183">
        <v>3519.6800000000003</v>
      </c>
      <c r="S1183">
        <v>0</v>
      </c>
      <c r="T1183">
        <v>0</v>
      </c>
      <c r="U1183">
        <v>0</v>
      </c>
      <c r="V1183">
        <v>0</v>
      </c>
      <c r="W1183">
        <v>0</v>
      </c>
      <c r="X1183">
        <v>0</v>
      </c>
      <c r="Y1183">
        <v>0</v>
      </c>
      <c r="Z1183">
        <v>0</v>
      </c>
      <c r="AA1183">
        <v>-3519.6800000000003</v>
      </c>
      <c r="AB1183">
        <v>0</v>
      </c>
      <c r="AC1183">
        <v>0</v>
      </c>
      <c r="AD1183">
        <v>0</v>
      </c>
      <c r="AE1183" t="s">
        <v>104</v>
      </c>
      <c r="AF1183" t="s">
        <v>403</v>
      </c>
      <c r="AG1183" t="s">
        <v>403</v>
      </c>
      <c r="AH1183" t="s">
        <v>107</v>
      </c>
    </row>
    <row r="1184" spans="1:34" ht="15">
      <c r="A1184" t="s">
        <v>101</v>
      </c>
      <c r="B1184" t="s">
        <v>725</v>
      </c>
      <c r="C1184" t="s">
        <v>402</v>
      </c>
      <c r="D1184" t="s">
        <v>127</v>
      </c>
      <c r="E1184" t="s">
        <v>106</v>
      </c>
      <c r="F1184">
        <v>2012</v>
      </c>
      <c r="G1184" t="s">
        <v>113</v>
      </c>
      <c r="H1184" t="s">
        <v>128</v>
      </c>
      <c r="I1184" t="s">
        <v>115</v>
      </c>
      <c r="J1184" t="s">
        <v>129</v>
      </c>
      <c r="K1184" t="s">
        <v>130</v>
      </c>
      <c r="L1184">
        <v>0</v>
      </c>
      <c r="M1184">
        <v>0</v>
      </c>
      <c r="N1184">
        <v>684142.15</v>
      </c>
      <c r="O1184">
        <v>0</v>
      </c>
      <c r="P1184">
        <v>-684142.15</v>
      </c>
      <c r="Q1184" t="s">
        <v>103</v>
      </c>
      <c r="R1184">
        <v>0</v>
      </c>
      <c r="S1184">
        <v>12284.880000000001</v>
      </c>
      <c r="T1184">
        <v>83930.21</v>
      </c>
      <c r="U1184">
        <v>55844.590000000004</v>
      </c>
      <c r="V1184">
        <v>55844.6</v>
      </c>
      <c r="W1184">
        <v>55844.61</v>
      </c>
      <c r="X1184">
        <v>58783.840000000004</v>
      </c>
      <c r="Y1184">
        <v>91441.7</v>
      </c>
      <c r="Z1184">
        <v>62049.75</v>
      </c>
      <c r="AA1184">
        <v>62049.74</v>
      </c>
      <c r="AB1184">
        <v>62049.73</v>
      </c>
      <c r="AC1184">
        <v>84018.5</v>
      </c>
      <c r="AD1184">
        <v>0</v>
      </c>
      <c r="AE1184" t="s">
        <v>104</v>
      </c>
      <c r="AF1184" t="s">
        <v>726</v>
      </c>
      <c r="AG1184" t="s">
        <v>403</v>
      </c>
      <c r="AH1184" t="s">
        <v>107</v>
      </c>
    </row>
    <row r="1185" spans="1:34" ht="15">
      <c r="A1185" t="s">
        <v>101</v>
      </c>
      <c r="B1185" t="s">
        <v>725</v>
      </c>
      <c r="C1185" t="s">
        <v>402</v>
      </c>
      <c r="D1185" t="s">
        <v>134</v>
      </c>
      <c r="E1185" t="s">
        <v>106</v>
      </c>
      <c r="F1185">
        <v>2012</v>
      </c>
      <c r="G1185" t="s">
        <v>113</v>
      </c>
      <c r="H1185" t="s">
        <v>135</v>
      </c>
      <c r="I1185" t="s">
        <v>115</v>
      </c>
      <c r="J1185" t="s">
        <v>129</v>
      </c>
      <c r="K1185" t="s">
        <v>136</v>
      </c>
      <c r="L1185">
        <v>0</v>
      </c>
      <c r="M1185">
        <v>0</v>
      </c>
      <c r="N1185">
        <v>90300</v>
      </c>
      <c r="O1185">
        <v>0</v>
      </c>
      <c r="P1185">
        <v>-90300</v>
      </c>
      <c r="Q1185" t="s">
        <v>103</v>
      </c>
      <c r="R1185">
        <v>0</v>
      </c>
      <c r="S1185">
        <v>0</v>
      </c>
      <c r="T1185">
        <v>9030</v>
      </c>
      <c r="U1185">
        <v>9030</v>
      </c>
      <c r="V1185">
        <v>9030</v>
      </c>
      <c r="W1185">
        <v>9030</v>
      </c>
      <c r="X1185">
        <v>9030</v>
      </c>
      <c r="Y1185">
        <v>9030</v>
      </c>
      <c r="Z1185">
        <v>9030</v>
      </c>
      <c r="AA1185">
        <v>9030</v>
      </c>
      <c r="AB1185">
        <v>9030</v>
      </c>
      <c r="AC1185">
        <v>9030</v>
      </c>
      <c r="AD1185">
        <v>0</v>
      </c>
      <c r="AE1185" t="s">
        <v>104</v>
      </c>
      <c r="AF1185" t="s">
        <v>726</v>
      </c>
      <c r="AG1185" t="s">
        <v>403</v>
      </c>
      <c r="AH1185" t="s">
        <v>107</v>
      </c>
    </row>
    <row r="1186" spans="1:34" ht="15">
      <c r="A1186" t="s">
        <v>101</v>
      </c>
      <c r="B1186" t="s">
        <v>725</v>
      </c>
      <c r="C1186" t="s">
        <v>402</v>
      </c>
      <c r="D1186" t="s">
        <v>137</v>
      </c>
      <c r="E1186" t="s">
        <v>106</v>
      </c>
      <c r="F1186">
        <v>2012</v>
      </c>
      <c r="G1186" t="s">
        <v>113</v>
      </c>
      <c r="H1186" t="s">
        <v>138</v>
      </c>
      <c r="I1186" t="s">
        <v>115</v>
      </c>
      <c r="J1186" t="s">
        <v>129</v>
      </c>
      <c r="K1186" t="s">
        <v>136</v>
      </c>
      <c r="L1186">
        <v>0</v>
      </c>
      <c r="M1186">
        <v>0</v>
      </c>
      <c r="N1186">
        <v>52410.32</v>
      </c>
      <c r="O1186">
        <v>0</v>
      </c>
      <c r="P1186">
        <v>-52410.32</v>
      </c>
      <c r="Q1186" t="s">
        <v>103</v>
      </c>
      <c r="R1186">
        <v>0</v>
      </c>
      <c r="S1186">
        <v>2370.92</v>
      </c>
      <c r="T1186">
        <v>7107.9400000000005</v>
      </c>
      <c r="U1186">
        <v>4741.85</v>
      </c>
      <c r="V1186">
        <v>4741.86</v>
      </c>
      <c r="W1186">
        <v>4741.85</v>
      </c>
      <c r="X1186">
        <v>4741.85</v>
      </c>
      <c r="Y1186">
        <v>7107.9400000000005</v>
      </c>
      <c r="Z1186">
        <v>4684.79</v>
      </c>
      <c r="AA1186">
        <v>4039.33</v>
      </c>
      <c r="AB1186">
        <v>3292.89</v>
      </c>
      <c r="AC1186">
        <v>4839.1</v>
      </c>
      <c r="AD1186">
        <v>0</v>
      </c>
      <c r="AE1186" t="s">
        <v>104</v>
      </c>
      <c r="AF1186" t="s">
        <v>726</v>
      </c>
      <c r="AG1186" t="s">
        <v>403</v>
      </c>
      <c r="AH1186" t="s">
        <v>107</v>
      </c>
    </row>
    <row r="1187" spans="1:34" ht="15">
      <c r="A1187" t="s">
        <v>101</v>
      </c>
      <c r="B1187" t="s">
        <v>725</v>
      </c>
      <c r="C1187" t="s">
        <v>402</v>
      </c>
      <c r="D1187" t="s">
        <v>139</v>
      </c>
      <c r="E1187" t="s">
        <v>106</v>
      </c>
      <c r="F1187">
        <v>2012</v>
      </c>
      <c r="G1187" t="s">
        <v>113</v>
      </c>
      <c r="H1187" t="s">
        <v>140</v>
      </c>
      <c r="I1187" t="s">
        <v>115</v>
      </c>
      <c r="J1187" t="s">
        <v>129</v>
      </c>
      <c r="K1187" t="s">
        <v>136</v>
      </c>
      <c r="L1187">
        <v>0</v>
      </c>
      <c r="M1187">
        <v>0</v>
      </c>
      <c r="N1187">
        <v>52459.62</v>
      </c>
      <c r="O1187">
        <v>0</v>
      </c>
      <c r="P1187">
        <v>-52459.62</v>
      </c>
      <c r="Q1187" t="s">
        <v>103</v>
      </c>
      <c r="R1187">
        <v>0</v>
      </c>
      <c r="S1187">
        <v>2249.3</v>
      </c>
      <c r="T1187">
        <v>6747.91</v>
      </c>
      <c r="U1187">
        <v>4498.61</v>
      </c>
      <c r="V1187">
        <v>4393.12</v>
      </c>
      <c r="W1187">
        <v>4393.13</v>
      </c>
      <c r="X1187">
        <v>4453.61</v>
      </c>
      <c r="Y1187">
        <v>6710.67</v>
      </c>
      <c r="Z1187">
        <v>4473.78</v>
      </c>
      <c r="AA1187">
        <v>4473.77</v>
      </c>
      <c r="AB1187">
        <v>4473.78</v>
      </c>
      <c r="AC1187">
        <v>5591.9400000000005</v>
      </c>
      <c r="AD1187">
        <v>0</v>
      </c>
      <c r="AE1187" t="s">
        <v>104</v>
      </c>
      <c r="AF1187" t="s">
        <v>726</v>
      </c>
      <c r="AG1187" t="s">
        <v>403</v>
      </c>
      <c r="AH1187" t="s">
        <v>107</v>
      </c>
    </row>
    <row r="1188" spans="1:34" ht="15">
      <c r="A1188" t="s">
        <v>101</v>
      </c>
      <c r="B1188" t="s">
        <v>725</v>
      </c>
      <c r="C1188" t="s">
        <v>402</v>
      </c>
      <c r="D1188" t="s">
        <v>198</v>
      </c>
      <c r="E1188" t="s">
        <v>106</v>
      </c>
      <c r="F1188">
        <v>2012</v>
      </c>
      <c r="G1188" t="s">
        <v>113</v>
      </c>
      <c r="H1188" t="s">
        <v>199</v>
      </c>
      <c r="I1188" t="s">
        <v>115</v>
      </c>
      <c r="J1188" t="s">
        <v>147</v>
      </c>
      <c r="L1188">
        <v>0</v>
      </c>
      <c r="M1188">
        <v>0</v>
      </c>
      <c r="N1188">
        <v>4474.61</v>
      </c>
      <c r="O1188">
        <v>0</v>
      </c>
      <c r="P1188">
        <v>-4474.61</v>
      </c>
      <c r="Q1188" t="s">
        <v>103</v>
      </c>
      <c r="R1188">
        <v>0</v>
      </c>
      <c r="S1188">
        <v>0</v>
      </c>
      <c r="T1188">
        <v>0</v>
      </c>
      <c r="U1188">
        <v>0</v>
      </c>
      <c r="V1188">
        <v>0</v>
      </c>
      <c r="W1188">
        <v>0</v>
      </c>
      <c r="X1188">
        <v>0</v>
      </c>
      <c r="Y1188">
        <v>0</v>
      </c>
      <c r="Z1188">
        <v>0</v>
      </c>
      <c r="AA1188">
        <v>0</v>
      </c>
      <c r="AB1188">
        <v>0</v>
      </c>
      <c r="AC1188">
        <v>4474.61</v>
      </c>
      <c r="AD1188">
        <v>0</v>
      </c>
      <c r="AE1188" t="s">
        <v>104</v>
      </c>
      <c r="AF1188" t="s">
        <v>726</v>
      </c>
      <c r="AG1188" t="s">
        <v>403</v>
      </c>
      <c r="AH1188" t="s">
        <v>107</v>
      </c>
    </row>
    <row r="1189" spans="1:34" ht="15">
      <c r="A1189" t="s">
        <v>101</v>
      </c>
      <c r="B1189" t="s">
        <v>725</v>
      </c>
      <c r="C1189" t="s">
        <v>402</v>
      </c>
      <c r="D1189" t="s">
        <v>200</v>
      </c>
      <c r="E1189" t="s">
        <v>106</v>
      </c>
      <c r="F1189">
        <v>2012</v>
      </c>
      <c r="G1189" t="s">
        <v>113</v>
      </c>
      <c r="H1189" t="s">
        <v>201</v>
      </c>
      <c r="I1189" t="s">
        <v>115</v>
      </c>
      <c r="J1189" t="s">
        <v>147</v>
      </c>
      <c r="L1189">
        <v>0</v>
      </c>
      <c r="M1189">
        <v>0</v>
      </c>
      <c r="N1189">
        <v>3065.7400000000002</v>
      </c>
      <c r="O1189">
        <v>0</v>
      </c>
      <c r="P1189">
        <v>-3065.7400000000002</v>
      </c>
      <c r="Q1189" t="s">
        <v>103</v>
      </c>
      <c r="R1189">
        <v>0</v>
      </c>
      <c r="S1189">
        <v>0</v>
      </c>
      <c r="T1189">
        <v>0</v>
      </c>
      <c r="U1189">
        <v>0</v>
      </c>
      <c r="V1189">
        <v>0</v>
      </c>
      <c r="W1189">
        <v>0</v>
      </c>
      <c r="X1189">
        <v>0</v>
      </c>
      <c r="Y1189">
        <v>0</v>
      </c>
      <c r="Z1189">
        <v>0</v>
      </c>
      <c r="AA1189">
        <v>0</v>
      </c>
      <c r="AB1189">
        <v>196.01</v>
      </c>
      <c r="AC1189">
        <v>2869.73</v>
      </c>
      <c r="AD1189">
        <v>0</v>
      </c>
      <c r="AE1189" t="s">
        <v>104</v>
      </c>
      <c r="AF1189" t="s">
        <v>726</v>
      </c>
      <c r="AG1189" t="s">
        <v>403</v>
      </c>
      <c r="AH1189" t="s">
        <v>107</v>
      </c>
    </row>
    <row r="1190" spans="1:34" ht="15">
      <c r="A1190" t="s">
        <v>101</v>
      </c>
      <c r="B1190" t="s">
        <v>725</v>
      </c>
      <c r="C1190" t="s">
        <v>402</v>
      </c>
      <c r="D1190" t="s">
        <v>232</v>
      </c>
      <c r="E1190" t="s">
        <v>106</v>
      </c>
      <c r="F1190">
        <v>2012</v>
      </c>
      <c r="G1190" t="s">
        <v>113</v>
      </c>
      <c r="H1190" t="s">
        <v>233</v>
      </c>
      <c r="I1190" t="s">
        <v>115</v>
      </c>
      <c r="J1190" t="s">
        <v>147</v>
      </c>
      <c r="L1190">
        <v>0</v>
      </c>
      <c r="M1190">
        <v>0</v>
      </c>
      <c r="N1190">
        <v>6597.35</v>
      </c>
      <c r="O1190">
        <v>0</v>
      </c>
      <c r="P1190">
        <v>-6597.35</v>
      </c>
      <c r="Q1190" t="s">
        <v>103</v>
      </c>
      <c r="R1190">
        <v>0</v>
      </c>
      <c r="S1190">
        <v>0</v>
      </c>
      <c r="T1190">
        <v>0</v>
      </c>
      <c r="U1190">
        <v>0</v>
      </c>
      <c r="V1190">
        <v>0</v>
      </c>
      <c r="W1190">
        <v>5731.67</v>
      </c>
      <c r="X1190">
        <v>0</v>
      </c>
      <c r="Y1190">
        <v>0</v>
      </c>
      <c r="Z1190">
        <v>865.6800000000001</v>
      </c>
      <c r="AA1190">
        <v>0</v>
      </c>
      <c r="AB1190">
        <v>0</v>
      </c>
      <c r="AC1190">
        <v>0</v>
      </c>
      <c r="AD1190">
        <v>0</v>
      </c>
      <c r="AE1190" t="s">
        <v>104</v>
      </c>
      <c r="AF1190" t="s">
        <v>726</v>
      </c>
      <c r="AG1190" t="s">
        <v>403</v>
      </c>
      <c r="AH1190" t="s">
        <v>107</v>
      </c>
    </row>
    <row r="1191" spans="1:34" ht="15">
      <c r="A1191" t="s">
        <v>101</v>
      </c>
      <c r="B1191" t="s">
        <v>725</v>
      </c>
      <c r="C1191" t="s">
        <v>402</v>
      </c>
      <c r="D1191" t="s">
        <v>372</v>
      </c>
      <c r="E1191" t="s">
        <v>106</v>
      </c>
      <c r="F1191">
        <v>2012</v>
      </c>
      <c r="G1191" t="s">
        <v>113</v>
      </c>
      <c r="H1191" t="s">
        <v>373</v>
      </c>
      <c r="I1191" t="s">
        <v>115</v>
      </c>
      <c r="J1191" t="s">
        <v>147</v>
      </c>
      <c r="L1191">
        <v>0</v>
      </c>
      <c r="M1191">
        <v>0</v>
      </c>
      <c r="N1191">
        <v>934</v>
      </c>
      <c r="O1191">
        <v>-0.01</v>
      </c>
      <c r="P1191">
        <v>-933.99</v>
      </c>
      <c r="Q1191" t="s">
        <v>103</v>
      </c>
      <c r="R1191">
        <v>0</v>
      </c>
      <c r="S1191">
        <v>0</v>
      </c>
      <c r="T1191">
        <v>0</v>
      </c>
      <c r="U1191">
        <v>0</v>
      </c>
      <c r="V1191">
        <v>0</v>
      </c>
      <c r="W1191">
        <v>0</v>
      </c>
      <c r="X1191">
        <v>0</v>
      </c>
      <c r="Y1191">
        <v>637.27</v>
      </c>
      <c r="Z1191">
        <v>0</v>
      </c>
      <c r="AA1191">
        <v>0</v>
      </c>
      <c r="AB1191">
        <v>0</v>
      </c>
      <c r="AC1191">
        <v>296.73</v>
      </c>
      <c r="AD1191">
        <v>0</v>
      </c>
      <c r="AE1191" t="s">
        <v>104</v>
      </c>
      <c r="AF1191" t="s">
        <v>726</v>
      </c>
      <c r="AG1191" t="s">
        <v>403</v>
      </c>
      <c r="AH1191" t="s">
        <v>107</v>
      </c>
    </row>
    <row r="1192" spans="1:34" ht="15">
      <c r="A1192" t="s">
        <v>101</v>
      </c>
      <c r="B1192" t="s">
        <v>725</v>
      </c>
      <c r="C1192" t="s">
        <v>402</v>
      </c>
      <c r="D1192" t="s">
        <v>173</v>
      </c>
      <c r="E1192" t="s">
        <v>106</v>
      </c>
      <c r="F1192">
        <v>2012</v>
      </c>
      <c r="G1192" t="s">
        <v>113</v>
      </c>
      <c r="H1192" t="s">
        <v>174</v>
      </c>
      <c r="I1192" t="s">
        <v>115</v>
      </c>
      <c r="J1192" t="s">
        <v>147</v>
      </c>
      <c r="L1192">
        <v>0</v>
      </c>
      <c r="M1192">
        <v>0</v>
      </c>
      <c r="N1192">
        <v>272.66</v>
      </c>
      <c r="O1192">
        <v>0.01</v>
      </c>
      <c r="P1192">
        <v>-272.67</v>
      </c>
      <c r="Q1192" t="s">
        <v>103</v>
      </c>
      <c r="R1192">
        <v>0</v>
      </c>
      <c r="S1192">
        <v>0</v>
      </c>
      <c r="T1192">
        <v>0</v>
      </c>
      <c r="U1192">
        <v>230.31</v>
      </c>
      <c r="V1192">
        <v>0</v>
      </c>
      <c r="W1192">
        <v>0</v>
      </c>
      <c r="X1192">
        <v>272.66</v>
      </c>
      <c r="Y1192">
        <v>0</v>
      </c>
      <c r="Z1192">
        <v>0</v>
      </c>
      <c r="AA1192">
        <v>0</v>
      </c>
      <c r="AB1192">
        <v>0</v>
      </c>
      <c r="AC1192">
        <v>-230.31</v>
      </c>
      <c r="AD1192">
        <v>0</v>
      </c>
      <c r="AE1192" t="s">
        <v>104</v>
      </c>
      <c r="AF1192" t="s">
        <v>726</v>
      </c>
      <c r="AG1192" t="s">
        <v>403</v>
      </c>
      <c r="AH1192" t="s">
        <v>107</v>
      </c>
    </row>
    <row r="1193" spans="1:34" ht="15">
      <c r="A1193" t="s">
        <v>101</v>
      </c>
      <c r="B1193" t="s">
        <v>725</v>
      </c>
      <c r="C1193" t="s">
        <v>402</v>
      </c>
      <c r="D1193" t="s">
        <v>223</v>
      </c>
      <c r="E1193" t="s">
        <v>106</v>
      </c>
      <c r="F1193">
        <v>2012</v>
      </c>
      <c r="G1193" t="s">
        <v>113</v>
      </c>
      <c r="H1193" t="s">
        <v>224</v>
      </c>
      <c r="I1193" t="s">
        <v>115</v>
      </c>
      <c r="J1193" t="s">
        <v>150</v>
      </c>
      <c r="L1193">
        <v>0</v>
      </c>
      <c r="M1193">
        <v>0</v>
      </c>
      <c r="N1193">
        <v>175</v>
      </c>
      <c r="O1193">
        <v>0</v>
      </c>
      <c r="P1193">
        <v>-175</v>
      </c>
      <c r="Q1193" t="s">
        <v>103</v>
      </c>
      <c r="R1193">
        <v>0</v>
      </c>
      <c r="S1193">
        <v>0</v>
      </c>
      <c r="T1193">
        <v>0</v>
      </c>
      <c r="U1193">
        <v>0</v>
      </c>
      <c r="V1193">
        <v>0</v>
      </c>
      <c r="W1193">
        <v>0</v>
      </c>
      <c r="X1193">
        <v>0</v>
      </c>
      <c r="Y1193">
        <v>0</v>
      </c>
      <c r="Z1193">
        <v>0</v>
      </c>
      <c r="AA1193">
        <v>0</v>
      </c>
      <c r="AB1193">
        <v>0</v>
      </c>
      <c r="AC1193">
        <v>175</v>
      </c>
      <c r="AD1193">
        <v>0</v>
      </c>
      <c r="AE1193" t="s">
        <v>104</v>
      </c>
      <c r="AF1193" t="s">
        <v>726</v>
      </c>
      <c r="AG1193" t="s">
        <v>403</v>
      </c>
      <c r="AH1193" t="s">
        <v>107</v>
      </c>
    </row>
    <row r="1194" spans="1:34" ht="15">
      <c r="A1194" t="s">
        <v>101</v>
      </c>
      <c r="B1194" t="s">
        <v>725</v>
      </c>
      <c r="C1194" t="s">
        <v>402</v>
      </c>
      <c r="D1194" t="s">
        <v>185</v>
      </c>
      <c r="E1194" t="s">
        <v>106</v>
      </c>
      <c r="F1194">
        <v>2012</v>
      </c>
      <c r="G1194" t="s">
        <v>113</v>
      </c>
      <c r="H1194" t="s">
        <v>186</v>
      </c>
      <c r="I1194" t="s">
        <v>115</v>
      </c>
      <c r="J1194" t="s">
        <v>187</v>
      </c>
      <c r="L1194">
        <v>0</v>
      </c>
      <c r="M1194">
        <v>0</v>
      </c>
      <c r="N1194">
        <v>48</v>
      </c>
      <c r="O1194">
        <v>0</v>
      </c>
      <c r="P1194">
        <v>-48</v>
      </c>
      <c r="Q1194" t="s">
        <v>103</v>
      </c>
      <c r="R1194">
        <v>0</v>
      </c>
      <c r="S1194">
        <v>0</v>
      </c>
      <c r="T1194">
        <v>0</v>
      </c>
      <c r="U1194">
        <v>0</v>
      </c>
      <c r="V1194">
        <v>0</v>
      </c>
      <c r="W1194">
        <v>0</v>
      </c>
      <c r="X1194">
        <v>0</v>
      </c>
      <c r="Y1194">
        <v>96</v>
      </c>
      <c r="Z1194">
        <v>0</v>
      </c>
      <c r="AA1194">
        <v>-48</v>
      </c>
      <c r="AB1194">
        <v>0</v>
      </c>
      <c r="AC1194">
        <v>0</v>
      </c>
      <c r="AD1194">
        <v>0</v>
      </c>
      <c r="AE1194" t="s">
        <v>104</v>
      </c>
      <c r="AF1194" t="s">
        <v>726</v>
      </c>
      <c r="AG1194" t="s">
        <v>403</v>
      </c>
      <c r="AH1194" t="s">
        <v>107</v>
      </c>
    </row>
    <row r="1195" spans="1:34" ht="15">
      <c r="A1195" t="s">
        <v>101</v>
      </c>
      <c r="B1195" t="s">
        <v>725</v>
      </c>
      <c r="C1195" t="s">
        <v>402</v>
      </c>
      <c r="D1195" t="s">
        <v>694</v>
      </c>
      <c r="E1195" t="s">
        <v>106</v>
      </c>
      <c r="F1195">
        <v>2012</v>
      </c>
      <c r="G1195" t="s">
        <v>113</v>
      </c>
      <c r="H1195" t="s">
        <v>695</v>
      </c>
      <c r="I1195" t="s">
        <v>115</v>
      </c>
      <c r="J1195" t="s">
        <v>187</v>
      </c>
      <c r="L1195">
        <v>0</v>
      </c>
      <c r="M1195">
        <v>0</v>
      </c>
      <c r="N1195">
        <v>35343.8</v>
      </c>
      <c r="O1195">
        <v>0</v>
      </c>
      <c r="P1195">
        <v>-35343.8</v>
      </c>
      <c r="Q1195" t="s">
        <v>103</v>
      </c>
      <c r="R1195">
        <v>0</v>
      </c>
      <c r="S1195">
        <v>0</v>
      </c>
      <c r="T1195">
        <v>0</v>
      </c>
      <c r="U1195">
        <v>0</v>
      </c>
      <c r="V1195">
        <v>0</v>
      </c>
      <c r="W1195">
        <v>0</v>
      </c>
      <c r="X1195">
        <v>0</v>
      </c>
      <c r="Y1195">
        <v>0</v>
      </c>
      <c r="Z1195">
        <v>0</v>
      </c>
      <c r="AA1195">
        <v>0</v>
      </c>
      <c r="AB1195">
        <v>0</v>
      </c>
      <c r="AC1195">
        <v>35343.8</v>
      </c>
      <c r="AD1195">
        <v>0</v>
      </c>
      <c r="AE1195" t="s">
        <v>104</v>
      </c>
      <c r="AF1195" t="s">
        <v>726</v>
      </c>
      <c r="AG1195" t="s">
        <v>403</v>
      </c>
      <c r="AH1195" t="s">
        <v>107</v>
      </c>
    </row>
    <row r="1196" spans="1:34" ht="15">
      <c r="A1196" t="s">
        <v>101</v>
      </c>
      <c r="B1196" t="s">
        <v>102</v>
      </c>
      <c r="C1196" t="s">
        <v>408</v>
      </c>
      <c r="D1196" t="s">
        <v>127</v>
      </c>
      <c r="E1196" t="s">
        <v>102</v>
      </c>
      <c r="F1196">
        <v>2012</v>
      </c>
      <c r="G1196" t="s">
        <v>113</v>
      </c>
      <c r="H1196" t="s">
        <v>128</v>
      </c>
      <c r="I1196" t="s">
        <v>115</v>
      </c>
      <c r="J1196" t="s">
        <v>129</v>
      </c>
      <c r="K1196" t="s">
        <v>130</v>
      </c>
      <c r="L1196">
        <v>336050</v>
      </c>
      <c r="M1196">
        <v>336050</v>
      </c>
      <c r="N1196">
        <v>0</v>
      </c>
      <c r="O1196">
        <v>0</v>
      </c>
      <c r="P1196">
        <v>336050</v>
      </c>
      <c r="Q1196" t="s">
        <v>131</v>
      </c>
      <c r="R1196">
        <v>0</v>
      </c>
      <c r="S1196">
        <v>0</v>
      </c>
      <c r="T1196">
        <v>0</v>
      </c>
      <c r="U1196">
        <v>0</v>
      </c>
      <c r="V1196">
        <v>0</v>
      </c>
      <c r="W1196">
        <v>0</v>
      </c>
      <c r="X1196">
        <v>0</v>
      </c>
      <c r="Y1196">
        <v>0</v>
      </c>
      <c r="Z1196">
        <v>0</v>
      </c>
      <c r="AA1196">
        <v>0</v>
      </c>
      <c r="AB1196">
        <v>0</v>
      </c>
      <c r="AC1196">
        <v>0</v>
      </c>
      <c r="AD1196">
        <v>0</v>
      </c>
      <c r="AE1196" t="s">
        <v>104</v>
      </c>
      <c r="AF1196" t="s">
        <v>105</v>
      </c>
      <c r="AG1196" t="s">
        <v>409</v>
      </c>
      <c r="AH1196" t="s">
        <v>105</v>
      </c>
    </row>
    <row r="1197" spans="1:34" ht="15">
      <c r="A1197" t="s">
        <v>101</v>
      </c>
      <c r="B1197" t="s">
        <v>102</v>
      </c>
      <c r="C1197" t="s">
        <v>408</v>
      </c>
      <c r="D1197" t="s">
        <v>132</v>
      </c>
      <c r="E1197" t="s">
        <v>102</v>
      </c>
      <c r="F1197">
        <v>2012</v>
      </c>
      <c r="G1197" t="s">
        <v>113</v>
      </c>
      <c r="H1197" t="s">
        <v>133</v>
      </c>
      <c r="I1197" t="s">
        <v>115</v>
      </c>
      <c r="J1197" t="s">
        <v>129</v>
      </c>
      <c r="K1197" t="s">
        <v>130</v>
      </c>
      <c r="L1197">
        <v>0</v>
      </c>
      <c r="M1197">
        <v>0</v>
      </c>
      <c r="N1197">
        <v>0</v>
      </c>
      <c r="O1197">
        <v>0</v>
      </c>
      <c r="P1197">
        <v>0</v>
      </c>
      <c r="Q1197" t="s">
        <v>103</v>
      </c>
      <c r="R1197">
        <v>0</v>
      </c>
      <c r="S1197">
        <v>10872.78</v>
      </c>
      <c r="T1197">
        <v>-10872.78</v>
      </c>
      <c r="U1197">
        <v>0</v>
      </c>
      <c r="V1197">
        <v>2736.38</v>
      </c>
      <c r="W1197">
        <v>3654.62</v>
      </c>
      <c r="X1197">
        <v>2556.4</v>
      </c>
      <c r="Y1197">
        <v>-8947.4</v>
      </c>
      <c r="Z1197">
        <v>0</v>
      </c>
      <c r="AA1197">
        <v>3891.64</v>
      </c>
      <c r="AB1197">
        <v>-3891.64</v>
      </c>
      <c r="AC1197">
        <v>0</v>
      </c>
      <c r="AD1197">
        <v>0</v>
      </c>
      <c r="AE1197" t="s">
        <v>104</v>
      </c>
      <c r="AF1197" t="s">
        <v>105</v>
      </c>
      <c r="AG1197" t="s">
        <v>409</v>
      </c>
      <c r="AH1197" t="s">
        <v>105</v>
      </c>
    </row>
    <row r="1198" spans="1:34" ht="15">
      <c r="A1198" t="s">
        <v>101</v>
      </c>
      <c r="B1198" t="s">
        <v>102</v>
      </c>
      <c r="C1198" t="s">
        <v>408</v>
      </c>
      <c r="D1198" t="s">
        <v>255</v>
      </c>
      <c r="E1198" t="s">
        <v>102</v>
      </c>
      <c r="F1198">
        <v>2012</v>
      </c>
      <c r="G1198" t="s">
        <v>113</v>
      </c>
      <c r="H1198" t="s">
        <v>256</v>
      </c>
      <c r="I1198" t="s">
        <v>115</v>
      </c>
      <c r="J1198" t="s">
        <v>129</v>
      </c>
      <c r="K1198" t="s">
        <v>130</v>
      </c>
      <c r="L1198">
        <v>38761</v>
      </c>
      <c r="M1198">
        <v>38761</v>
      </c>
      <c r="N1198">
        <v>0</v>
      </c>
      <c r="O1198">
        <v>0</v>
      </c>
      <c r="P1198">
        <v>38761</v>
      </c>
      <c r="Q1198" t="s">
        <v>131</v>
      </c>
      <c r="R1198">
        <v>0</v>
      </c>
      <c r="S1198">
        <v>0</v>
      </c>
      <c r="T1198">
        <v>0</v>
      </c>
      <c r="U1198">
        <v>0</v>
      </c>
      <c r="V1198">
        <v>0</v>
      </c>
      <c r="W1198">
        <v>0</v>
      </c>
      <c r="X1198">
        <v>0</v>
      </c>
      <c r="Y1198">
        <v>0</v>
      </c>
      <c r="Z1198">
        <v>0</v>
      </c>
      <c r="AA1198">
        <v>0</v>
      </c>
      <c r="AB1198">
        <v>0</v>
      </c>
      <c r="AC1198">
        <v>0</v>
      </c>
      <c r="AD1198">
        <v>0</v>
      </c>
      <c r="AE1198" t="s">
        <v>104</v>
      </c>
      <c r="AF1198" t="s">
        <v>105</v>
      </c>
      <c r="AG1198" t="s">
        <v>409</v>
      </c>
      <c r="AH1198" t="s">
        <v>105</v>
      </c>
    </row>
    <row r="1199" spans="1:34" ht="15">
      <c r="A1199" t="s">
        <v>101</v>
      </c>
      <c r="B1199" t="s">
        <v>102</v>
      </c>
      <c r="C1199" t="s">
        <v>408</v>
      </c>
      <c r="D1199" t="s">
        <v>196</v>
      </c>
      <c r="E1199" t="s">
        <v>102</v>
      </c>
      <c r="F1199">
        <v>2012</v>
      </c>
      <c r="G1199" t="s">
        <v>113</v>
      </c>
      <c r="H1199" t="s">
        <v>197</v>
      </c>
      <c r="I1199" t="s">
        <v>115</v>
      </c>
      <c r="J1199" t="s">
        <v>129</v>
      </c>
      <c r="K1199" t="s">
        <v>130</v>
      </c>
      <c r="L1199">
        <v>11403</v>
      </c>
      <c r="M1199">
        <v>11403</v>
      </c>
      <c r="N1199">
        <v>0</v>
      </c>
      <c r="O1199">
        <v>0</v>
      </c>
      <c r="P1199">
        <v>11403</v>
      </c>
      <c r="Q1199" t="s">
        <v>131</v>
      </c>
      <c r="R1199">
        <v>0</v>
      </c>
      <c r="S1199">
        <v>0</v>
      </c>
      <c r="T1199">
        <v>0</v>
      </c>
      <c r="U1199">
        <v>0</v>
      </c>
      <c r="V1199">
        <v>0</v>
      </c>
      <c r="W1199">
        <v>0</v>
      </c>
      <c r="X1199">
        <v>0</v>
      </c>
      <c r="Y1199">
        <v>0</v>
      </c>
      <c r="Z1199">
        <v>0</v>
      </c>
      <c r="AA1199">
        <v>0</v>
      </c>
      <c r="AB1199">
        <v>0</v>
      </c>
      <c r="AC1199">
        <v>0</v>
      </c>
      <c r="AD1199">
        <v>0</v>
      </c>
      <c r="AE1199" t="s">
        <v>104</v>
      </c>
      <c r="AF1199" t="s">
        <v>105</v>
      </c>
      <c r="AG1199" t="s">
        <v>409</v>
      </c>
      <c r="AH1199" t="s">
        <v>105</v>
      </c>
    </row>
    <row r="1200" spans="1:34" ht="15">
      <c r="A1200" t="s">
        <v>101</v>
      </c>
      <c r="B1200" t="s">
        <v>102</v>
      </c>
      <c r="C1200" t="s">
        <v>408</v>
      </c>
      <c r="D1200" t="s">
        <v>134</v>
      </c>
      <c r="E1200" t="s">
        <v>102</v>
      </c>
      <c r="F1200">
        <v>2012</v>
      </c>
      <c r="G1200" t="s">
        <v>113</v>
      </c>
      <c r="H1200" t="s">
        <v>135</v>
      </c>
      <c r="I1200" t="s">
        <v>115</v>
      </c>
      <c r="J1200" t="s">
        <v>129</v>
      </c>
      <c r="K1200" t="s">
        <v>136</v>
      </c>
      <c r="L1200">
        <v>61920</v>
      </c>
      <c r="M1200">
        <v>61920</v>
      </c>
      <c r="N1200">
        <v>0</v>
      </c>
      <c r="O1200">
        <v>0</v>
      </c>
      <c r="P1200">
        <v>61920</v>
      </c>
      <c r="Q1200" t="s">
        <v>131</v>
      </c>
      <c r="R1200">
        <v>0</v>
      </c>
      <c r="S1200">
        <v>0</v>
      </c>
      <c r="T1200">
        <v>0</v>
      </c>
      <c r="U1200">
        <v>0</v>
      </c>
      <c r="V1200">
        <v>0</v>
      </c>
      <c r="W1200">
        <v>0</v>
      </c>
      <c r="X1200">
        <v>0</v>
      </c>
      <c r="Y1200">
        <v>0</v>
      </c>
      <c r="Z1200">
        <v>0</v>
      </c>
      <c r="AA1200">
        <v>0</v>
      </c>
      <c r="AB1200">
        <v>0</v>
      </c>
      <c r="AC1200">
        <v>0</v>
      </c>
      <c r="AD1200">
        <v>0</v>
      </c>
      <c r="AE1200" t="s">
        <v>104</v>
      </c>
      <c r="AF1200" t="s">
        <v>105</v>
      </c>
      <c r="AG1200" t="s">
        <v>409</v>
      </c>
      <c r="AH1200" t="s">
        <v>105</v>
      </c>
    </row>
    <row r="1201" spans="1:34" ht="15">
      <c r="A1201" t="s">
        <v>101</v>
      </c>
      <c r="B1201" t="s">
        <v>102</v>
      </c>
      <c r="C1201" t="s">
        <v>408</v>
      </c>
      <c r="D1201" t="s">
        <v>137</v>
      </c>
      <c r="E1201" t="s">
        <v>102</v>
      </c>
      <c r="F1201">
        <v>2012</v>
      </c>
      <c r="G1201" t="s">
        <v>113</v>
      </c>
      <c r="H1201" t="s">
        <v>138</v>
      </c>
      <c r="I1201" t="s">
        <v>115</v>
      </c>
      <c r="J1201" t="s">
        <v>129</v>
      </c>
      <c r="K1201" t="s">
        <v>136</v>
      </c>
      <c r="L1201">
        <v>28673</v>
      </c>
      <c r="M1201">
        <v>28673</v>
      </c>
      <c r="N1201">
        <v>0</v>
      </c>
      <c r="O1201">
        <v>0</v>
      </c>
      <c r="P1201">
        <v>28673</v>
      </c>
      <c r="Q1201" t="s">
        <v>131</v>
      </c>
      <c r="R1201">
        <v>0</v>
      </c>
      <c r="S1201">
        <v>0</v>
      </c>
      <c r="T1201">
        <v>0</v>
      </c>
      <c r="U1201">
        <v>0</v>
      </c>
      <c r="V1201">
        <v>0</v>
      </c>
      <c r="W1201">
        <v>0</v>
      </c>
      <c r="X1201">
        <v>0</v>
      </c>
      <c r="Y1201">
        <v>0</v>
      </c>
      <c r="Z1201">
        <v>0</v>
      </c>
      <c r="AA1201">
        <v>0</v>
      </c>
      <c r="AB1201">
        <v>0</v>
      </c>
      <c r="AC1201">
        <v>0</v>
      </c>
      <c r="AD1201">
        <v>0</v>
      </c>
      <c r="AE1201" t="s">
        <v>104</v>
      </c>
      <c r="AF1201" t="s">
        <v>105</v>
      </c>
      <c r="AG1201" t="s">
        <v>409</v>
      </c>
      <c r="AH1201" t="s">
        <v>105</v>
      </c>
    </row>
    <row r="1202" spans="1:34" ht="15">
      <c r="A1202" t="s">
        <v>101</v>
      </c>
      <c r="B1202" t="s">
        <v>102</v>
      </c>
      <c r="C1202" t="s">
        <v>408</v>
      </c>
      <c r="D1202" t="s">
        <v>139</v>
      </c>
      <c r="E1202" t="s">
        <v>102</v>
      </c>
      <c r="F1202">
        <v>2012</v>
      </c>
      <c r="G1202" t="s">
        <v>113</v>
      </c>
      <c r="H1202" t="s">
        <v>140</v>
      </c>
      <c r="I1202" t="s">
        <v>115</v>
      </c>
      <c r="J1202" t="s">
        <v>129</v>
      </c>
      <c r="K1202" t="s">
        <v>136</v>
      </c>
      <c r="L1202">
        <v>27173</v>
      </c>
      <c r="M1202">
        <v>27173</v>
      </c>
      <c r="N1202">
        <v>0</v>
      </c>
      <c r="O1202">
        <v>0</v>
      </c>
      <c r="P1202">
        <v>27173</v>
      </c>
      <c r="Q1202" t="s">
        <v>131</v>
      </c>
      <c r="R1202">
        <v>0</v>
      </c>
      <c r="S1202">
        <v>0</v>
      </c>
      <c r="T1202">
        <v>0</v>
      </c>
      <c r="U1202">
        <v>0</v>
      </c>
      <c r="V1202">
        <v>0</v>
      </c>
      <c r="W1202">
        <v>0</v>
      </c>
      <c r="X1202">
        <v>0</v>
      </c>
      <c r="Y1202">
        <v>0</v>
      </c>
      <c r="Z1202">
        <v>0</v>
      </c>
      <c r="AA1202">
        <v>0</v>
      </c>
      <c r="AB1202">
        <v>0</v>
      </c>
      <c r="AC1202">
        <v>0</v>
      </c>
      <c r="AD1202">
        <v>0</v>
      </c>
      <c r="AE1202" t="s">
        <v>104</v>
      </c>
      <c r="AF1202" t="s">
        <v>105</v>
      </c>
      <c r="AG1202" t="s">
        <v>409</v>
      </c>
      <c r="AH1202" t="s">
        <v>105</v>
      </c>
    </row>
    <row r="1203" spans="1:34" ht="15">
      <c r="A1203" t="s">
        <v>101</v>
      </c>
      <c r="B1203" t="s">
        <v>102</v>
      </c>
      <c r="C1203" t="s">
        <v>408</v>
      </c>
      <c r="D1203" t="s">
        <v>141</v>
      </c>
      <c r="E1203" t="s">
        <v>102</v>
      </c>
      <c r="F1203">
        <v>2012</v>
      </c>
      <c r="G1203" t="s">
        <v>113</v>
      </c>
      <c r="H1203" t="s">
        <v>142</v>
      </c>
      <c r="I1203" t="s">
        <v>115</v>
      </c>
      <c r="J1203" t="s">
        <v>129</v>
      </c>
      <c r="K1203" t="s">
        <v>136</v>
      </c>
      <c r="L1203">
        <v>1896</v>
      </c>
      <c r="M1203">
        <v>1896</v>
      </c>
      <c r="N1203">
        <v>0</v>
      </c>
      <c r="O1203">
        <v>0</v>
      </c>
      <c r="P1203">
        <v>1896</v>
      </c>
      <c r="Q1203" t="s">
        <v>131</v>
      </c>
      <c r="R1203">
        <v>0</v>
      </c>
      <c r="S1203">
        <v>0</v>
      </c>
      <c r="T1203">
        <v>0</v>
      </c>
      <c r="U1203">
        <v>0</v>
      </c>
      <c r="V1203">
        <v>0</v>
      </c>
      <c r="W1203">
        <v>0</v>
      </c>
      <c r="X1203">
        <v>0</v>
      </c>
      <c r="Y1203">
        <v>0</v>
      </c>
      <c r="Z1203">
        <v>0</v>
      </c>
      <c r="AA1203">
        <v>0</v>
      </c>
      <c r="AB1203">
        <v>0</v>
      </c>
      <c r="AC1203">
        <v>0</v>
      </c>
      <c r="AD1203">
        <v>0</v>
      </c>
      <c r="AE1203" t="s">
        <v>104</v>
      </c>
      <c r="AF1203" t="s">
        <v>105</v>
      </c>
      <c r="AG1203" t="s">
        <v>409</v>
      </c>
      <c r="AH1203" t="s">
        <v>105</v>
      </c>
    </row>
    <row r="1204" spans="1:34" ht="15">
      <c r="A1204" t="s">
        <v>101</v>
      </c>
      <c r="B1204" t="s">
        <v>102</v>
      </c>
      <c r="C1204" t="s">
        <v>408</v>
      </c>
      <c r="D1204" t="s">
        <v>143</v>
      </c>
      <c r="E1204" t="s">
        <v>102</v>
      </c>
      <c r="F1204">
        <v>2012</v>
      </c>
      <c r="G1204" t="s">
        <v>113</v>
      </c>
      <c r="H1204" t="s">
        <v>144</v>
      </c>
      <c r="I1204" t="s">
        <v>115</v>
      </c>
      <c r="J1204" t="s">
        <v>129</v>
      </c>
      <c r="K1204" t="s">
        <v>136</v>
      </c>
      <c r="L1204">
        <v>0</v>
      </c>
      <c r="M1204">
        <v>0</v>
      </c>
      <c r="N1204">
        <v>0</v>
      </c>
      <c r="O1204">
        <v>0</v>
      </c>
      <c r="P1204">
        <v>0</v>
      </c>
      <c r="Q1204" t="s">
        <v>103</v>
      </c>
      <c r="R1204">
        <v>0</v>
      </c>
      <c r="S1204">
        <v>2324.9500000000003</v>
      </c>
      <c r="T1204">
        <v>-2324.9500000000003</v>
      </c>
      <c r="U1204">
        <v>0</v>
      </c>
      <c r="V1204">
        <v>752.04</v>
      </c>
      <c r="W1204">
        <v>188.20000000000002</v>
      </c>
      <c r="X1204">
        <v>386.8</v>
      </c>
      <c r="Y1204">
        <v>-1327.04</v>
      </c>
      <c r="Z1204">
        <v>0</v>
      </c>
      <c r="AA1204">
        <v>575.5600000000001</v>
      </c>
      <c r="AB1204">
        <v>-575.5600000000001</v>
      </c>
      <c r="AC1204">
        <v>0</v>
      </c>
      <c r="AD1204">
        <v>0</v>
      </c>
      <c r="AE1204" t="s">
        <v>104</v>
      </c>
      <c r="AF1204" t="s">
        <v>105</v>
      </c>
      <c r="AG1204" t="s">
        <v>409</v>
      </c>
      <c r="AH1204" t="s">
        <v>105</v>
      </c>
    </row>
    <row r="1205" spans="1:34" ht="15">
      <c r="A1205" t="s">
        <v>101</v>
      </c>
      <c r="B1205" t="s">
        <v>102</v>
      </c>
      <c r="C1205" t="s">
        <v>408</v>
      </c>
      <c r="D1205" t="s">
        <v>232</v>
      </c>
      <c r="E1205" t="s">
        <v>102</v>
      </c>
      <c r="F1205">
        <v>2012</v>
      </c>
      <c r="G1205" t="s">
        <v>113</v>
      </c>
      <c r="H1205" t="s">
        <v>233</v>
      </c>
      <c r="I1205" t="s">
        <v>115</v>
      </c>
      <c r="J1205" t="s">
        <v>147</v>
      </c>
      <c r="L1205">
        <v>46239.96</v>
      </c>
      <c r="M1205">
        <v>46239.96</v>
      </c>
      <c r="N1205">
        <v>0</v>
      </c>
      <c r="O1205">
        <v>0</v>
      </c>
      <c r="P1205">
        <v>46239.96</v>
      </c>
      <c r="Q1205" t="s">
        <v>131</v>
      </c>
      <c r="R1205">
        <v>0</v>
      </c>
      <c r="S1205">
        <v>0</v>
      </c>
      <c r="T1205">
        <v>0</v>
      </c>
      <c r="U1205">
        <v>0</v>
      </c>
      <c r="V1205">
        <v>0</v>
      </c>
      <c r="W1205">
        <v>0</v>
      </c>
      <c r="X1205">
        <v>0</v>
      </c>
      <c r="Y1205">
        <v>0</v>
      </c>
      <c r="Z1205">
        <v>0</v>
      </c>
      <c r="AA1205">
        <v>0</v>
      </c>
      <c r="AB1205">
        <v>0</v>
      </c>
      <c r="AC1205">
        <v>0</v>
      </c>
      <c r="AD1205">
        <v>0</v>
      </c>
      <c r="AE1205" t="s">
        <v>104</v>
      </c>
      <c r="AF1205" t="s">
        <v>105</v>
      </c>
      <c r="AG1205" t="s">
        <v>409</v>
      </c>
      <c r="AH1205" t="s">
        <v>105</v>
      </c>
    </row>
    <row r="1206" spans="1:34" ht="15">
      <c r="A1206" t="s">
        <v>101</v>
      </c>
      <c r="B1206" t="s">
        <v>102</v>
      </c>
      <c r="C1206" t="s">
        <v>408</v>
      </c>
      <c r="D1206" t="s">
        <v>173</v>
      </c>
      <c r="E1206" t="s">
        <v>102</v>
      </c>
      <c r="F1206">
        <v>2012</v>
      </c>
      <c r="G1206" t="s">
        <v>113</v>
      </c>
      <c r="H1206" t="s">
        <v>174</v>
      </c>
      <c r="I1206" t="s">
        <v>115</v>
      </c>
      <c r="J1206" t="s">
        <v>147</v>
      </c>
      <c r="L1206">
        <v>171708</v>
      </c>
      <c r="M1206">
        <v>171708</v>
      </c>
      <c r="N1206">
        <v>0</v>
      </c>
      <c r="O1206">
        <v>0</v>
      </c>
      <c r="P1206">
        <v>171708</v>
      </c>
      <c r="Q1206" t="s">
        <v>131</v>
      </c>
      <c r="R1206">
        <v>0</v>
      </c>
      <c r="S1206">
        <v>0</v>
      </c>
      <c r="T1206">
        <v>0</v>
      </c>
      <c r="U1206">
        <v>0</v>
      </c>
      <c r="V1206">
        <v>0</v>
      </c>
      <c r="W1206">
        <v>0</v>
      </c>
      <c r="X1206">
        <v>0</v>
      </c>
      <c r="Y1206">
        <v>0</v>
      </c>
      <c r="Z1206">
        <v>0</v>
      </c>
      <c r="AA1206">
        <v>0</v>
      </c>
      <c r="AB1206">
        <v>0</v>
      </c>
      <c r="AC1206">
        <v>0</v>
      </c>
      <c r="AD1206">
        <v>0</v>
      </c>
      <c r="AE1206" t="s">
        <v>104</v>
      </c>
      <c r="AF1206" t="s">
        <v>105</v>
      </c>
      <c r="AG1206" t="s">
        <v>409</v>
      </c>
      <c r="AH1206" t="s">
        <v>105</v>
      </c>
    </row>
    <row r="1207" spans="1:34" ht="15">
      <c r="A1207" t="s">
        <v>101</v>
      </c>
      <c r="B1207" t="s">
        <v>102</v>
      </c>
      <c r="C1207" t="s">
        <v>408</v>
      </c>
      <c r="D1207" t="s">
        <v>390</v>
      </c>
      <c r="E1207" t="s">
        <v>102</v>
      </c>
      <c r="F1207">
        <v>2012</v>
      </c>
      <c r="G1207" t="s">
        <v>113</v>
      </c>
      <c r="H1207" t="s">
        <v>391</v>
      </c>
      <c r="I1207" t="s">
        <v>115</v>
      </c>
      <c r="J1207" t="s">
        <v>147</v>
      </c>
      <c r="L1207">
        <v>3200</v>
      </c>
      <c r="M1207">
        <v>3200</v>
      </c>
      <c r="N1207">
        <v>0</v>
      </c>
      <c r="O1207">
        <v>0</v>
      </c>
      <c r="P1207">
        <v>3200</v>
      </c>
      <c r="Q1207" t="s">
        <v>131</v>
      </c>
      <c r="R1207">
        <v>0</v>
      </c>
      <c r="S1207">
        <v>0</v>
      </c>
      <c r="T1207">
        <v>0</v>
      </c>
      <c r="U1207">
        <v>0</v>
      </c>
      <c r="V1207">
        <v>0</v>
      </c>
      <c r="W1207">
        <v>0</v>
      </c>
      <c r="X1207">
        <v>0</v>
      </c>
      <c r="Y1207">
        <v>0</v>
      </c>
      <c r="Z1207">
        <v>0</v>
      </c>
      <c r="AA1207">
        <v>0</v>
      </c>
      <c r="AB1207">
        <v>0</v>
      </c>
      <c r="AC1207">
        <v>0</v>
      </c>
      <c r="AD1207">
        <v>0</v>
      </c>
      <c r="AE1207" t="s">
        <v>104</v>
      </c>
      <c r="AF1207" t="s">
        <v>105</v>
      </c>
      <c r="AG1207" t="s">
        <v>409</v>
      </c>
      <c r="AH1207" t="s">
        <v>105</v>
      </c>
    </row>
    <row r="1208" spans="1:34" ht="15">
      <c r="A1208" t="s">
        <v>101</v>
      </c>
      <c r="B1208" t="s">
        <v>102</v>
      </c>
      <c r="C1208" t="s">
        <v>408</v>
      </c>
      <c r="D1208" t="s">
        <v>272</v>
      </c>
      <c r="E1208" t="s">
        <v>102</v>
      </c>
      <c r="F1208">
        <v>2012</v>
      </c>
      <c r="G1208" t="s">
        <v>113</v>
      </c>
      <c r="H1208" t="s">
        <v>273</v>
      </c>
      <c r="I1208" t="s">
        <v>115</v>
      </c>
      <c r="J1208" t="s">
        <v>150</v>
      </c>
      <c r="L1208">
        <v>10000</v>
      </c>
      <c r="M1208">
        <v>10000</v>
      </c>
      <c r="N1208">
        <v>0</v>
      </c>
      <c r="O1208">
        <v>0</v>
      </c>
      <c r="P1208">
        <v>10000</v>
      </c>
      <c r="Q1208" t="s">
        <v>131</v>
      </c>
      <c r="R1208">
        <v>0</v>
      </c>
      <c r="S1208">
        <v>0</v>
      </c>
      <c r="T1208">
        <v>0</v>
      </c>
      <c r="U1208">
        <v>0</v>
      </c>
      <c r="V1208">
        <v>0</v>
      </c>
      <c r="W1208">
        <v>0</v>
      </c>
      <c r="X1208">
        <v>0</v>
      </c>
      <c r="Y1208">
        <v>0</v>
      </c>
      <c r="Z1208">
        <v>0</v>
      </c>
      <c r="AA1208">
        <v>0</v>
      </c>
      <c r="AB1208">
        <v>0</v>
      </c>
      <c r="AC1208">
        <v>0</v>
      </c>
      <c r="AD1208">
        <v>0</v>
      </c>
      <c r="AE1208" t="s">
        <v>104</v>
      </c>
      <c r="AF1208" t="s">
        <v>105</v>
      </c>
      <c r="AG1208" t="s">
        <v>409</v>
      </c>
      <c r="AH1208" t="s">
        <v>105</v>
      </c>
    </row>
    <row r="1209" spans="1:34" ht="15">
      <c r="A1209" t="s">
        <v>101</v>
      </c>
      <c r="B1209" t="s">
        <v>102</v>
      </c>
      <c r="C1209" t="s">
        <v>408</v>
      </c>
      <c r="D1209" t="s">
        <v>410</v>
      </c>
      <c r="E1209" t="s">
        <v>102</v>
      </c>
      <c r="F1209">
        <v>2012</v>
      </c>
      <c r="G1209" t="s">
        <v>113</v>
      </c>
      <c r="H1209" t="s">
        <v>411</v>
      </c>
      <c r="I1209" t="s">
        <v>115</v>
      </c>
      <c r="J1209" t="s">
        <v>150</v>
      </c>
      <c r="L1209">
        <v>1000</v>
      </c>
      <c r="M1209">
        <v>1000</v>
      </c>
      <c r="N1209">
        <v>0</v>
      </c>
      <c r="O1209">
        <v>0</v>
      </c>
      <c r="P1209">
        <v>1000</v>
      </c>
      <c r="Q1209" t="s">
        <v>131</v>
      </c>
      <c r="R1209">
        <v>0</v>
      </c>
      <c r="S1209">
        <v>0</v>
      </c>
      <c r="T1209">
        <v>0</v>
      </c>
      <c r="U1209">
        <v>0</v>
      </c>
      <c r="V1209">
        <v>0</v>
      </c>
      <c r="W1209">
        <v>0</v>
      </c>
      <c r="X1209">
        <v>0</v>
      </c>
      <c r="Y1209">
        <v>0</v>
      </c>
      <c r="Z1209">
        <v>0</v>
      </c>
      <c r="AA1209">
        <v>0</v>
      </c>
      <c r="AB1209">
        <v>0</v>
      </c>
      <c r="AC1209">
        <v>0</v>
      </c>
      <c r="AD1209">
        <v>0</v>
      </c>
      <c r="AE1209" t="s">
        <v>104</v>
      </c>
      <c r="AF1209" t="s">
        <v>105</v>
      </c>
      <c r="AG1209" t="s">
        <v>409</v>
      </c>
      <c r="AH1209" t="s">
        <v>105</v>
      </c>
    </row>
    <row r="1210" spans="1:34" ht="15">
      <c r="A1210" t="s">
        <v>101</v>
      </c>
      <c r="B1210" t="s">
        <v>102</v>
      </c>
      <c r="C1210" t="s">
        <v>408</v>
      </c>
      <c r="D1210" t="s">
        <v>223</v>
      </c>
      <c r="E1210" t="s">
        <v>102</v>
      </c>
      <c r="F1210">
        <v>2012</v>
      </c>
      <c r="G1210" t="s">
        <v>113</v>
      </c>
      <c r="H1210" t="s">
        <v>224</v>
      </c>
      <c r="I1210" t="s">
        <v>115</v>
      </c>
      <c r="J1210" t="s">
        <v>150</v>
      </c>
      <c r="L1210">
        <v>1800</v>
      </c>
      <c r="M1210">
        <v>1800</v>
      </c>
      <c r="N1210">
        <v>0</v>
      </c>
      <c r="O1210">
        <v>0</v>
      </c>
      <c r="P1210">
        <v>1800</v>
      </c>
      <c r="Q1210" t="s">
        <v>131</v>
      </c>
      <c r="R1210">
        <v>0</v>
      </c>
      <c r="S1210">
        <v>0</v>
      </c>
      <c r="T1210">
        <v>0</v>
      </c>
      <c r="U1210">
        <v>0</v>
      </c>
      <c r="V1210">
        <v>0</v>
      </c>
      <c r="W1210">
        <v>0</v>
      </c>
      <c r="X1210">
        <v>0</v>
      </c>
      <c r="Y1210">
        <v>0</v>
      </c>
      <c r="Z1210">
        <v>0</v>
      </c>
      <c r="AA1210">
        <v>0</v>
      </c>
      <c r="AB1210">
        <v>0</v>
      </c>
      <c r="AC1210">
        <v>0</v>
      </c>
      <c r="AD1210">
        <v>0</v>
      </c>
      <c r="AE1210" t="s">
        <v>104</v>
      </c>
      <c r="AF1210" t="s">
        <v>105</v>
      </c>
      <c r="AG1210" t="s">
        <v>409</v>
      </c>
      <c r="AH1210" t="s">
        <v>105</v>
      </c>
    </row>
    <row r="1211" spans="1:34" ht="15">
      <c r="A1211" t="s">
        <v>101</v>
      </c>
      <c r="B1211" t="s">
        <v>102</v>
      </c>
      <c r="C1211" t="s">
        <v>408</v>
      </c>
      <c r="D1211" t="s">
        <v>406</v>
      </c>
      <c r="E1211" t="s">
        <v>102</v>
      </c>
      <c r="F1211">
        <v>2012</v>
      </c>
      <c r="G1211" t="s">
        <v>113</v>
      </c>
      <c r="H1211" t="s">
        <v>407</v>
      </c>
      <c r="I1211" t="s">
        <v>115</v>
      </c>
      <c r="J1211" t="s">
        <v>150</v>
      </c>
      <c r="L1211">
        <v>117400</v>
      </c>
      <c r="M1211">
        <v>117400</v>
      </c>
      <c r="N1211">
        <v>0</v>
      </c>
      <c r="O1211">
        <v>0</v>
      </c>
      <c r="P1211">
        <v>117400</v>
      </c>
      <c r="Q1211" t="s">
        <v>131</v>
      </c>
      <c r="R1211">
        <v>0</v>
      </c>
      <c r="S1211">
        <v>0</v>
      </c>
      <c r="T1211">
        <v>0</v>
      </c>
      <c r="U1211">
        <v>0</v>
      </c>
      <c r="V1211">
        <v>0</v>
      </c>
      <c r="W1211">
        <v>0</v>
      </c>
      <c r="X1211">
        <v>0</v>
      </c>
      <c r="Y1211">
        <v>0</v>
      </c>
      <c r="Z1211">
        <v>0</v>
      </c>
      <c r="AA1211">
        <v>0</v>
      </c>
      <c r="AB1211">
        <v>0</v>
      </c>
      <c r="AC1211">
        <v>0</v>
      </c>
      <c r="AD1211">
        <v>0</v>
      </c>
      <c r="AE1211" t="s">
        <v>104</v>
      </c>
      <c r="AF1211" t="s">
        <v>105</v>
      </c>
      <c r="AG1211" t="s">
        <v>409</v>
      </c>
      <c r="AH1211" t="s">
        <v>105</v>
      </c>
    </row>
    <row r="1212" spans="1:34" ht="15">
      <c r="A1212" t="s">
        <v>101</v>
      </c>
      <c r="B1212" t="s">
        <v>102</v>
      </c>
      <c r="C1212" t="s">
        <v>408</v>
      </c>
      <c r="D1212" t="s">
        <v>151</v>
      </c>
      <c r="E1212" t="s">
        <v>102</v>
      </c>
      <c r="F1212">
        <v>2012</v>
      </c>
      <c r="G1212" t="s">
        <v>113</v>
      </c>
      <c r="H1212" t="s">
        <v>152</v>
      </c>
      <c r="I1212" t="s">
        <v>115</v>
      </c>
      <c r="J1212" t="s">
        <v>150</v>
      </c>
      <c r="L1212">
        <v>6000.04</v>
      </c>
      <c r="M1212">
        <v>6000.04</v>
      </c>
      <c r="N1212">
        <v>0</v>
      </c>
      <c r="O1212">
        <v>0</v>
      </c>
      <c r="P1212">
        <v>6000.04</v>
      </c>
      <c r="Q1212" t="s">
        <v>131</v>
      </c>
      <c r="R1212">
        <v>0</v>
      </c>
      <c r="S1212">
        <v>0</v>
      </c>
      <c r="T1212">
        <v>0</v>
      </c>
      <c r="U1212">
        <v>0</v>
      </c>
      <c r="V1212">
        <v>0</v>
      </c>
      <c r="W1212">
        <v>0</v>
      </c>
      <c r="X1212">
        <v>0</v>
      </c>
      <c r="Y1212">
        <v>0</v>
      </c>
      <c r="Z1212">
        <v>0</v>
      </c>
      <c r="AA1212">
        <v>0</v>
      </c>
      <c r="AB1212">
        <v>0</v>
      </c>
      <c r="AC1212">
        <v>0</v>
      </c>
      <c r="AD1212">
        <v>0</v>
      </c>
      <c r="AE1212" t="s">
        <v>104</v>
      </c>
      <c r="AF1212" t="s">
        <v>105</v>
      </c>
      <c r="AG1212" t="s">
        <v>409</v>
      </c>
      <c r="AH1212" t="s">
        <v>105</v>
      </c>
    </row>
    <row r="1213" spans="1:34" ht="15">
      <c r="A1213" t="s">
        <v>101</v>
      </c>
      <c r="B1213" t="s">
        <v>102</v>
      </c>
      <c r="C1213" t="s">
        <v>408</v>
      </c>
      <c r="D1213" t="s">
        <v>412</v>
      </c>
      <c r="E1213" t="s">
        <v>102</v>
      </c>
      <c r="F1213">
        <v>2012</v>
      </c>
      <c r="G1213" t="s">
        <v>113</v>
      </c>
      <c r="H1213" t="s">
        <v>413</v>
      </c>
      <c r="I1213" t="s">
        <v>115</v>
      </c>
      <c r="J1213" t="s">
        <v>349</v>
      </c>
      <c r="L1213" s="35">
        <v>19518</v>
      </c>
      <c r="M1213" s="35">
        <v>19518</v>
      </c>
      <c r="N1213" s="35">
        <v>0</v>
      </c>
      <c r="O1213">
        <v>0</v>
      </c>
      <c r="P1213">
        <v>19518</v>
      </c>
      <c r="Q1213" t="s">
        <v>131</v>
      </c>
      <c r="R1213">
        <v>0</v>
      </c>
      <c r="S1213">
        <v>0</v>
      </c>
      <c r="T1213">
        <v>0</v>
      </c>
      <c r="U1213">
        <v>0</v>
      </c>
      <c r="V1213">
        <v>0</v>
      </c>
      <c r="W1213">
        <v>0</v>
      </c>
      <c r="X1213">
        <v>0</v>
      </c>
      <c r="Y1213">
        <v>0</v>
      </c>
      <c r="Z1213">
        <v>0</v>
      </c>
      <c r="AA1213">
        <v>0</v>
      </c>
      <c r="AB1213">
        <v>0</v>
      </c>
      <c r="AC1213">
        <v>0</v>
      </c>
      <c r="AD1213">
        <v>0</v>
      </c>
      <c r="AE1213" t="s">
        <v>104</v>
      </c>
      <c r="AF1213" t="s">
        <v>105</v>
      </c>
      <c r="AG1213" t="s">
        <v>409</v>
      </c>
      <c r="AH1213" t="s">
        <v>105</v>
      </c>
    </row>
    <row r="1214" spans="1:34" ht="15">
      <c r="A1214" t="s">
        <v>101</v>
      </c>
      <c r="B1214" t="s">
        <v>102</v>
      </c>
      <c r="C1214" t="s">
        <v>408</v>
      </c>
      <c r="D1214" t="s">
        <v>155</v>
      </c>
      <c r="E1214" t="s">
        <v>102</v>
      </c>
      <c r="F1214">
        <v>2012</v>
      </c>
      <c r="G1214" t="s">
        <v>113</v>
      </c>
      <c r="H1214" t="s">
        <v>156</v>
      </c>
      <c r="I1214" t="s">
        <v>115</v>
      </c>
      <c r="J1214" t="s">
        <v>157</v>
      </c>
      <c r="L1214">
        <v>0</v>
      </c>
      <c r="M1214">
        <v>0</v>
      </c>
      <c r="N1214">
        <v>0</v>
      </c>
      <c r="O1214">
        <v>0</v>
      </c>
      <c r="P1214">
        <v>0</v>
      </c>
      <c r="Q1214" t="s">
        <v>103</v>
      </c>
      <c r="R1214">
        <v>0</v>
      </c>
      <c r="S1214">
        <v>0</v>
      </c>
      <c r="T1214">
        <v>0</v>
      </c>
      <c r="U1214">
        <v>0</v>
      </c>
      <c r="V1214">
        <v>0</v>
      </c>
      <c r="W1214">
        <v>0</v>
      </c>
      <c r="X1214">
        <v>0</v>
      </c>
      <c r="Y1214">
        <v>0</v>
      </c>
      <c r="Z1214">
        <v>0</v>
      </c>
      <c r="AA1214">
        <v>0</v>
      </c>
      <c r="AB1214">
        <v>0</v>
      </c>
      <c r="AC1214">
        <v>0</v>
      </c>
      <c r="AD1214">
        <v>0</v>
      </c>
      <c r="AE1214" t="s">
        <v>104</v>
      </c>
      <c r="AF1214" t="s">
        <v>105</v>
      </c>
      <c r="AG1214" t="s">
        <v>409</v>
      </c>
      <c r="AH1214" t="s">
        <v>105</v>
      </c>
    </row>
    <row r="1215" spans="1:34" ht="15">
      <c r="A1215" t="s">
        <v>101</v>
      </c>
      <c r="B1215" t="s">
        <v>102</v>
      </c>
      <c r="C1215" t="s">
        <v>408</v>
      </c>
      <c r="D1215" t="s">
        <v>158</v>
      </c>
      <c r="E1215" t="s">
        <v>102</v>
      </c>
      <c r="F1215">
        <v>2012</v>
      </c>
      <c r="G1215" t="s">
        <v>113</v>
      </c>
      <c r="H1215" t="s">
        <v>159</v>
      </c>
      <c r="I1215" t="s">
        <v>115</v>
      </c>
      <c r="J1215" t="s">
        <v>157</v>
      </c>
      <c r="L1215">
        <v>0.08</v>
      </c>
      <c r="M1215">
        <v>0.08</v>
      </c>
      <c r="N1215">
        <v>0</v>
      </c>
      <c r="O1215">
        <v>0</v>
      </c>
      <c r="P1215">
        <v>0.08</v>
      </c>
      <c r="Q1215" t="s">
        <v>131</v>
      </c>
      <c r="R1215">
        <v>0</v>
      </c>
      <c r="S1215">
        <v>0</v>
      </c>
      <c r="T1215">
        <v>0</v>
      </c>
      <c r="U1215">
        <v>0</v>
      </c>
      <c r="V1215">
        <v>0</v>
      </c>
      <c r="W1215">
        <v>0</v>
      </c>
      <c r="X1215">
        <v>0</v>
      </c>
      <c r="Y1215">
        <v>0</v>
      </c>
      <c r="Z1215">
        <v>0</v>
      </c>
      <c r="AA1215">
        <v>0</v>
      </c>
      <c r="AB1215">
        <v>0</v>
      </c>
      <c r="AC1215">
        <v>0</v>
      </c>
      <c r="AD1215">
        <v>0</v>
      </c>
      <c r="AE1215" t="s">
        <v>104</v>
      </c>
      <c r="AF1215" t="s">
        <v>105</v>
      </c>
      <c r="AG1215" t="s">
        <v>409</v>
      </c>
      <c r="AH1215" t="s">
        <v>105</v>
      </c>
    </row>
    <row r="1216" spans="1:34" ht="15">
      <c r="A1216" t="s">
        <v>101</v>
      </c>
      <c r="B1216" t="s">
        <v>102</v>
      </c>
      <c r="C1216" t="s">
        <v>408</v>
      </c>
      <c r="D1216" t="s">
        <v>382</v>
      </c>
      <c r="E1216" t="s">
        <v>102</v>
      </c>
      <c r="F1216">
        <v>2012</v>
      </c>
      <c r="G1216" t="s">
        <v>113</v>
      </c>
      <c r="H1216" t="s">
        <v>383</v>
      </c>
      <c r="I1216" t="s">
        <v>115</v>
      </c>
      <c r="J1216" t="s">
        <v>356</v>
      </c>
      <c r="L1216">
        <v>-4011.96</v>
      </c>
      <c r="M1216">
        <v>-4011.96</v>
      </c>
      <c r="N1216">
        <v>0</v>
      </c>
      <c r="O1216">
        <v>0</v>
      </c>
      <c r="P1216">
        <v>-4011.96</v>
      </c>
      <c r="Q1216" t="s">
        <v>131</v>
      </c>
      <c r="R1216">
        <v>0</v>
      </c>
      <c r="S1216">
        <v>0</v>
      </c>
      <c r="T1216">
        <v>0</v>
      </c>
      <c r="U1216">
        <v>0</v>
      </c>
      <c r="V1216">
        <v>0</v>
      </c>
      <c r="W1216">
        <v>0</v>
      </c>
      <c r="X1216">
        <v>0</v>
      </c>
      <c r="Y1216">
        <v>0</v>
      </c>
      <c r="Z1216">
        <v>0</v>
      </c>
      <c r="AA1216">
        <v>0</v>
      </c>
      <c r="AB1216">
        <v>0</v>
      </c>
      <c r="AC1216">
        <v>0</v>
      </c>
      <c r="AD1216">
        <v>0</v>
      </c>
      <c r="AE1216" t="s">
        <v>104</v>
      </c>
      <c r="AF1216" t="s">
        <v>105</v>
      </c>
      <c r="AG1216" t="s">
        <v>409</v>
      </c>
      <c r="AH1216" t="s">
        <v>105</v>
      </c>
    </row>
    <row r="1217" spans="1:34" ht="15">
      <c r="A1217" t="s">
        <v>101</v>
      </c>
      <c r="B1217" t="s">
        <v>102</v>
      </c>
      <c r="C1217" t="s">
        <v>408</v>
      </c>
      <c r="D1217" t="s">
        <v>161</v>
      </c>
      <c r="E1217" t="s">
        <v>102</v>
      </c>
      <c r="F1217">
        <v>2012</v>
      </c>
      <c r="G1217" t="s">
        <v>121</v>
      </c>
      <c r="H1217" t="s">
        <v>162</v>
      </c>
      <c r="I1217" t="s">
        <v>123</v>
      </c>
      <c r="J1217" t="s">
        <v>124</v>
      </c>
      <c r="L1217" s="40">
        <v>-879008</v>
      </c>
      <c r="M1217" s="40">
        <v>-879008</v>
      </c>
      <c r="N1217" s="40">
        <v>0</v>
      </c>
      <c r="O1217" s="40">
        <v>0</v>
      </c>
      <c r="P1217" s="40">
        <v>-879008</v>
      </c>
      <c r="Q1217" t="s">
        <v>131</v>
      </c>
      <c r="R1217">
        <v>0</v>
      </c>
      <c r="S1217">
        <v>0</v>
      </c>
      <c r="T1217">
        <v>0</v>
      </c>
      <c r="U1217">
        <v>0</v>
      </c>
      <c r="V1217">
        <v>0</v>
      </c>
      <c r="W1217">
        <v>0</v>
      </c>
      <c r="X1217">
        <v>0</v>
      </c>
      <c r="Y1217">
        <v>0</v>
      </c>
      <c r="Z1217">
        <v>0</v>
      </c>
      <c r="AA1217">
        <v>0</v>
      </c>
      <c r="AB1217">
        <v>0</v>
      </c>
      <c r="AC1217">
        <v>0</v>
      </c>
      <c r="AD1217">
        <v>0</v>
      </c>
      <c r="AE1217" t="s">
        <v>104</v>
      </c>
      <c r="AF1217" t="s">
        <v>105</v>
      </c>
      <c r="AG1217" t="s">
        <v>409</v>
      </c>
      <c r="AH1217" t="s">
        <v>105</v>
      </c>
    </row>
    <row r="1218" spans="1:34" ht="15">
      <c r="A1218" t="s">
        <v>101</v>
      </c>
      <c r="B1218" t="s">
        <v>640</v>
      </c>
      <c r="C1218" t="s">
        <v>408</v>
      </c>
      <c r="D1218" t="s">
        <v>127</v>
      </c>
      <c r="E1218" t="s">
        <v>106</v>
      </c>
      <c r="F1218">
        <v>2012</v>
      </c>
      <c r="G1218" t="s">
        <v>113</v>
      </c>
      <c r="H1218" t="s">
        <v>128</v>
      </c>
      <c r="I1218" t="s">
        <v>115</v>
      </c>
      <c r="J1218" t="s">
        <v>129</v>
      </c>
      <c r="K1218" t="s">
        <v>130</v>
      </c>
      <c r="L1218">
        <v>0</v>
      </c>
      <c r="M1218">
        <v>0</v>
      </c>
      <c r="N1218">
        <v>40409</v>
      </c>
      <c r="O1218">
        <v>0</v>
      </c>
      <c r="P1218">
        <v>-40409</v>
      </c>
      <c r="Q1218" t="s">
        <v>103</v>
      </c>
      <c r="R1218">
        <v>23618.850000000002</v>
      </c>
      <c r="S1218">
        <v>12174.31</v>
      </c>
      <c r="T1218">
        <v>10546</v>
      </c>
      <c r="U1218">
        <v>0</v>
      </c>
      <c r="V1218">
        <v>-5930.16</v>
      </c>
      <c r="W1218">
        <v>0</v>
      </c>
      <c r="X1218">
        <v>0</v>
      </c>
      <c r="Y1218">
        <v>5930.16</v>
      </c>
      <c r="Z1218">
        <v>-5930.16</v>
      </c>
      <c r="AA1218">
        <v>0</v>
      </c>
      <c r="AB1218">
        <v>0</v>
      </c>
      <c r="AC1218">
        <v>0</v>
      </c>
      <c r="AD1218">
        <v>0</v>
      </c>
      <c r="AE1218" t="s">
        <v>104</v>
      </c>
      <c r="AF1218" t="s">
        <v>409</v>
      </c>
      <c r="AG1218" t="s">
        <v>409</v>
      </c>
      <c r="AH1218" t="s">
        <v>107</v>
      </c>
    </row>
    <row r="1219" spans="1:34" ht="15">
      <c r="A1219" t="s">
        <v>101</v>
      </c>
      <c r="B1219" t="s">
        <v>640</v>
      </c>
      <c r="C1219" t="s">
        <v>408</v>
      </c>
      <c r="D1219" t="s">
        <v>255</v>
      </c>
      <c r="E1219" t="s">
        <v>106</v>
      </c>
      <c r="F1219">
        <v>2012</v>
      </c>
      <c r="G1219" t="s">
        <v>113</v>
      </c>
      <c r="H1219" t="s">
        <v>256</v>
      </c>
      <c r="I1219" t="s">
        <v>115</v>
      </c>
      <c r="J1219" t="s">
        <v>129</v>
      </c>
      <c r="K1219" t="s">
        <v>130</v>
      </c>
      <c r="L1219">
        <v>0</v>
      </c>
      <c r="M1219">
        <v>0</v>
      </c>
      <c r="N1219">
        <v>1043.78</v>
      </c>
      <c r="O1219">
        <v>0</v>
      </c>
      <c r="P1219">
        <v>-1043.78</v>
      </c>
      <c r="Q1219" t="s">
        <v>103</v>
      </c>
      <c r="R1219">
        <v>636.39</v>
      </c>
      <c r="S1219">
        <v>92.81</v>
      </c>
      <c r="T1219">
        <v>314.58</v>
      </c>
      <c r="U1219">
        <v>0</v>
      </c>
      <c r="V1219">
        <v>0</v>
      </c>
      <c r="W1219">
        <v>0</v>
      </c>
      <c r="X1219">
        <v>0</v>
      </c>
      <c r="Y1219">
        <v>0</v>
      </c>
      <c r="Z1219">
        <v>0</v>
      </c>
      <c r="AA1219">
        <v>0</v>
      </c>
      <c r="AB1219">
        <v>0</v>
      </c>
      <c r="AC1219">
        <v>0</v>
      </c>
      <c r="AD1219">
        <v>0</v>
      </c>
      <c r="AE1219" t="s">
        <v>104</v>
      </c>
      <c r="AF1219" t="s">
        <v>409</v>
      </c>
      <c r="AG1219" t="s">
        <v>409</v>
      </c>
      <c r="AH1219" t="s">
        <v>107</v>
      </c>
    </row>
    <row r="1220" spans="1:34" ht="15">
      <c r="A1220" t="s">
        <v>101</v>
      </c>
      <c r="B1220" t="s">
        <v>640</v>
      </c>
      <c r="C1220" t="s">
        <v>408</v>
      </c>
      <c r="D1220" t="s">
        <v>134</v>
      </c>
      <c r="E1220" t="s">
        <v>106</v>
      </c>
      <c r="F1220">
        <v>2012</v>
      </c>
      <c r="G1220" t="s">
        <v>113</v>
      </c>
      <c r="H1220" t="s">
        <v>135</v>
      </c>
      <c r="I1220" t="s">
        <v>115</v>
      </c>
      <c r="J1220" t="s">
        <v>129</v>
      </c>
      <c r="K1220" t="s">
        <v>136</v>
      </c>
      <c r="L1220">
        <v>0</v>
      </c>
      <c r="M1220">
        <v>0</v>
      </c>
      <c r="N1220">
        <v>9622.62</v>
      </c>
      <c r="O1220">
        <v>0</v>
      </c>
      <c r="P1220">
        <v>-9622.62</v>
      </c>
      <c r="Q1220" t="s">
        <v>103</v>
      </c>
      <c r="R1220">
        <v>0</v>
      </c>
      <c r="S1220">
        <v>5160</v>
      </c>
      <c r="T1220">
        <v>4462.62</v>
      </c>
      <c r="U1220">
        <v>0</v>
      </c>
      <c r="V1220">
        <v>0</v>
      </c>
      <c r="W1220">
        <v>0</v>
      </c>
      <c r="X1220">
        <v>0</v>
      </c>
      <c r="Y1220">
        <v>0</v>
      </c>
      <c r="Z1220">
        <v>0</v>
      </c>
      <c r="AA1220">
        <v>0</v>
      </c>
      <c r="AB1220">
        <v>0</v>
      </c>
      <c r="AC1220">
        <v>0</v>
      </c>
      <c r="AD1220">
        <v>0</v>
      </c>
      <c r="AE1220" t="s">
        <v>104</v>
      </c>
      <c r="AF1220" t="s">
        <v>409</v>
      </c>
      <c r="AG1220" t="s">
        <v>409</v>
      </c>
      <c r="AH1220" t="s">
        <v>107</v>
      </c>
    </row>
    <row r="1221" spans="1:34" ht="15">
      <c r="A1221" t="s">
        <v>101</v>
      </c>
      <c r="B1221" t="s">
        <v>640</v>
      </c>
      <c r="C1221" t="s">
        <v>408</v>
      </c>
      <c r="D1221" t="s">
        <v>137</v>
      </c>
      <c r="E1221" t="s">
        <v>106</v>
      </c>
      <c r="F1221">
        <v>2012</v>
      </c>
      <c r="G1221" t="s">
        <v>113</v>
      </c>
      <c r="H1221" t="s">
        <v>138</v>
      </c>
      <c r="I1221" t="s">
        <v>115</v>
      </c>
      <c r="J1221" t="s">
        <v>129</v>
      </c>
      <c r="K1221" t="s">
        <v>136</v>
      </c>
      <c r="L1221">
        <v>0</v>
      </c>
      <c r="M1221">
        <v>0</v>
      </c>
      <c r="N1221">
        <v>2558.9700000000003</v>
      </c>
      <c r="O1221">
        <v>0</v>
      </c>
      <c r="P1221">
        <v>-2558.9700000000003</v>
      </c>
      <c r="Q1221" t="s">
        <v>103</v>
      </c>
      <c r="R1221">
        <v>976.27</v>
      </c>
      <c r="S1221">
        <v>965.27</v>
      </c>
      <c r="T1221">
        <v>617.4300000000001</v>
      </c>
      <c r="U1221">
        <v>0</v>
      </c>
      <c r="V1221">
        <v>0</v>
      </c>
      <c r="W1221">
        <v>0</v>
      </c>
      <c r="X1221">
        <v>0</v>
      </c>
      <c r="Y1221">
        <v>0</v>
      </c>
      <c r="Z1221">
        <v>0</v>
      </c>
      <c r="AA1221">
        <v>0</v>
      </c>
      <c r="AB1221">
        <v>0</v>
      </c>
      <c r="AC1221">
        <v>0</v>
      </c>
      <c r="AD1221">
        <v>0</v>
      </c>
      <c r="AE1221" t="s">
        <v>104</v>
      </c>
      <c r="AF1221" t="s">
        <v>409</v>
      </c>
      <c r="AG1221" t="s">
        <v>409</v>
      </c>
      <c r="AH1221" t="s">
        <v>107</v>
      </c>
    </row>
    <row r="1222" spans="1:34" ht="15">
      <c r="A1222" t="s">
        <v>101</v>
      </c>
      <c r="B1222" t="s">
        <v>640</v>
      </c>
      <c r="C1222" t="s">
        <v>408</v>
      </c>
      <c r="D1222" t="s">
        <v>139</v>
      </c>
      <c r="E1222" t="s">
        <v>106</v>
      </c>
      <c r="F1222">
        <v>2012</v>
      </c>
      <c r="G1222" t="s">
        <v>113</v>
      </c>
      <c r="H1222" t="s">
        <v>140</v>
      </c>
      <c r="I1222" t="s">
        <v>115</v>
      </c>
      <c r="J1222" t="s">
        <v>129</v>
      </c>
      <c r="K1222" t="s">
        <v>136</v>
      </c>
      <c r="L1222">
        <v>0</v>
      </c>
      <c r="M1222">
        <v>0</v>
      </c>
      <c r="N1222">
        <v>2288.31</v>
      </c>
      <c r="O1222">
        <v>0</v>
      </c>
      <c r="P1222">
        <v>-2288.31</v>
      </c>
      <c r="Q1222" t="s">
        <v>103</v>
      </c>
      <c r="R1222">
        <v>937.4300000000001</v>
      </c>
      <c r="S1222">
        <v>927</v>
      </c>
      <c r="T1222">
        <v>423.88</v>
      </c>
      <c r="U1222">
        <v>0</v>
      </c>
      <c r="V1222">
        <v>0</v>
      </c>
      <c r="W1222">
        <v>0</v>
      </c>
      <c r="X1222">
        <v>0</v>
      </c>
      <c r="Y1222">
        <v>0</v>
      </c>
      <c r="Z1222">
        <v>0</v>
      </c>
      <c r="AA1222">
        <v>0</v>
      </c>
      <c r="AB1222">
        <v>0</v>
      </c>
      <c r="AC1222">
        <v>0</v>
      </c>
      <c r="AD1222">
        <v>0</v>
      </c>
      <c r="AE1222" t="s">
        <v>104</v>
      </c>
      <c r="AF1222" t="s">
        <v>409</v>
      </c>
      <c r="AG1222" t="s">
        <v>409</v>
      </c>
      <c r="AH1222" t="s">
        <v>107</v>
      </c>
    </row>
    <row r="1223" spans="1:34" ht="15">
      <c r="A1223" t="s">
        <v>101</v>
      </c>
      <c r="B1223" t="s">
        <v>640</v>
      </c>
      <c r="C1223" t="s">
        <v>408</v>
      </c>
      <c r="D1223" t="s">
        <v>141</v>
      </c>
      <c r="E1223" t="s">
        <v>106</v>
      </c>
      <c r="F1223">
        <v>2012</v>
      </c>
      <c r="G1223" t="s">
        <v>113</v>
      </c>
      <c r="H1223" t="s">
        <v>142</v>
      </c>
      <c r="I1223" t="s">
        <v>115</v>
      </c>
      <c r="J1223" t="s">
        <v>129</v>
      </c>
      <c r="K1223" t="s">
        <v>136</v>
      </c>
      <c r="L1223">
        <v>0</v>
      </c>
      <c r="M1223">
        <v>0</v>
      </c>
      <c r="N1223">
        <v>1896</v>
      </c>
      <c r="O1223">
        <v>0</v>
      </c>
      <c r="P1223">
        <v>-1896</v>
      </c>
      <c r="Q1223" t="s">
        <v>103</v>
      </c>
      <c r="R1223">
        <v>0</v>
      </c>
      <c r="S1223">
        <v>0</v>
      </c>
      <c r="T1223">
        <v>0</v>
      </c>
      <c r="U1223">
        <v>0</v>
      </c>
      <c r="V1223">
        <v>0</v>
      </c>
      <c r="W1223">
        <v>948</v>
      </c>
      <c r="X1223">
        <v>158</v>
      </c>
      <c r="Y1223">
        <v>158</v>
      </c>
      <c r="Z1223">
        <v>158</v>
      </c>
      <c r="AA1223">
        <v>158</v>
      </c>
      <c r="AB1223">
        <v>158</v>
      </c>
      <c r="AC1223">
        <v>158</v>
      </c>
      <c r="AD1223">
        <v>0</v>
      </c>
      <c r="AE1223" t="s">
        <v>104</v>
      </c>
      <c r="AF1223" t="s">
        <v>409</v>
      </c>
      <c r="AG1223" t="s">
        <v>409</v>
      </c>
      <c r="AH1223" t="s">
        <v>107</v>
      </c>
    </row>
    <row r="1224" spans="1:34" ht="15">
      <c r="A1224" t="s">
        <v>101</v>
      </c>
      <c r="B1224" t="s">
        <v>640</v>
      </c>
      <c r="C1224" t="s">
        <v>408</v>
      </c>
      <c r="D1224" t="s">
        <v>173</v>
      </c>
      <c r="E1224" t="s">
        <v>106</v>
      </c>
      <c r="F1224">
        <v>2012</v>
      </c>
      <c r="G1224" t="s">
        <v>113</v>
      </c>
      <c r="H1224" t="s">
        <v>174</v>
      </c>
      <c r="I1224" t="s">
        <v>115</v>
      </c>
      <c r="J1224" t="s">
        <v>147</v>
      </c>
      <c r="L1224">
        <v>0</v>
      </c>
      <c r="M1224">
        <v>0</v>
      </c>
      <c r="N1224">
        <v>199.95000000000002</v>
      </c>
      <c r="O1224">
        <v>0</v>
      </c>
      <c r="P1224">
        <v>-199.95000000000002</v>
      </c>
      <c r="Q1224" t="s">
        <v>103</v>
      </c>
      <c r="R1224">
        <v>0</v>
      </c>
      <c r="S1224">
        <v>0</v>
      </c>
      <c r="T1224">
        <v>0</v>
      </c>
      <c r="U1224">
        <v>0</v>
      </c>
      <c r="V1224">
        <v>0</v>
      </c>
      <c r="W1224">
        <v>0</v>
      </c>
      <c r="X1224">
        <v>199.95000000000002</v>
      </c>
      <c r="Y1224">
        <v>0</v>
      </c>
      <c r="Z1224">
        <v>0</v>
      </c>
      <c r="AA1224">
        <v>0</v>
      </c>
      <c r="AB1224">
        <v>0</v>
      </c>
      <c r="AC1224">
        <v>0</v>
      </c>
      <c r="AD1224">
        <v>0</v>
      </c>
      <c r="AE1224" t="s">
        <v>104</v>
      </c>
      <c r="AF1224" t="s">
        <v>409</v>
      </c>
      <c r="AG1224" t="s">
        <v>409</v>
      </c>
      <c r="AH1224" t="s">
        <v>107</v>
      </c>
    </row>
    <row r="1225" spans="1:34" ht="15">
      <c r="A1225" t="s">
        <v>101</v>
      </c>
      <c r="B1225" t="s">
        <v>640</v>
      </c>
      <c r="C1225" t="s">
        <v>408</v>
      </c>
      <c r="D1225" t="s">
        <v>145</v>
      </c>
      <c r="E1225" t="s">
        <v>106</v>
      </c>
      <c r="F1225">
        <v>2012</v>
      </c>
      <c r="G1225" t="s">
        <v>113</v>
      </c>
      <c r="H1225" t="s">
        <v>146</v>
      </c>
      <c r="I1225" t="s">
        <v>115</v>
      </c>
      <c r="J1225" t="s">
        <v>147</v>
      </c>
      <c r="L1225">
        <v>0</v>
      </c>
      <c r="M1225">
        <v>0</v>
      </c>
      <c r="N1225">
        <v>449.6</v>
      </c>
      <c r="O1225">
        <v>0</v>
      </c>
      <c r="P1225">
        <v>-449.6</v>
      </c>
      <c r="Q1225" t="s">
        <v>103</v>
      </c>
      <c r="R1225">
        <v>0</v>
      </c>
      <c r="S1225">
        <v>449.6</v>
      </c>
      <c r="T1225">
        <v>0</v>
      </c>
      <c r="U1225">
        <v>0</v>
      </c>
      <c r="V1225">
        <v>0</v>
      </c>
      <c r="W1225">
        <v>0</v>
      </c>
      <c r="X1225">
        <v>0</v>
      </c>
      <c r="Y1225">
        <v>0</v>
      </c>
      <c r="Z1225">
        <v>0</v>
      </c>
      <c r="AA1225">
        <v>0</v>
      </c>
      <c r="AB1225">
        <v>0</v>
      </c>
      <c r="AC1225">
        <v>0</v>
      </c>
      <c r="AD1225">
        <v>0</v>
      </c>
      <c r="AE1225" t="s">
        <v>104</v>
      </c>
      <c r="AF1225" t="s">
        <v>409</v>
      </c>
      <c r="AG1225" t="s">
        <v>409</v>
      </c>
      <c r="AH1225" t="s">
        <v>107</v>
      </c>
    </row>
    <row r="1226" spans="1:34" ht="15">
      <c r="A1226" t="s">
        <v>101</v>
      </c>
      <c r="B1226" t="s">
        <v>640</v>
      </c>
      <c r="C1226" t="s">
        <v>408</v>
      </c>
      <c r="D1226" t="s">
        <v>478</v>
      </c>
      <c r="E1226" t="s">
        <v>106</v>
      </c>
      <c r="F1226">
        <v>2012</v>
      </c>
      <c r="G1226" t="s">
        <v>113</v>
      </c>
      <c r="H1226" t="s">
        <v>479</v>
      </c>
      <c r="I1226" t="s">
        <v>115</v>
      </c>
      <c r="J1226" t="s">
        <v>150</v>
      </c>
      <c r="L1226">
        <v>0</v>
      </c>
      <c r="M1226">
        <v>0</v>
      </c>
      <c r="N1226">
        <v>19</v>
      </c>
      <c r="O1226">
        <v>0</v>
      </c>
      <c r="P1226">
        <v>-19</v>
      </c>
      <c r="Q1226" t="s">
        <v>103</v>
      </c>
      <c r="R1226">
        <v>0</v>
      </c>
      <c r="S1226">
        <v>0</v>
      </c>
      <c r="T1226">
        <v>0</v>
      </c>
      <c r="U1226">
        <v>0</v>
      </c>
      <c r="V1226">
        <v>0</v>
      </c>
      <c r="W1226">
        <v>0</v>
      </c>
      <c r="X1226">
        <v>0</v>
      </c>
      <c r="Y1226">
        <v>0</v>
      </c>
      <c r="Z1226">
        <v>0</v>
      </c>
      <c r="AA1226">
        <v>0</v>
      </c>
      <c r="AB1226">
        <v>0</v>
      </c>
      <c r="AC1226">
        <v>19</v>
      </c>
      <c r="AD1226">
        <v>0</v>
      </c>
      <c r="AE1226" t="s">
        <v>104</v>
      </c>
      <c r="AF1226" t="s">
        <v>409</v>
      </c>
      <c r="AG1226" t="s">
        <v>409</v>
      </c>
      <c r="AH1226" t="s">
        <v>107</v>
      </c>
    </row>
    <row r="1227" spans="1:34" ht="15">
      <c r="A1227" t="s">
        <v>101</v>
      </c>
      <c r="B1227" t="s">
        <v>640</v>
      </c>
      <c r="C1227" t="s">
        <v>408</v>
      </c>
      <c r="D1227" t="s">
        <v>406</v>
      </c>
      <c r="E1227" t="s">
        <v>106</v>
      </c>
      <c r="F1227">
        <v>2012</v>
      </c>
      <c r="G1227" t="s">
        <v>113</v>
      </c>
      <c r="H1227" t="s">
        <v>407</v>
      </c>
      <c r="I1227" t="s">
        <v>115</v>
      </c>
      <c r="J1227" t="s">
        <v>150</v>
      </c>
      <c r="L1227">
        <v>0</v>
      </c>
      <c r="M1227">
        <v>0</v>
      </c>
      <c r="N1227">
        <v>33927.14</v>
      </c>
      <c r="O1227">
        <v>0</v>
      </c>
      <c r="P1227">
        <v>-33927.14</v>
      </c>
      <c r="Q1227" t="s">
        <v>103</v>
      </c>
      <c r="R1227">
        <v>0</v>
      </c>
      <c r="S1227">
        <v>33927.14</v>
      </c>
      <c r="T1227">
        <v>0</v>
      </c>
      <c r="U1227">
        <v>0</v>
      </c>
      <c r="V1227">
        <v>0</v>
      </c>
      <c r="W1227">
        <v>0</v>
      </c>
      <c r="X1227">
        <v>0</v>
      </c>
      <c r="Y1227">
        <v>0</v>
      </c>
      <c r="Z1227">
        <v>0</v>
      </c>
      <c r="AA1227">
        <v>0</v>
      </c>
      <c r="AB1227">
        <v>0</v>
      </c>
      <c r="AC1227">
        <v>0</v>
      </c>
      <c r="AD1227">
        <v>0</v>
      </c>
      <c r="AE1227" t="s">
        <v>104</v>
      </c>
      <c r="AF1227" t="s">
        <v>409</v>
      </c>
      <c r="AG1227" t="s">
        <v>409</v>
      </c>
      <c r="AH1227" t="s">
        <v>107</v>
      </c>
    </row>
    <row r="1228" spans="1:34" ht="15">
      <c r="A1228" t="s">
        <v>101</v>
      </c>
      <c r="B1228" t="s">
        <v>640</v>
      </c>
      <c r="C1228" t="s">
        <v>408</v>
      </c>
      <c r="D1228" t="s">
        <v>225</v>
      </c>
      <c r="E1228" t="s">
        <v>106</v>
      </c>
      <c r="F1228">
        <v>2012</v>
      </c>
      <c r="G1228" t="s">
        <v>113</v>
      </c>
      <c r="H1228" t="s">
        <v>226</v>
      </c>
      <c r="I1228" t="s">
        <v>115</v>
      </c>
      <c r="J1228" t="s">
        <v>227</v>
      </c>
      <c r="L1228">
        <v>0</v>
      </c>
      <c r="M1228">
        <v>0</v>
      </c>
      <c r="N1228">
        <v>5577.84</v>
      </c>
      <c r="O1228">
        <v>0</v>
      </c>
      <c r="P1228">
        <v>-5577.84</v>
      </c>
      <c r="Q1228" t="s">
        <v>103</v>
      </c>
      <c r="R1228">
        <v>2184.28</v>
      </c>
      <c r="S1228">
        <v>1971.05</v>
      </c>
      <c r="T1228">
        <v>1009.99</v>
      </c>
      <c r="U1228">
        <v>0</v>
      </c>
      <c r="V1228">
        <v>412.52</v>
      </c>
      <c r="W1228">
        <v>0</v>
      </c>
      <c r="X1228">
        <v>0</v>
      </c>
      <c r="Y1228">
        <v>0</v>
      </c>
      <c r="Z1228">
        <v>0</v>
      </c>
      <c r="AA1228">
        <v>0</v>
      </c>
      <c r="AB1228">
        <v>0</v>
      </c>
      <c r="AC1228">
        <v>0</v>
      </c>
      <c r="AD1228">
        <v>0</v>
      </c>
      <c r="AE1228" t="s">
        <v>104</v>
      </c>
      <c r="AF1228" t="s">
        <v>409</v>
      </c>
      <c r="AG1228" t="s">
        <v>409</v>
      </c>
      <c r="AH1228" t="s">
        <v>107</v>
      </c>
    </row>
    <row r="1229" spans="1:34" ht="15">
      <c r="A1229" t="s">
        <v>101</v>
      </c>
      <c r="B1229" t="s">
        <v>640</v>
      </c>
      <c r="C1229" t="s">
        <v>408</v>
      </c>
      <c r="D1229" t="s">
        <v>228</v>
      </c>
      <c r="E1229" t="s">
        <v>106</v>
      </c>
      <c r="F1229">
        <v>2012</v>
      </c>
      <c r="G1229" t="s">
        <v>113</v>
      </c>
      <c r="H1229" t="s">
        <v>229</v>
      </c>
      <c r="I1229" t="s">
        <v>115</v>
      </c>
      <c r="J1229" t="s">
        <v>227</v>
      </c>
      <c r="L1229">
        <v>0</v>
      </c>
      <c r="M1229">
        <v>0</v>
      </c>
      <c r="N1229">
        <v>3702.35</v>
      </c>
      <c r="O1229">
        <v>0</v>
      </c>
      <c r="P1229">
        <v>-3702.35</v>
      </c>
      <c r="Q1229" t="s">
        <v>103</v>
      </c>
      <c r="R1229">
        <v>1489.69</v>
      </c>
      <c r="S1229">
        <v>1349.04</v>
      </c>
      <c r="T1229">
        <v>582.8100000000001</v>
      </c>
      <c r="U1229">
        <v>0</v>
      </c>
      <c r="V1229">
        <v>280.81</v>
      </c>
      <c r="W1229">
        <v>0</v>
      </c>
      <c r="X1229">
        <v>0</v>
      </c>
      <c r="Y1229">
        <v>0</v>
      </c>
      <c r="Z1229">
        <v>0</v>
      </c>
      <c r="AA1229">
        <v>0</v>
      </c>
      <c r="AB1229">
        <v>0</v>
      </c>
      <c r="AC1229">
        <v>0</v>
      </c>
      <c r="AD1229">
        <v>0</v>
      </c>
      <c r="AE1229" t="s">
        <v>104</v>
      </c>
      <c r="AF1229" t="s">
        <v>409</v>
      </c>
      <c r="AG1229" t="s">
        <v>409</v>
      </c>
      <c r="AH1229" t="s">
        <v>107</v>
      </c>
    </row>
    <row r="1230" spans="1:34" ht="15">
      <c r="A1230" t="s">
        <v>101</v>
      </c>
      <c r="B1230" t="s">
        <v>640</v>
      </c>
      <c r="C1230" t="s">
        <v>408</v>
      </c>
      <c r="D1230" t="s">
        <v>438</v>
      </c>
      <c r="E1230" t="s">
        <v>106</v>
      </c>
      <c r="F1230">
        <v>2012</v>
      </c>
      <c r="G1230" t="s">
        <v>113</v>
      </c>
      <c r="H1230" t="s">
        <v>439</v>
      </c>
      <c r="I1230" t="s">
        <v>115</v>
      </c>
      <c r="J1230" t="s">
        <v>227</v>
      </c>
      <c r="L1230">
        <v>0</v>
      </c>
      <c r="M1230">
        <v>0</v>
      </c>
      <c r="N1230">
        <v>4.1</v>
      </c>
      <c r="O1230">
        <v>0</v>
      </c>
      <c r="P1230">
        <v>-4.1</v>
      </c>
      <c r="Q1230" t="s">
        <v>103</v>
      </c>
      <c r="R1230">
        <v>0</v>
      </c>
      <c r="S1230">
        <v>0</v>
      </c>
      <c r="T1230">
        <v>0</v>
      </c>
      <c r="U1230">
        <v>0</v>
      </c>
      <c r="V1230">
        <v>4.1</v>
      </c>
      <c r="W1230">
        <v>0</v>
      </c>
      <c r="X1230">
        <v>0</v>
      </c>
      <c r="Y1230">
        <v>0</v>
      </c>
      <c r="Z1230">
        <v>0</v>
      </c>
      <c r="AA1230">
        <v>0</v>
      </c>
      <c r="AB1230">
        <v>0</v>
      </c>
      <c r="AC1230">
        <v>0</v>
      </c>
      <c r="AD1230">
        <v>0</v>
      </c>
      <c r="AE1230" t="s">
        <v>104</v>
      </c>
      <c r="AF1230" t="s">
        <v>409</v>
      </c>
      <c r="AG1230" t="s">
        <v>409</v>
      </c>
      <c r="AH1230" t="s">
        <v>107</v>
      </c>
    </row>
    <row r="1231" spans="1:34" ht="15">
      <c r="A1231" t="s">
        <v>101</v>
      </c>
      <c r="B1231" t="s">
        <v>721</v>
      </c>
      <c r="C1231" t="s">
        <v>408</v>
      </c>
      <c r="D1231" t="s">
        <v>127</v>
      </c>
      <c r="E1231" t="s">
        <v>106</v>
      </c>
      <c r="F1231">
        <v>2012</v>
      </c>
      <c r="G1231" t="s">
        <v>113</v>
      </c>
      <c r="H1231" t="s">
        <v>128</v>
      </c>
      <c r="I1231" t="s">
        <v>115</v>
      </c>
      <c r="J1231" t="s">
        <v>129</v>
      </c>
      <c r="K1231" t="s">
        <v>130</v>
      </c>
      <c r="L1231">
        <v>0</v>
      </c>
      <c r="M1231">
        <v>0</v>
      </c>
      <c r="N1231">
        <v>315793.52</v>
      </c>
      <c r="O1231">
        <v>0</v>
      </c>
      <c r="P1231">
        <v>-315793.52</v>
      </c>
      <c r="Q1231" t="s">
        <v>103</v>
      </c>
      <c r="R1231">
        <v>0</v>
      </c>
      <c r="S1231">
        <v>5505</v>
      </c>
      <c r="T1231">
        <v>27844.91</v>
      </c>
      <c r="U1231">
        <v>25419.190000000002</v>
      </c>
      <c r="V1231">
        <v>19612.05</v>
      </c>
      <c r="W1231">
        <v>56186.43</v>
      </c>
      <c r="X1231">
        <v>25564.03</v>
      </c>
      <c r="Y1231">
        <v>41995.07</v>
      </c>
      <c r="Z1231">
        <v>25828.88</v>
      </c>
      <c r="AA1231">
        <v>28078.5</v>
      </c>
      <c r="AB1231">
        <v>25944.25</v>
      </c>
      <c r="AC1231">
        <v>33815.21</v>
      </c>
      <c r="AD1231">
        <v>0</v>
      </c>
      <c r="AE1231" t="s">
        <v>104</v>
      </c>
      <c r="AF1231" t="s">
        <v>722</v>
      </c>
      <c r="AG1231" t="s">
        <v>409</v>
      </c>
      <c r="AH1231" t="s">
        <v>107</v>
      </c>
    </row>
    <row r="1232" spans="1:34" ht="15">
      <c r="A1232" t="s">
        <v>101</v>
      </c>
      <c r="B1232" t="s">
        <v>721</v>
      </c>
      <c r="C1232" t="s">
        <v>408</v>
      </c>
      <c r="D1232" t="s">
        <v>255</v>
      </c>
      <c r="E1232" t="s">
        <v>106</v>
      </c>
      <c r="F1232">
        <v>2012</v>
      </c>
      <c r="G1232" t="s">
        <v>113</v>
      </c>
      <c r="H1232" t="s">
        <v>256</v>
      </c>
      <c r="I1232" t="s">
        <v>115</v>
      </c>
      <c r="J1232" t="s">
        <v>129</v>
      </c>
      <c r="K1232" t="s">
        <v>130</v>
      </c>
      <c r="L1232">
        <v>0</v>
      </c>
      <c r="M1232">
        <v>0</v>
      </c>
      <c r="N1232">
        <v>640.46</v>
      </c>
      <c r="O1232">
        <v>0</v>
      </c>
      <c r="P1232">
        <v>-640.46</v>
      </c>
      <c r="Q1232" t="s">
        <v>103</v>
      </c>
      <c r="R1232">
        <v>0</v>
      </c>
      <c r="S1232">
        <v>64.98</v>
      </c>
      <c r="T1232">
        <v>111.39</v>
      </c>
      <c r="U1232">
        <v>139.22</v>
      </c>
      <c r="V1232">
        <v>139.23</v>
      </c>
      <c r="W1232">
        <v>92.82000000000001</v>
      </c>
      <c r="X1232">
        <v>37.13</v>
      </c>
      <c r="Y1232">
        <v>0</v>
      </c>
      <c r="Z1232">
        <v>55.69</v>
      </c>
      <c r="AA1232">
        <v>0</v>
      </c>
      <c r="AB1232">
        <v>0</v>
      </c>
      <c r="AC1232">
        <v>0</v>
      </c>
      <c r="AD1232">
        <v>0</v>
      </c>
      <c r="AE1232" t="s">
        <v>104</v>
      </c>
      <c r="AF1232" t="s">
        <v>722</v>
      </c>
      <c r="AG1232" t="s">
        <v>409</v>
      </c>
      <c r="AH1232" t="s">
        <v>107</v>
      </c>
    </row>
    <row r="1233" spans="1:34" ht="15">
      <c r="A1233" t="s">
        <v>101</v>
      </c>
      <c r="B1233" t="s">
        <v>721</v>
      </c>
      <c r="C1233" t="s">
        <v>408</v>
      </c>
      <c r="D1233" t="s">
        <v>134</v>
      </c>
      <c r="E1233" t="s">
        <v>106</v>
      </c>
      <c r="F1233">
        <v>2012</v>
      </c>
      <c r="G1233" t="s">
        <v>113</v>
      </c>
      <c r="H1233" t="s">
        <v>135</v>
      </c>
      <c r="I1233" t="s">
        <v>115</v>
      </c>
      <c r="J1233" t="s">
        <v>129</v>
      </c>
      <c r="K1233" t="s">
        <v>136</v>
      </c>
      <c r="L1233">
        <v>0</v>
      </c>
      <c r="M1233">
        <v>0</v>
      </c>
      <c r="N1233">
        <v>51600</v>
      </c>
      <c r="O1233">
        <v>0</v>
      </c>
      <c r="P1233">
        <v>-51600</v>
      </c>
      <c r="Q1233" t="s">
        <v>103</v>
      </c>
      <c r="R1233">
        <v>0</v>
      </c>
      <c r="S1233">
        <v>0</v>
      </c>
      <c r="T1233">
        <v>5160</v>
      </c>
      <c r="U1233">
        <v>5160</v>
      </c>
      <c r="V1233">
        <v>5160</v>
      </c>
      <c r="W1233">
        <v>5160</v>
      </c>
      <c r="X1233">
        <v>5160</v>
      </c>
      <c r="Y1233">
        <v>5160</v>
      </c>
      <c r="Z1233">
        <v>5160</v>
      </c>
      <c r="AA1233">
        <v>5160</v>
      </c>
      <c r="AB1233">
        <v>5160</v>
      </c>
      <c r="AC1233">
        <v>5160</v>
      </c>
      <c r="AD1233">
        <v>0</v>
      </c>
      <c r="AE1233" t="s">
        <v>104</v>
      </c>
      <c r="AF1233" t="s">
        <v>722</v>
      </c>
      <c r="AG1233" t="s">
        <v>409</v>
      </c>
      <c r="AH1233" t="s">
        <v>107</v>
      </c>
    </row>
    <row r="1234" spans="1:34" ht="15">
      <c r="A1234" t="s">
        <v>101</v>
      </c>
      <c r="B1234" t="s">
        <v>721</v>
      </c>
      <c r="C1234" t="s">
        <v>408</v>
      </c>
      <c r="D1234" t="s">
        <v>137</v>
      </c>
      <c r="E1234" t="s">
        <v>106</v>
      </c>
      <c r="F1234">
        <v>2012</v>
      </c>
      <c r="G1234" t="s">
        <v>113</v>
      </c>
      <c r="H1234" t="s">
        <v>138</v>
      </c>
      <c r="I1234" t="s">
        <v>115</v>
      </c>
      <c r="J1234" t="s">
        <v>129</v>
      </c>
      <c r="K1234" t="s">
        <v>136</v>
      </c>
      <c r="L1234">
        <v>0</v>
      </c>
      <c r="M1234">
        <v>0</v>
      </c>
      <c r="N1234">
        <v>23352.43</v>
      </c>
      <c r="O1234">
        <v>0</v>
      </c>
      <c r="P1234">
        <v>-23352.43</v>
      </c>
      <c r="Q1234" t="s">
        <v>103</v>
      </c>
      <c r="R1234">
        <v>0</v>
      </c>
      <c r="S1234">
        <v>963.14</v>
      </c>
      <c r="T1234">
        <v>2896.61</v>
      </c>
      <c r="U1234">
        <v>2167.91</v>
      </c>
      <c r="V1234">
        <v>1940.41</v>
      </c>
      <c r="W1234">
        <v>1940.6100000000001</v>
      </c>
      <c r="X1234">
        <v>1932.58</v>
      </c>
      <c r="Y1234">
        <v>2909.08</v>
      </c>
      <c r="Z1234">
        <v>1954.3</v>
      </c>
      <c r="AA1234">
        <v>2122.14</v>
      </c>
      <c r="AB1234">
        <v>1958.88</v>
      </c>
      <c r="AC1234">
        <v>2566.77</v>
      </c>
      <c r="AD1234">
        <v>0</v>
      </c>
      <c r="AE1234" t="s">
        <v>104</v>
      </c>
      <c r="AF1234" t="s">
        <v>722</v>
      </c>
      <c r="AG1234" t="s">
        <v>409</v>
      </c>
      <c r="AH1234" t="s">
        <v>107</v>
      </c>
    </row>
    <row r="1235" spans="1:34" ht="15">
      <c r="A1235" t="s">
        <v>101</v>
      </c>
      <c r="B1235" t="s">
        <v>721</v>
      </c>
      <c r="C1235" t="s">
        <v>408</v>
      </c>
      <c r="D1235" t="s">
        <v>139</v>
      </c>
      <c r="E1235" t="s">
        <v>106</v>
      </c>
      <c r="F1235">
        <v>2012</v>
      </c>
      <c r="G1235" t="s">
        <v>113</v>
      </c>
      <c r="H1235" t="s">
        <v>140</v>
      </c>
      <c r="I1235" t="s">
        <v>115</v>
      </c>
      <c r="J1235" t="s">
        <v>129</v>
      </c>
      <c r="K1235" t="s">
        <v>136</v>
      </c>
      <c r="L1235">
        <v>0</v>
      </c>
      <c r="M1235">
        <v>0</v>
      </c>
      <c r="N1235">
        <v>22224.27</v>
      </c>
      <c r="O1235">
        <v>0</v>
      </c>
      <c r="P1235">
        <v>-22224.27</v>
      </c>
      <c r="Q1235" t="s">
        <v>103</v>
      </c>
      <c r="R1235">
        <v>0</v>
      </c>
      <c r="S1235">
        <v>925</v>
      </c>
      <c r="T1235">
        <v>2779.06</v>
      </c>
      <c r="U1235">
        <v>2072.09</v>
      </c>
      <c r="V1235">
        <v>1819.8</v>
      </c>
      <c r="W1235">
        <v>1816.52</v>
      </c>
      <c r="X1235">
        <v>1837.54</v>
      </c>
      <c r="Y1235">
        <v>2775.54</v>
      </c>
      <c r="Z1235">
        <v>1866.27</v>
      </c>
      <c r="AA1235">
        <v>2023.8</v>
      </c>
      <c r="AB1235">
        <v>1870.58</v>
      </c>
      <c r="AC1235">
        <v>2438.07</v>
      </c>
      <c r="AD1235">
        <v>0</v>
      </c>
      <c r="AE1235" t="s">
        <v>104</v>
      </c>
      <c r="AF1235" t="s">
        <v>722</v>
      </c>
      <c r="AG1235" t="s">
        <v>409</v>
      </c>
      <c r="AH1235" t="s">
        <v>107</v>
      </c>
    </row>
    <row r="1236" spans="1:34" ht="15">
      <c r="A1236" t="s">
        <v>101</v>
      </c>
      <c r="B1236" t="s">
        <v>721</v>
      </c>
      <c r="C1236" t="s">
        <v>408</v>
      </c>
      <c r="D1236" t="s">
        <v>198</v>
      </c>
      <c r="E1236" t="s">
        <v>106</v>
      </c>
      <c r="F1236">
        <v>2012</v>
      </c>
      <c r="G1236" t="s">
        <v>113</v>
      </c>
      <c r="H1236" t="s">
        <v>199</v>
      </c>
      <c r="I1236" t="s">
        <v>115</v>
      </c>
      <c r="J1236" t="s">
        <v>147</v>
      </c>
      <c r="L1236">
        <v>0</v>
      </c>
      <c r="M1236">
        <v>0</v>
      </c>
      <c r="N1236">
        <v>18.14</v>
      </c>
      <c r="O1236">
        <v>0</v>
      </c>
      <c r="P1236">
        <v>-18.14</v>
      </c>
      <c r="Q1236" t="s">
        <v>103</v>
      </c>
      <c r="R1236">
        <v>0</v>
      </c>
      <c r="S1236">
        <v>76.63</v>
      </c>
      <c r="T1236">
        <v>0</v>
      </c>
      <c r="U1236">
        <v>0</v>
      </c>
      <c r="V1236">
        <v>0</v>
      </c>
      <c r="W1236">
        <v>0</v>
      </c>
      <c r="X1236">
        <v>0</v>
      </c>
      <c r="Y1236">
        <v>0</v>
      </c>
      <c r="Z1236">
        <v>0</v>
      </c>
      <c r="AA1236">
        <v>-77.68</v>
      </c>
      <c r="AB1236">
        <v>73.59</v>
      </c>
      <c r="AC1236">
        <v>-54.4</v>
      </c>
      <c r="AD1236">
        <v>0</v>
      </c>
      <c r="AE1236" t="s">
        <v>104</v>
      </c>
      <c r="AF1236" t="s">
        <v>722</v>
      </c>
      <c r="AG1236" t="s">
        <v>409</v>
      </c>
      <c r="AH1236" t="s">
        <v>107</v>
      </c>
    </row>
    <row r="1237" spans="1:34" ht="15">
      <c r="A1237" t="s">
        <v>101</v>
      </c>
      <c r="B1237" t="s">
        <v>721</v>
      </c>
      <c r="C1237" t="s">
        <v>408</v>
      </c>
      <c r="D1237" t="s">
        <v>200</v>
      </c>
      <c r="E1237" t="s">
        <v>106</v>
      </c>
      <c r="F1237">
        <v>2012</v>
      </c>
      <c r="G1237" t="s">
        <v>113</v>
      </c>
      <c r="H1237" t="s">
        <v>201</v>
      </c>
      <c r="I1237" t="s">
        <v>115</v>
      </c>
      <c r="J1237" t="s">
        <v>147</v>
      </c>
      <c r="L1237">
        <v>0</v>
      </c>
      <c r="M1237">
        <v>0</v>
      </c>
      <c r="N1237">
        <v>409.8</v>
      </c>
      <c r="O1237">
        <v>0</v>
      </c>
      <c r="P1237">
        <v>-409.8</v>
      </c>
      <c r="Q1237" t="s">
        <v>103</v>
      </c>
      <c r="R1237">
        <v>0</v>
      </c>
      <c r="S1237">
        <v>0</v>
      </c>
      <c r="T1237">
        <v>409.8</v>
      </c>
      <c r="U1237">
        <v>0</v>
      </c>
      <c r="V1237">
        <v>0</v>
      </c>
      <c r="W1237">
        <v>0</v>
      </c>
      <c r="X1237">
        <v>0</v>
      </c>
      <c r="Y1237">
        <v>0</v>
      </c>
      <c r="Z1237">
        <v>0</v>
      </c>
      <c r="AA1237">
        <v>0</v>
      </c>
      <c r="AB1237">
        <v>0</v>
      </c>
      <c r="AC1237">
        <v>0</v>
      </c>
      <c r="AD1237">
        <v>0</v>
      </c>
      <c r="AE1237" t="s">
        <v>104</v>
      </c>
      <c r="AF1237" t="s">
        <v>722</v>
      </c>
      <c r="AG1237" t="s">
        <v>409</v>
      </c>
      <c r="AH1237" t="s">
        <v>107</v>
      </c>
    </row>
    <row r="1238" spans="1:34" ht="15">
      <c r="A1238" t="s">
        <v>101</v>
      </c>
      <c r="B1238" t="s">
        <v>721</v>
      </c>
      <c r="C1238" t="s">
        <v>408</v>
      </c>
      <c r="D1238" t="s">
        <v>232</v>
      </c>
      <c r="E1238" t="s">
        <v>106</v>
      </c>
      <c r="F1238">
        <v>2012</v>
      </c>
      <c r="G1238" t="s">
        <v>113</v>
      </c>
      <c r="H1238" t="s">
        <v>233</v>
      </c>
      <c r="I1238" t="s">
        <v>115</v>
      </c>
      <c r="J1238" t="s">
        <v>147</v>
      </c>
      <c r="L1238">
        <v>0</v>
      </c>
      <c r="M1238">
        <v>0</v>
      </c>
      <c r="N1238">
        <v>112617.47</v>
      </c>
      <c r="O1238">
        <v>0.01</v>
      </c>
      <c r="P1238">
        <v>-112617.48</v>
      </c>
      <c r="Q1238" t="s">
        <v>103</v>
      </c>
      <c r="R1238">
        <v>0</v>
      </c>
      <c r="S1238">
        <v>0</v>
      </c>
      <c r="T1238">
        <v>0</v>
      </c>
      <c r="U1238">
        <v>0</v>
      </c>
      <c r="V1238">
        <v>98088.44</v>
      </c>
      <c r="W1238">
        <v>1916.96</v>
      </c>
      <c r="X1238">
        <v>0</v>
      </c>
      <c r="Y1238">
        <v>12002.15</v>
      </c>
      <c r="Z1238">
        <v>609.92</v>
      </c>
      <c r="AA1238">
        <v>0</v>
      </c>
      <c r="AB1238">
        <v>0</v>
      </c>
      <c r="AC1238">
        <v>0</v>
      </c>
      <c r="AD1238">
        <v>0</v>
      </c>
      <c r="AE1238" t="s">
        <v>104</v>
      </c>
      <c r="AF1238" t="s">
        <v>722</v>
      </c>
      <c r="AG1238" t="s">
        <v>409</v>
      </c>
      <c r="AH1238" t="s">
        <v>107</v>
      </c>
    </row>
    <row r="1239" spans="1:34" ht="15">
      <c r="A1239" t="s">
        <v>101</v>
      </c>
      <c r="B1239" t="s">
        <v>721</v>
      </c>
      <c r="C1239" t="s">
        <v>408</v>
      </c>
      <c r="D1239" t="s">
        <v>372</v>
      </c>
      <c r="E1239" t="s">
        <v>106</v>
      </c>
      <c r="F1239">
        <v>2012</v>
      </c>
      <c r="G1239" t="s">
        <v>113</v>
      </c>
      <c r="H1239" t="s">
        <v>373</v>
      </c>
      <c r="I1239" t="s">
        <v>115</v>
      </c>
      <c r="J1239" t="s">
        <v>147</v>
      </c>
      <c r="L1239">
        <v>0</v>
      </c>
      <c r="M1239">
        <v>0</v>
      </c>
      <c r="N1239">
        <v>41990.82</v>
      </c>
      <c r="O1239">
        <v>0.01</v>
      </c>
      <c r="P1239">
        <v>-41990.83</v>
      </c>
      <c r="Q1239" t="s">
        <v>103</v>
      </c>
      <c r="R1239">
        <v>0</v>
      </c>
      <c r="S1239">
        <v>0</v>
      </c>
      <c r="T1239">
        <v>0</v>
      </c>
      <c r="U1239">
        <v>0</v>
      </c>
      <c r="V1239">
        <v>2232.28</v>
      </c>
      <c r="W1239">
        <v>21109.16</v>
      </c>
      <c r="X1239">
        <v>1036.78</v>
      </c>
      <c r="Y1239">
        <v>14235.03</v>
      </c>
      <c r="Z1239">
        <v>1254.8700000000001</v>
      </c>
      <c r="AA1239">
        <v>0</v>
      </c>
      <c r="AB1239">
        <v>925.27</v>
      </c>
      <c r="AC1239">
        <v>1197.43</v>
      </c>
      <c r="AD1239">
        <v>0</v>
      </c>
      <c r="AE1239" t="s">
        <v>104</v>
      </c>
      <c r="AF1239" t="s">
        <v>722</v>
      </c>
      <c r="AG1239" t="s">
        <v>409</v>
      </c>
      <c r="AH1239" t="s">
        <v>107</v>
      </c>
    </row>
    <row r="1240" spans="1:34" ht="15">
      <c r="A1240" t="s">
        <v>101</v>
      </c>
      <c r="B1240" t="s">
        <v>721</v>
      </c>
      <c r="C1240" t="s">
        <v>408</v>
      </c>
      <c r="D1240" t="s">
        <v>173</v>
      </c>
      <c r="E1240" t="s">
        <v>106</v>
      </c>
      <c r="F1240">
        <v>2012</v>
      </c>
      <c r="G1240" t="s">
        <v>113</v>
      </c>
      <c r="H1240" t="s">
        <v>174</v>
      </c>
      <c r="I1240" t="s">
        <v>115</v>
      </c>
      <c r="J1240" t="s">
        <v>147</v>
      </c>
      <c r="L1240">
        <v>0</v>
      </c>
      <c r="M1240">
        <v>0</v>
      </c>
      <c r="N1240">
        <v>8667.14</v>
      </c>
      <c r="O1240">
        <v>0.03</v>
      </c>
      <c r="P1240">
        <v>-8667.17</v>
      </c>
      <c r="Q1240" t="s">
        <v>103</v>
      </c>
      <c r="R1240">
        <v>0</v>
      </c>
      <c r="S1240">
        <v>0</v>
      </c>
      <c r="T1240">
        <v>38.02</v>
      </c>
      <c r="U1240">
        <v>264.91</v>
      </c>
      <c r="V1240">
        <v>337.71</v>
      </c>
      <c r="W1240">
        <v>266.6</v>
      </c>
      <c r="X1240">
        <v>1921.52</v>
      </c>
      <c r="Y1240">
        <v>0</v>
      </c>
      <c r="Z1240">
        <v>1008.88</v>
      </c>
      <c r="AA1240">
        <v>1827.89</v>
      </c>
      <c r="AB1240">
        <v>2142.73</v>
      </c>
      <c r="AC1240">
        <v>858.88</v>
      </c>
      <c r="AD1240">
        <v>0</v>
      </c>
      <c r="AE1240" t="s">
        <v>104</v>
      </c>
      <c r="AF1240" t="s">
        <v>722</v>
      </c>
      <c r="AG1240" t="s">
        <v>409</v>
      </c>
      <c r="AH1240" t="s">
        <v>107</v>
      </c>
    </row>
    <row r="1241" spans="1:34" ht="15">
      <c r="A1241" t="s">
        <v>101</v>
      </c>
      <c r="B1241" t="s">
        <v>721</v>
      </c>
      <c r="C1241" t="s">
        <v>408</v>
      </c>
      <c r="D1241" t="s">
        <v>145</v>
      </c>
      <c r="E1241" t="s">
        <v>106</v>
      </c>
      <c r="F1241">
        <v>2012</v>
      </c>
      <c r="G1241" t="s">
        <v>113</v>
      </c>
      <c r="H1241" t="s">
        <v>146</v>
      </c>
      <c r="I1241" t="s">
        <v>115</v>
      </c>
      <c r="J1241" t="s">
        <v>147</v>
      </c>
      <c r="L1241">
        <v>0</v>
      </c>
      <c r="M1241">
        <v>0</v>
      </c>
      <c r="N1241">
        <v>76.65</v>
      </c>
      <c r="O1241">
        <v>0</v>
      </c>
      <c r="P1241">
        <v>-76.65</v>
      </c>
      <c r="Q1241" t="s">
        <v>103</v>
      </c>
      <c r="R1241">
        <v>0</v>
      </c>
      <c r="S1241">
        <v>0</v>
      </c>
      <c r="T1241">
        <v>0</v>
      </c>
      <c r="U1241">
        <v>0</v>
      </c>
      <c r="V1241">
        <v>76.65</v>
      </c>
      <c r="W1241">
        <v>0</v>
      </c>
      <c r="X1241">
        <v>0</v>
      </c>
      <c r="Y1241">
        <v>0</v>
      </c>
      <c r="Z1241">
        <v>0</v>
      </c>
      <c r="AA1241">
        <v>0</v>
      </c>
      <c r="AB1241">
        <v>0</v>
      </c>
      <c r="AC1241">
        <v>0</v>
      </c>
      <c r="AD1241">
        <v>0</v>
      </c>
      <c r="AE1241" t="s">
        <v>104</v>
      </c>
      <c r="AF1241" t="s">
        <v>722</v>
      </c>
      <c r="AG1241" t="s">
        <v>409</v>
      </c>
      <c r="AH1241" t="s">
        <v>107</v>
      </c>
    </row>
    <row r="1242" spans="1:34" ht="15">
      <c r="A1242" t="s">
        <v>101</v>
      </c>
      <c r="B1242" t="s">
        <v>721</v>
      </c>
      <c r="C1242" t="s">
        <v>408</v>
      </c>
      <c r="D1242" t="s">
        <v>148</v>
      </c>
      <c r="E1242" t="s">
        <v>106</v>
      </c>
      <c r="F1242">
        <v>2012</v>
      </c>
      <c r="G1242" t="s">
        <v>113</v>
      </c>
      <c r="H1242" t="s">
        <v>149</v>
      </c>
      <c r="I1242" t="s">
        <v>115</v>
      </c>
      <c r="J1242" t="s">
        <v>150</v>
      </c>
      <c r="L1242">
        <v>0</v>
      </c>
      <c r="M1242">
        <v>0</v>
      </c>
      <c r="N1242">
        <v>341.09000000000003</v>
      </c>
      <c r="O1242">
        <v>0.02</v>
      </c>
      <c r="P1242">
        <v>-341.11</v>
      </c>
      <c r="Q1242" t="s">
        <v>103</v>
      </c>
      <c r="R1242">
        <v>0</v>
      </c>
      <c r="S1242">
        <v>0</v>
      </c>
      <c r="T1242">
        <v>341.09000000000003</v>
      </c>
      <c r="U1242">
        <v>0</v>
      </c>
      <c r="V1242">
        <v>0</v>
      </c>
      <c r="W1242">
        <v>0</v>
      </c>
      <c r="X1242">
        <v>0</v>
      </c>
      <c r="Y1242">
        <v>0</v>
      </c>
      <c r="Z1242">
        <v>0</v>
      </c>
      <c r="AA1242">
        <v>0</v>
      </c>
      <c r="AB1242">
        <v>0</v>
      </c>
      <c r="AC1242">
        <v>0</v>
      </c>
      <c r="AD1242">
        <v>0</v>
      </c>
      <c r="AE1242" t="s">
        <v>104</v>
      </c>
      <c r="AF1242" t="s">
        <v>722</v>
      </c>
      <c r="AG1242" t="s">
        <v>409</v>
      </c>
      <c r="AH1242" t="s">
        <v>107</v>
      </c>
    </row>
    <row r="1243" spans="1:34" ht="15">
      <c r="A1243" t="s">
        <v>101</v>
      </c>
      <c r="B1243" t="s">
        <v>721</v>
      </c>
      <c r="C1243" t="s">
        <v>408</v>
      </c>
      <c r="D1243" t="s">
        <v>478</v>
      </c>
      <c r="E1243" t="s">
        <v>106</v>
      </c>
      <c r="F1243">
        <v>2012</v>
      </c>
      <c r="G1243" t="s">
        <v>113</v>
      </c>
      <c r="H1243" t="s">
        <v>479</v>
      </c>
      <c r="I1243" t="s">
        <v>115</v>
      </c>
      <c r="J1243" t="s">
        <v>150</v>
      </c>
      <c r="L1243">
        <v>0</v>
      </c>
      <c r="M1243">
        <v>0</v>
      </c>
      <c r="N1243">
        <v>53.550000000000004</v>
      </c>
      <c r="O1243">
        <v>0</v>
      </c>
      <c r="P1243">
        <v>-53.550000000000004</v>
      </c>
      <c r="Q1243" t="s">
        <v>103</v>
      </c>
      <c r="R1243">
        <v>0</v>
      </c>
      <c r="S1243">
        <v>0</v>
      </c>
      <c r="T1243">
        <v>0</v>
      </c>
      <c r="U1243">
        <v>0</v>
      </c>
      <c r="V1243">
        <v>0</v>
      </c>
      <c r="W1243">
        <v>0</v>
      </c>
      <c r="X1243">
        <v>0</v>
      </c>
      <c r="Y1243">
        <v>0</v>
      </c>
      <c r="Z1243">
        <v>0</v>
      </c>
      <c r="AA1243">
        <v>0</v>
      </c>
      <c r="AB1243">
        <v>0</v>
      </c>
      <c r="AC1243">
        <v>53.550000000000004</v>
      </c>
      <c r="AD1243">
        <v>0</v>
      </c>
      <c r="AE1243" t="s">
        <v>104</v>
      </c>
      <c r="AF1243" t="s">
        <v>722</v>
      </c>
      <c r="AG1243" t="s">
        <v>409</v>
      </c>
      <c r="AH1243" t="s">
        <v>107</v>
      </c>
    </row>
    <row r="1244" spans="1:34" ht="15">
      <c r="A1244" t="s">
        <v>101</v>
      </c>
      <c r="B1244" t="s">
        <v>721</v>
      </c>
      <c r="C1244" t="s">
        <v>408</v>
      </c>
      <c r="D1244" t="s">
        <v>406</v>
      </c>
      <c r="E1244" t="s">
        <v>106</v>
      </c>
      <c r="F1244">
        <v>2012</v>
      </c>
      <c r="G1244" t="s">
        <v>113</v>
      </c>
      <c r="H1244" t="s">
        <v>407</v>
      </c>
      <c r="I1244" t="s">
        <v>115</v>
      </c>
      <c r="J1244" t="s">
        <v>150</v>
      </c>
      <c r="L1244">
        <v>0</v>
      </c>
      <c r="M1244">
        <v>0</v>
      </c>
      <c r="N1244">
        <v>17871.9</v>
      </c>
      <c r="O1244">
        <v>0.01</v>
      </c>
      <c r="P1244">
        <v>-17871.91</v>
      </c>
      <c r="Q1244" t="s">
        <v>103</v>
      </c>
      <c r="R1244">
        <v>0</v>
      </c>
      <c r="S1244">
        <v>0</v>
      </c>
      <c r="T1244">
        <v>1988.19</v>
      </c>
      <c r="U1244">
        <v>0</v>
      </c>
      <c r="V1244">
        <v>0</v>
      </c>
      <c r="W1244">
        <v>2168.1</v>
      </c>
      <c r="X1244">
        <v>0</v>
      </c>
      <c r="Y1244">
        <v>-17.82</v>
      </c>
      <c r="Z1244">
        <v>13374.69</v>
      </c>
      <c r="AA1244">
        <v>358.74</v>
      </c>
      <c r="AB1244">
        <v>0</v>
      </c>
      <c r="AC1244">
        <v>0</v>
      </c>
      <c r="AD1244">
        <v>0</v>
      </c>
      <c r="AE1244" t="s">
        <v>104</v>
      </c>
      <c r="AF1244" t="s">
        <v>722</v>
      </c>
      <c r="AG1244" t="s">
        <v>409</v>
      </c>
      <c r="AH1244" t="s">
        <v>107</v>
      </c>
    </row>
    <row r="1245" spans="1:34" ht="15">
      <c r="A1245" t="s">
        <v>101</v>
      </c>
      <c r="B1245" t="s">
        <v>721</v>
      </c>
      <c r="C1245" t="s">
        <v>408</v>
      </c>
      <c r="D1245" t="s">
        <v>151</v>
      </c>
      <c r="E1245" t="s">
        <v>106</v>
      </c>
      <c r="F1245">
        <v>2012</v>
      </c>
      <c r="G1245" t="s">
        <v>113</v>
      </c>
      <c r="H1245" t="s">
        <v>152</v>
      </c>
      <c r="I1245" t="s">
        <v>115</v>
      </c>
      <c r="J1245" t="s">
        <v>150</v>
      </c>
      <c r="L1245">
        <v>0</v>
      </c>
      <c r="M1245">
        <v>0</v>
      </c>
      <c r="N1245">
        <v>1594</v>
      </c>
      <c r="O1245">
        <v>0</v>
      </c>
      <c r="P1245">
        <v>-1594</v>
      </c>
      <c r="Q1245" t="s">
        <v>103</v>
      </c>
      <c r="R1245">
        <v>0</v>
      </c>
      <c r="S1245">
        <v>0</v>
      </c>
      <c r="T1245">
        <v>0</v>
      </c>
      <c r="U1245">
        <v>0</v>
      </c>
      <c r="V1245">
        <v>0</v>
      </c>
      <c r="W1245">
        <v>0</v>
      </c>
      <c r="X1245">
        <v>0</v>
      </c>
      <c r="Y1245">
        <v>0</v>
      </c>
      <c r="Z1245">
        <v>0</v>
      </c>
      <c r="AA1245">
        <v>0</v>
      </c>
      <c r="AB1245">
        <v>869</v>
      </c>
      <c r="AC1245">
        <v>725</v>
      </c>
      <c r="AD1245">
        <v>0</v>
      </c>
      <c r="AE1245" t="s">
        <v>104</v>
      </c>
      <c r="AF1245" t="s">
        <v>722</v>
      </c>
      <c r="AG1245" t="s">
        <v>409</v>
      </c>
      <c r="AH1245" t="s">
        <v>107</v>
      </c>
    </row>
    <row r="1246" spans="1:34" ht="15">
      <c r="A1246" t="s">
        <v>101</v>
      </c>
      <c r="B1246" t="s">
        <v>721</v>
      </c>
      <c r="C1246" t="s">
        <v>408</v>
      </c>
      <c r="D1246" t="s">
        <v>188</v>
      </c>
      <c r="E1246" t="s">
        <v>106</v>
      </c>
      <c r="F1246">
        <v>2012</v>
      </c>
      <c r="G1246" t="s">
        <v>113</v>
      </c>
      <c r="H1246" t="s">
        <v>189</v>
      </c>
      <c r="I1246" t="s">
        <v>115</v>
      </c>
      <c r="J1246" t="s">
        <v>190</v>
      </c>
      <c r="L1246">
        <v>0</v>
      </c>
      <c r="M1246">
        <v>0</v>
      </c>
      <c r="N1246">
        <v>57770.05</v>
      </c>
      <c r="O1246">
        <v>0.01</v>
      </c>
      <c r="P1246">
        <v>-57770.06</v>
      </c>
      <c r="Q1246" t="s">
        <v>103</v>
      </c>
      <c r="R1246">
        <v>0</v>
      </c>
      <c r="S1246">
        <v>0</v>
      </c>
      <c r="T1246">
        <v>0</v>
      </c>
      <c r="U1246">
        <v>0</v>
      </c>
      <c r="V1246">
        <v>0</v>
      </c>
      <c r="W1246">
        <v>14330.57</v>
      </c>
      <c r="X1246">
        <v>34514.13</v>
      </c>
      <c r="Y1246">
        <v>0</v>
      </c>
      <c r="Z1246">
        <v>8925.35</v>
      </c>
      <c r="AA1246">
        <v>0</v>
      </c>
      <c r="AB1246">
        <v>0</v>
      </c>
      <c r="AC1246">
        <v>0</v>
      </c>
      <c r="AD1246">
        <v>0</v>
      </c>
      <c r="AE1246" t="s">
        <v>104</v>
      </c>
      <c r="AF1246" t="s">
        <v>722</v>
      </c>
      <c r="AG1246" t="s">
        <v>409</v>
      </c>
      <c r="AH1246" t="s">
        <v>107</v>
      </c>
    </row>
    <row r="1247" spans="1:34" ht="15">
      <c r="A1247" t="s">
        <v>101</v>
      </c>
      <c r="B1247" t="s">
        <v>102</v>
      </c>
      <c r="C1247" t="s">
        <v>414</v>
      </c>
      <c r="D1247" t="s">
        <v>127</v>
      </c>
      <c r="E1247" t="s">
        <v>102</v>
      </c>
      <c r="F1247">
        <v>2012</v>
      </c>
      <c r="G1247" t="s">
        <v>113</v>
      </c>
      <c r="H1247" t="s">
        <v>128</v>
      </c>
      <c r="I1247" t="s">
        <v>115</v>
      </c>
      <c r="J1247" t="s">
        <v>129</v>
      </c>
      <c r="K1247" t="s">
        <v>130</v>
      </c>
      <c r="L1247">
        <v>2211591</v>
      </c>
      <c r="M1247">
        <v>2211591</v>
      </c>
      <c r="N1247">
        <v>0</v>
      </c>
      <c r="O1247">
        <v>0</v>
      </c>
      <c r="P1247">
        <v>2211591</v>
      </c>
      <c r="Q1247" t="s">
        <v>131</v>
      </c>
      <c r="R1247">
        <v>0</v>
      </c>
      <c r="S1247">
        <v>0</v>
      </c>
      <c r="T1247">
        <v>0</v>
      </c>
      <c r="U1247">
        <v>0</v>
      </c>
      <c r="V1247">
        <v>0</v>
      </c>
      <c r="W1247">
        <v>0</v>
      </c>
      <c r="X1247">
        <v>0</v>
      </c>
      <c r="Y1247">
        <v>0</v>
      </c>
      <c r="Z1247">
        <v>0</v>
      </c>
      <c r="AA1247">
        <v>0</v>
      </c>
      <c r="AB1247">
        <v>0</v>
      </c>
      <c r="AC1247">
        <v>0</v>
      </c>
      <c r="AD1247">
        <v>0</v>
      </c>
      <c r="AE1247" t="s">
        <v>104</v>
      </c>
      <c r="AF1247" t="s">
        <v>105</v>
      </c>
      <c r="AG1247" t="s">
        <v>415</v>
      </c>
      <c r="AH1247" t="s">
        <v>105</v>
      </c>
    </row>
    <row r="1248" spans="1:34" ht="15">
      <c r="A1248" t="s">
        <v>101</v>
      </c>
      <c r="B1248" t="s">
        <v>102</v>
      </c>
      <c r="C1248" t="s">
        <v>414</v>
      </c>
      <c r="D1248" t="s">
        <v>253</v>
      </c>
      <c r="E1248" t="s">
        <v>102</v>
      </c>
      <c r="F1248">
        <v>2012</v>
      </c>
      <c r="G1248" t="s">
        <v>113</v>
      </c>
      <c r="H1248" t="s">
        <v>254</v>
      </c>
      <c r="I1248" t="s">
        <v>115</v>
      </c>
      <c r="J1248" t="s">
        <v>129</v>
      </c>
      <c r="K1248" t="s">
        <v>130</v>
      </c>
      <c r="L1248">
        <v>-22390</v>
      </c>
      <c r="M1248">
        <v>-22390</v>
      </c>
      <c r="N1248">
        <v>0</v>
      </c>
      <c r="O1248">
        <v>0</v>
      </c>
      <c r="P1248">
        <v>-22390</v>
      </c>
      <c r="Q1248" t="s">
        <v>131</v>
      </c>
      <c r="R1248">
        <v>0</v>
      </c>
      <c r="S1248">
        <v>0</v>
      </c>
      <c r="T1248">
        <v>0</v>
      </c>
      <c r="U1248">
        <v>0</v>
      </c>
      <c r="V1248">
        <v>0</v>
      </c>
      <c r="W1248">
        <v>0</v>
      </c>
      <c r="X1248">
        <v>0</v>
      </c>
      <c r="Y1248">
        <v>0</v>
      </c>
      <c r="Z1248">
        <v>0</v>
      </c>
      <c r="AA1248">
        <v>0</v>
      </c>
      <c r="AB1248">
        <v>0</v>
      </c>
      <c r="AC1248">
        <v>0</v>
      </c>
      <c r="AD1248">
        <v>0</v>
      </c>
      <c r="AE1248" t="s">
        <v>104</v>
      </c>
      <c r="AF1248" t="s">
        <v>105</v>
      </c>
      <c r="AG1248" t="s">
        <v>415</v>
      </c>
      <c r="AH1248" t="s">
        <v>105</v>
      </c>
    </row>
    <row r="1249" spans="1:34" ht="15">
      <c r="A1249" t="s">
        <v>101</v>
      </c>
      <c r="B1249" t="s">
        <v>102</v>
      </c>
      <c r="C1249" t="s">
        <v>414</v>
      </c>
      <c r="D1249" t="s">
        <v>132</v>
      </c>
      <c r="E1249" t="s">
        <v>102</v>
      </c>
      <c r="F1249">
        <v>2012</v>
      </c>
      <c r="G1249" t="s">
        <v>113</v>
      </c>
      <c r="H1249" t="s">
        <v>133</v>
      </c>
      <c r="I1249" t="s">
        <v>115</v>
      </c>
      <c r="J1249" t="s">
        <v>129</v>
      </c>
      <c r="K1249" t="s">
        <v>130</v>
      </c>
      <c r="L1249">
        <v>0</v>
      </c>
      <c r="M1249">
        <v>0</v>
      </c>
      <c r="N1249">
        <v>0</v>
      </c>
      <c r="O1249">
        <v>0</v>
      </c>
      <c r="P1249">
        <v>0</v>
      </c>
      <c r="Q1249" t="s">
        <v>103</v>
      </c>
      <c r="R1249">
        <v>0</v>
      </c>
      <c r="S1249">
        <v>67775.73</v>
      </c>
      <c r="T1249">
        <v>-67775.73</v>
      </c>
      <c r="U1249">
        <v>0</v>
      </c>
      <c r="V1249">
        <v>33525.51</v>
      </c>
      <c r="W1249">
        <v>6893.9800000000005</v>
      </c>
      <c r="X1249">
        <v>14997.84</v>
      </c>
      <c r="Y1249">
        <v>-55417.33</v>
      </c>
      <c r="Z1249">
        <v>0</v>
      </c>
      <c r="AA1249">
        <v>23316.06</v>
      </c>
      <c r="AB1249">
        <v>-23316.06</v>
      </c>
      <c r="AC1249">
        <v>0</v>
      </c>
      <c r="AD1249">
        <v>0</v>
      </c>
      <c r="AE1249" t="s">
        <v>104</v>
      </c>
      <c r="AF1249" t="s">
        <v>105</v>
      </c>
      <c r="AG1249" t="s">
        <v>415</v>
      </c>
      <c r="AH1249" t="s">
        <v>105</v>
      </c>
    </row>
    <row r="1250" spans="1:34" ht="15">
      <c r="A1250" t="s">
        <v>101</v>
      </c>
      <c r="B1250" t="s">
        <v>102</v>
      </c>
      <c r="C1250" t="s">
        <v>414</v>
      </c>
      <c r="D1250" t="s">
        <v>134</v>
      </c>
      <c r="E1250" t="s">
        <v>102</v>
      </c>
      <c r="F1250">
        <v>2012</v>
      </c>
      <c r="G1250" t="s">
        <v>113</v>
      </c>
      <c r="H1250" t="s">
        <v>135</v>
      </c>
      <c r="I1250" t="s">
        <v>115</v>
      </c>
      <c r="J1250" t="s">
        <v>129</v>
      </c>
      <c r="K1250" t="s">
        <v>136</v>
      </c>
      <c r="L1250">
        <v>371520</v>
      </c>
      <c r="M1250">
        <v>371520</v>
      </c>
      <c r="N1250">
        <v>0</v>
      </c>
      <c r="O1250">
        <v>0</v>
      </c>
      <c r="P1250">
        <v>371520</v>
      </c>
      <c r="Q1250" t="s">
        <v>131</v>
      </c>
      <c r="R1250">
        <v>0</v>
      </c>
      <c r="S1250">
        <v>0</v>
      </c>
      <c r="T1250">
        <v>0</v>
      </c>
      <c r="U1250">
        <v>0</v>
      </c>
      <c r="V1250">
        <v>0</v>
      </c>
      <c r="W1250">
        <v>0</v>
      </c>
      <c r="X1250">
        <v>0</v>
      </c>
      <c r="Y1250">
        <v>0</v>
      </c>
      <c r="Z1250">
        <v>0</v>
      </c>
      <c r="AA1250">
        <v>0</v>
      </c>
      <c r="AB1250">
        <v>0</v>
      </c>
      <c r="AC1250">
        <v>0</v>
      </c>
      <c r="AD1250">
        <v>0</v>
      </c>
      <c r="AE1250" t="s">
        <v>104</v>
      </c>
      <c r="AF1250" t="s">
        <v>105</v>
      </c>
      <c r="AG1250" t="s">
        <v>415</v>
      </c>
      <c r="AH1250" t="s">
        <v>105</v>
      </c>
    </row>
    <row r="1251" spans="1:34" ht="15">
      <c r="A1251" t="s">
        <v>101</v>
      </c>
      <c r="B1251" t="s">
        <v>102</v>
      </c>
      <c r="C1251" t="s">
        <v>414</v>
      </c>
      <c r="D1251" t="s">
        <v>137</v>
      </c>
      <c r="E1251" t="s">
        <v>102</v>
      </c>
      <c r="F1251">
        <v>2012</v>
      </c>
      <c r="G1251" t="s">
        <v>113</v>
      </c>
      <c r="H1251" t="s">
        <v>138</v>
      </c>
      <c r="I1251" t="s">
        <v>115</v>
      </c>
      <c r="J1251" t="s">
        <v>129</v>
      </c>
      <c r="K1251" t="s">
        <v>136</v>
      </c>
      <c r="L1251">
        <v>167756</v>
      </c>
      <c r="M1251">
        <v>167756</v>
      </c>
      <c r="N1251">
        <v>0</v>
      </c>
      <c r="O1251">
        <v>0</v>
      </c>
      <c r="P1251">
        <v>167756</v>
      </c>
      <c r="Q1251" t="s">
        <v>131</v>
      </c>
      <c r="R1251">
        <v>0</v>
      </c>
      <c r="S1251">
        <v>0</v>
      </c>
      <c r="T1251">
        <v>0</v>
      </c>
      <c r="U1251">
        <v>0</v>
      </c>
      <c r="V1251">
        <v>0</v>
      </c>
      <c r="W1251">
        <v>0</v>
      </c>
      <c r="X1251">
        <v>0</v>
      </c>
      <c r="Y1251">
        <v>0</v>
      </c>
      <c r="Z1251">
        <v>0</v>
      </c>
      <c r="AA1251">
        <v>0</v>
      </c>
      <c r="AB1251">
        <v>0</v>
      </c>
      <c r="AC1251">
        <v>0</v>
      </c>
      <c r="AD1251">
        <v>0</v>
      </c>
      <c r="AE1251" t="s">
        <v>104</v>
      </c>
      <c r="AF1251" t="s">
        <v>105</v>
      </c>
      <c r="AG1251" t="s">
        <v>415</v>
      </c>
      <c r="AH1251" t="s">
        <v>105</v>
      </c>
    </row>
    <row r="1252" spans="1:34" ht="15">
      <c r="A1252" t="s">
        <v>101</v>
      </c>
      <c r="B1252" t="s">
        <v>102</v>
      </c>
      <c r="C1252" t="s">
        <v>414</v>
      </c>
      <c r="D1252" t="s">
        <v>139</v>
      </c>
      <c r="E1252" t="s">
        <v>102</v>
      </c>
      <c r="F1252">
        <v>2012</v>
      </c>
      <c r="G1252" t="s">
        <v>113</v>
      </c>
      <c r="H1252" t="s">
        <v>140</v>
      </c>
      <c r="I1252" t="s">
        <v>115</v>
      </c>
      <c r="J1252" t="s">
        <v>129</v>
      </c>
      <c r="K1252" t="s">
        <v>136</v>
      </c>
      <c r="L1252">
        <v>160341</v>
      </c>
      <c r="M1252">
        <v>160341</v>
      </c>
      <c r="N1252">
        <v>0</v>
      </c>
      <c r="O1252">
        <v>0</v>
      </c>
      <c r="P1252">
        <v>160341</v>
      </c>
      <c r="Q1252" t="s">
        <v>131</v>
      </c>
      <c r="R1252">
        <v>0</v>
      </c>
      <c r="S1252">
        <v>0</v>
      </c>
      <c r="T1252">
        <v>0</v>
      </c>
      <c r="U1252">
        <v>0</v>
      </c>
      <c r="V1252">
        <v>0</v>
      </c>
      <c r="W1252">
        <v>0</v>
      </c>
      <c r="X1252">
        <v>0</v>
      </c>
      <c r="Y1252">
        <v>0</v>
      </c>
      <c r="Z1252">
        <v>0</v>
      </c>
      <c r="AA1252">
        <v>0</v>
      </c>
      <c r="AB1252">
        <v>0</v>
      </c>
      <c r="AC1252">
        <v>0</v>
      </c>
      <c r="AD1252">
        <v>0</v>
      </c>
      <c r="AE1252" t="s">
        <v>104</v>
      </c>
      <c r="AF1252" t="s">
        <v>105</v>
      </c>
      <c r="AG1252" t="s">
        <v>415</v>
      </c>
      <c r="AH1252" t="s">
        <v>105</v>
      </c>
    </row>
    <row r="1253" spans="1:34" ht="15">
      <c r="A1253" t="s">
        <v>101</v>
      </c>
      <c r="B1253" t="s">
        <v>102</v>
      </c>
      <c r="C1253" t="s">
        <v>414</v>
      </c>
      <c r="D1253" t="s">
        <v>141</v>
      </c>
      <c r="E1253" t="s">
        <v>102</v>
      </c>
      <c r="F1253">
        <v>2012</v>
      </c>
      <c r="G1253" t="s">
        <v>113</v>
      </c>
      <c r="H1253" t="s">
        <v>142</v>
      </c>
      <c r="I1253" t="s">
        <v>115</v>
      </c>
      <c r="J1253" t="s">
        <v>129</v>
      </c>
      <c r="K1253" t="s">
        <v>136</v>
      </c>
      <c r="L1253">
        <v>10626</v>
      </c>
      <c r="M1253">
        <v>10626</v>
      </c>
      <c r="N1253">
        <v>0</v>
      </c>
      <c r="O1253">
        <v>0</v>
      </c>
      <c r="P1253">
        <v>10626</v>
      </c>
      <c r="Q1253" t="s">
        <v>131</v>
      </c>
      <c r="R1253">
        <v>0</v>
      </c>
      <c r="S1253">
        <v>0</v>
      </c>
      <c r="T1253">
        <v>0</v>
      </c>
      <c r="U1253">
        <v>0</v>
      </c>
      <c r="V1253">
        <v>0</v>
      </c>
      <c r="W1253">
        <v>0</v>
      </c>
      <c r="X1253">
        <v>0</v>
      </c>
      <c r="Y1253">
        <v>0</v>
      </c>
      <c r="Z1253">
        <v>0</v>
      </c>
      <c r="AA1253">
        <v>0</v>
      </c>
      <c r="AB1253">
        <v>0</v>
      </c>
      <c r="AC1253">
        <v>0</v>
      </c>
      <c r="AD1253">
        <v>0</v>
      </c>
      <c r="AE1253" t="s">
        <v>104</v>
      </c>
      <c r="AF1253" t="s">
        <v>105</v>
      </c>
      <c r="AG1253" t="s">
        <v>415</v>
      </c>
      <c r="AH1253" t="s">
        <v>105</v>
      </c>
    </row>
    <row r="1254" spans="1:34" ht="15">
      <c r="A1254" t="s">
        <v>101</v>
      </c>
      <c r="B1254" t="s">
        <v>102</v>
      </c>
      <c r="C1254" t="s">
        <v>414</v>
      </c>
      <c r="D1254" t="s">
        <v>143</v>
      </c>
      <c r="E1254" t="s">
        <v>102</v>
      </c>
      <c r="F1254">
        <v>2012</v>
      </c>
      <c r="G1254" t="s">
        <v>113</v>
      </c>
      <c r="H1254" t="s">
        <v>144</v>
      </c>
      <c r="I1254" t="s">
        <v>115</v>
      </c>
      <c r="J1254" t="s">
        <v>129</v>
      </c>
      <c r="K1254" t="s">
        <v>136</v>
      </c>
      <c r="L1254">
        <v>0</v>
      </c>
      <c r="M1254">
        <v>0</v>
      </c>
      <c r="N1254">
        <v>0</v>
      </c>
      <c r="O1254">
        <v>0</v>
      </c>
      <c r="P1254">
        <v>0</v>
      </c>
      <c r="Q1254" t="s">
        <v>103</v>
      </c>
      <c r="R1254">
        <v>0</v>
      </c>
      <c r="S1254">
        <v>15214.59</v>
      </c>
      <c r="T1254">
        <v>-15214.59</v>
      </c>
      <c r="U1254">
        <v>0</v>
      </c>
      <c r="V1254">
        <v>4983.81</v>
      </c>
      <c r="W1254">
        <v>1014.28</v>
      </c>
      <c r="X1254">
        <v>2440.71</v>
      </c>
      <c r="Y1254">
        <v>-8438.8</v>
      </c>
      <c r="Z1254">
        <v>0</v>
      </c>
      <c r="AA1254">
        <v>3630</v>
      </c>
      <c r="AB1254">
        <v>-3630</v>
      </c>
      <c r="AC1254">
        <v>0</v>
      </c>
      <c r="AD1254">
        <v>0</v>
      </c>
      <c r="AE1254" t="s">
        <v>104</v>
      </c>
      <c r="AF1254" t="s">
        <v>105</v>
      </c>
      <c r="AG1254" t="s">
        <v>415</v>
      </c>
      <c r="AH1254" t="s">
        <v>105</v>
      </c>
    </row>
    <row r="1255" spans="1:34" ht="15">
      <c r="A1255" t="s">
        <v>101</v>
      </c>
      <c r="B1255" t="s">
        <v>102</v>
      </c>
      <c r="C1255" t="s">
        <v>414</v>
      </c>
      <c r="D1255" t="s">
        <v>232</v>
      </c>
      <c r="E1255" t="s">
        <v>102</v>
      </c>
      <c r="F1255">
        <v>2012</v>
      </c>
      <c r="G1255" t="s">
        <v>113</v>
      </c>
      <c r="H1255" t="s">
        <v>233</v>
      </c>
      <c r="I1255" t="s">
        <v>115</v>
      </c>
      <c r="J1255" t="s">
        <v>147</v>
      </c>
      <c r="L1255">
        <v>8000</v>
      </c>
      <c r="M1255">
        <v>8000</v>
      </c>
      <c r="N1255">
        <v>0</v>
      </c>
      <c r="O1255">
        <v>0</v>
      </c>
      <c r="P1255">
        <v>8000</v>
      </c>
      <c r="Q1255" t="s">
        <v>131</v>
      </c>
      <c r="R1255">
        <v>0</v>
      </c>
      <c r="S1255">
        <v>0</v>
      </c>
      <c r="T1255">
        <v>0</v>
      </c>
      <c r="U1255">
        <v>0</v>
      </c>
      <c r="V1255">
        <v>0</v>
      </c>
      <c r="W1255">
        <v>0</v>
      </c>
      <c r="X1255">
        <v>0</v>
      </c>
      <c r="Y1255">
        <v>0</v>
      </c>
      <c r="Z1255">
        <v>0</v>
      </c>
      <c r="AA1255">
        <v>0</v>
      </c>
      <c r="AB1255">
        <v>0</v>
      </c>
      <c r="AC1255">
        <v>0</v>
      </c>
      <c r="AD1255">
        <v>0</v>
      </c>
      <c r="AE1255" t="s">
        <v>104</v>
      </c>
      <c r="AF1255" t="s">
        <v>105</v>
      </c>
      <c r="AG1255" t="s">
        <v>415</v>
      </c>
      <c r="AH1255" t="s">
        <v>105</v>
      </c>
    </row>
    <row r="1256" spans="1:34" ht="15">
      <c r="A1256" t="s">
        <v>101</v>
      </c>
      <c r="B1256" t="s">
        <v>102</v>
      </c>
      <c r="C1256" t="s">
        <v>414</v>
      </c>
      <c r="D1256" t="s">
        <v>372</v>
      </c>
      <c r="E1256" t="s">
        <v>102</v>
      </c>
      <c r="F1256">
        <v>2012</v>
      </c>
      <c r="G1256" t="s">
        <v>113</v>
      </c>
      <c r="H1256" t="s">
        <v>373</v>
      </c>
      <c r="I1256" t="s">
        <v>115</v>
      </c>
      <c r="J1256" t="s">
        <v>147</v>
      </c>
      <c r="L1256">
        <v>141024.08000000002</v>
      </c>
      <c r="M1256">
        <v>141024.08000000002</v>
      </c>
      <c r="N1256">
        <v>0</v>
      </c>
      <c r="O1256">
        <v>0</v>
      </c>
      <c r="P1256">
        <v>141024.08000000002</v>
      </c>
      <c r="Q1256" t="s">
        <v>131</v>
      </c>
      <c r="R1256">
        <v>0</v>
      </c>
      <c r="S1256">
        <v>0</v>
      </c>
      <c r="T1256">
        <v>0</v>
      </c>
      <c r="U1256">
        <v>0</v>
      </c>
      <c r="V1256">
        <v>0</v>
      </c>
      <c r="W1256">
        <v>0</v>
      </c>
      <c r="X1256">
        <v>0</v>
      </c>
      <c r="Y1256">
        <v>0</v>
      </c>
      <c r="Z1256">
        <v>0</v>
      </c>
      <c r="AA1256">
        <v>0</v>
      </c>
      <c r="AB1256">
        <v>0</v>
      </c>
      <c r="AC1256">
        <v>0</v>
      </c>
      <c r="AD1256">
        <v>0</v>
      </c>
      <c r="AE1256" t="s">
        <v>104</v>
      </c>
      <c r="AF1256" t="s">
        <v>105</v>
      </c>
      <c r="AG1256" t="s">
        <v>415</v>
      </c>
      <c r="AH1256" t="s">
        <v>105</v>
      </c>
    </row>
    <row r="1257" spans="1:34" ht="15">
      <c r="A1257" t="s">
        <v>101</v>
      </c>
      <c r="B1257" t="s">
        <v>102</v>
      </c>
      <c r="C1257" t="s">
        <v>414</v>
      </c>
      <c r="D1257" t="s">
        <v>173</v>
      </c>
      <c r="E1257" t="s">
        <v>102</v>
      </c>
      <c r="F1257">
        <v>2012</v>
      </c>
      <c r="G1257" t="s">
        <v>113</v>
      </c>
      <c r="H1257" t="s">
        <v>174</v>
      </c>
      <c r="I1257" t="s">
        <v>115</v>
      </c>
      <c r="J1257" t="s">
        <v>147</v>
      </c>
      <c r="L1257">
        <v>143917</v>
      </c>
      <c r="M1257">
        <v>143917</v>
      </c>
      <c r="N1257">
        <v>0</v>
      </c>
      <c r="O1257">
        <v>0</v>
      </c>
      <c r="P1257">
        <v>143917</v>
      </c>
      <c r="Q1257" t="s">
        <v>131</v>
      </c>
      <c r="R1257">
        <v>0</v>
      </c>
      <c r="S1257">
        <v>0</v>
      </c>
      <c r="T1257">
        <v>0</v>
      </c>
      <c r="U1257">
        <v>0</v>
      </c>
      <c r="V1257">
        <v>0</v>
      </c>
      <c r="W1257">
        <v>0</v>
      </c>
      <c r="X1257">
        <v>0</v>
      </c>
      <c r="Y1257">
        <v>0</v>
      </c>
      <c r="Z1257">
        <v>0</v>
      </c>
      <c r="AA1257">
        <v>0</v>
      </c>
      <c r="AB1257">
        <v>0</v>
      </c>
      <c r="AC1257">
        <v>0</v>
      </c>
      <c r="AD1257">
        <v>0</v>
      </c>
      <c r="AE1257" t="s">
        <v>104</v>
      </c>
      <c r="AF1257" t="s">
        <v>105</v>
      </c>
      <c r="AG1257" t="s">
        <v>415</v>
      </c>
      <c r="AH1257" t="s">
        <v>105</v>
      </c>
    </row>
    <row r="1258" spans="1:34" ht="15">
      <c r="A1258" t="s">
        <v>101</v>
      </c>
      <c r="B1258" t="s">
        <v>102</v>
      </c>
      <c r="C1258" t="s">
        <v>414</v>
      </c>
      <c r="D1258" t="s">
        <v>175</v>
      </c>
      <c r="E1258" t="s">
        <v>102</v>
      </c>
      <c r="F1258">
        <v>2012</v>
      </c>
      <c r="G1258" t="s">
        <v>113</v>
      </c>
      <c r="H1258" t="s">
        <v>176</v>
      </c>
      <c r="I1258" t="s">
        <v>115</v>
      </c>
      <c r="J1258" t="s">
        <v>147</v>
      </c>
      <c r="L1258">
        <v>300</v>
      </c>
      <c r="M1258">
        <v>300</v>
      </c>
      <c r="N1258">
        <v>0</v>
      </c>
      <c r="O1258">
        <v>0</v>
      </c>
      <c r="P1258">
        <v>300</v>
      </c>
      <c r="Q1258" t="s">
        <v>131</v>
      </c>
      <c r="R1258">
        <v>0</v>
      </c>
      <c r="S1258">
        <v>0</v>
      </c>
      <c r="T1258">
        <v>0</v>
      </c>
      <c r="U1258">
        <v>0</v>
      </c>
      <c r="V1258">
        <v>0</v>
      </c>
      <c r="W1258">
        <v>0</v>
      </c>
      <c r="X1258">
        <v>0</v>
      </c>
      <c r="Y1258">
        <v>0</v>
      </c>
      <c r="Z1258">
        <v>0</v>
      </c>
      <c r="AA1258">
        <v>0</v>
      </c>
      <c r="AB1258">
        <v>0</v>
      </c>
      <c r="AC1258">
        <v>0</v>
      </c>
      <c r="AD1258">
        <v>0</v>
      </c>
      <c r="AE1258" t="s">
        <v>104</v>
      </c>
      <c r="AF1258" t="s">
        <v>105</v>
      </c>
      <c r="AG1258" t="s">
        <v>415</v>
      </c>
      <c r="AH1258" t="s">
        <v>105</v>
      </c>
    </row>
    <row r="1259" spans="1:34" ht="15">
      <c r="A1259" t="s">
        <v>101</v>
      </c>
      <c r="B1259" t="s">
        <v>102</v>
      </c>
      <c r="C1259" t="s">
        <v>414</v>
      </c>
      <c r="D1259" t="s">
        <v>145</v>
      </c>
      <c r="E1259" t="s">
        <v>102</v>
      </c>
      <c r="F1259">
        <v>2012</v>
      </c>
      <c r="G1259" t="s">
        <v>113</v>
      </c>
      <c r="H1259" t="s">
        <v>146</v>
      </c>
      <c r="I1259" t="s">
        <v>115</v>
      </c>
      <c r="J1259" t="s">
        <v>147</v>
      </c>
      <c r="L1259">
        <v>8963</v>
      </c>
      <c r="M1259">
        <v>8963</v>
      </c>
      <c r="N1259">
        <v>0</v>
      </c>
      <c r="O1259">
        <v>0</v>
      </c>
      <c r="P1259">
        <v>8963</v>
      </c>
      <c r="Q1259" t="s">
        <v>131</v>
      </c>
      <c r="R1259">
        <v>0</v>
      </c>
      <c r="S1259">
        <v>0</v>
      </c>
      <c r="T1259">
        <v>0</v>
      </c>
      <c r="U1259">
        <v>0</v>
      </c>
      <c r="V1259">
        <v>0</v>
      </c>
      <c r="W1259">
        <v>0</v>
      </c>
      <c r="X1259">
        <v>0</v>
      </c>
      <c r="Y1259">
        <v>0</v>
      </c>
      <c r="Z1259">
        <v>0</v>
      </c>
      <c r="AA1259">
        <v>0</v>
      </c>
      <c r="AB1259">
        <v>0</v>
      </c>
      <c r="AC1259">
        <v>0</v>
      </c>
      <c r="AD1259">
        <v>0</v>
      </c>
      <c r="AE1259" t="s">
        <v>104</v>
      </c>
      <c r="AF1259" t="s">
        <v>105</v>
      </c>
      <c r="AG1259" t="s">
        <v>415</v>
      </c>
      <c r="AH1259" t="s">
        <v>105</v>
      </c>
    </row>
    <row r="1260" spans="1:34" ht="15">
      <c r="A1260" t="s">
        <v>101</v>
      </c>
      <c r="B1260" t="s">
        <v>102</v>
      </c>
      <c r="C1260" t="s">
        <v>414</v>
      </c>
      <c r="D1260" t="s">
        <v>245</v>
      </c>
      <c r="E1260" t="s">
        <v>102</v>
      </c>
      <c r="F1260">
        <v>2012</v>
      </c>
      <c r="G1260" t="s">
        <v>113</v>
      </c>
      <c r="H1260" t="s">
        <v>246</v>
      </c>
      <c r="I1260" t="s">
        <v>115</v>
      </c>
      <c r="J1260" t="s">
        <v>150</v>
      </c>
      <c r="L1260">
        <v>2080</v>
      </c>
      <c r="M1260">
        <v>2080</v>
      </c>
      <c r="N1260">
        <v>0</v>
      </c>
      <c r="O1260">
        <v>0</v>
      </c>
      <c r="P1260">
        <v>2080</v>
      </c>
      <c r="Q1260" t="s">
        <v>131</v>
      </c>
      <c r="R1260">
        <v>0</v>
      </c>
      <c r="S1260">
        <v>0</v>
      </c>
      <c r="T1260">
        <v>0</v>
      </c>
      <c r="U1260">
        <v>0</v>
      </c>
      <c r="V1260">
        <v>0</v>
      </c>
      <c r="W1260">
        <v>0</v>
      </c>
      <c r="X1260">
        <v>0</v>
      </c>
      <c r="Y1260">
        <v>0</v>
      </c>
      <c r="Z1260">
        <v>0</v>
      </c>
      <c r="AA1260">
        <v>0</v>
      </c>
      <c r="AB1260">
        <v>0</v>
      </c>
      <c r="AC1260">
        <v>0</v>
      </c>
      <c r="AD1260">
        <v>0</v>
      </c>
      <c r="AE1260" t="s">
        <v>104</v>
      </c>
      <c r="AF1260" t="s">
        <v>105</v>
      </c>
      <c r="AG1260" t="s">
        <v>415</v>
      </c>
      <c r="AH1260" t="s">
        <v>105</v>
      </c>
    </row>
    <row r="1261" spans="1:34" ht="15">
      <c r="A1261" t="s">
        <v>101</v>
      </c>
      <c r="B1261" t="s">
        <v>102</v>
      </c>
      <c r="C1261" t="s">
        <v>414</v>
      </c>
      <c r="D1261" t="s">
        <v>151</v>
      </c>
      <c r="E1261" t="s">
        <v>102</v>
      </c>
      <c r="F1261">
        <v>2012</v>
      </c>
      <c r="G1261" t="s">
        <v>113</v>
      </c>
      <c r="H1261" t="s">
        <v>152</v>
      </c>
      <c r="I1261" t="s">
        <v>115</v>
      </c>
      <c r="J1261" t="s">
        <v>150</v>
      </c>
      <c r="L1261">
        <v>34499.92</v>
      </c>
      <c r="M1261">
        <v>34499.92</v>
      </c>
      <c r="N1261">
        <v>0</v>
      </c>
      <c r="O1261">
        <v>0</v>
      </c>
      <c r="P1261">
        <v>34499.92</v>
      </c>
      <c r="Q1261" t="s">
        <v>131</v>
      </c>
      <c r="R1261">
        <v>0</v>
      </c>
      <c r="S1261">
        <v>0</v>
      </c>
      <c r="T1261">
        <v>0</v>
      </c>
      <c r="U1261">
        <v>0</v>
      </c>
      <c r="V1261">
        <v>0</v>
      </c>
      <c r="W1261">
        <v>0</v>
      </c>
      <c r="X1261">
        <v>0</v>
      </c>
      <c r="Y1261">
        <v>0</v>
      </c>
      <c r="Z1261">
        <v>0</v>
      </c>
      <c r="AA1261">
        <v>0</v>
      </c>
      <c r="AB1261">
        <v>0</v>
      </c>
      <c r="AC1261">
        <v>0</v>
      </c>
      <c r="AD1261">
        <v>0</v>
      </c>
      <c r="AE1261" t="s">
        <v>104</v>
      </c>
      <c r="AF1261" t="s">
        <v>105</v>
      </c>
      <c r="AG1261" t="s">
        <v>415</v>
      </c>
      <c r="AH1261" t="s">
        <v>105</v>
      </c>
    </row>
    <row r="1262" spans="1:34" ht="15">
      <c r="A1262" t="s">
        <v>101</v>
      </c>
      <c r="B1262" t="s">
        <v>102</v>
      </c>
      <c r="C1262" t="s">
        <v>414</v>
      </c>
      <c r="D1262" t="s">
        <v>188</v>
      </c>
      <c r="E1262" t="s">
        <v>102</v>
      </c>
      <c r="F1262">
        <v>2012</v>
      </c>
      <c r="G1262" t="s">
        <v>113</v>
      </c>
      <c r="H1262" t="s">
        <v>189</v>
      </c>
      <c r="I1262" t="s">
        <v>115</v>
      </c>
      <c r="J1262" t="s">
        <v>190</v>
      </c>
      <c r="L1262">
        <v>29000</v>
      </c>
      <c r="M1262">
        <v>29000</v>
      </c>
      <c r="N1262">
        <v>0</v>
      </c>
      <c r="O1262">
        <v>0</v>
      </c>
      <c r="P1262">
        <v>29000</v>
      </c>
      <c r="Q1262" t="s">
        <v>131</v>
      </c>
      <c r="R1262">
        <v>0</v>
      </c>
      <c r="S1262">
        <v>0</v>
      </c>
      <c r="T1262">
        <v>0</v>
      </c>
      <c r="U1262">
        <v>0</v>
      </c>
      <c r="V1262">
        <v>0</v>
      </c>
      <c r="W1262">
        <v>0</v>
      </c>
      <c r="X1262">
        <v>0</v>
      </c>
      <c r="Y1262">
        <v>0</v>
      </c>
      <c r="Z1262">
        <v>0</v>
      </c>
      <c r="AA1262">
        <v>0</v>
      </c>
      <c r="AB1262">
        <v>0</v>
      </c>
      <c r="AC1262">
        <v>0</v>
      </c>
      <c r="AD1262">
        <v>0</v>
      </c>
      <c r="AE1262" t="s">
        <v>104</v>
      </c>
      <c r="AF1262" t="s">
        <v>105</v>
      </c>
      <c r="AG1262" t="s">
        <v>415</v>
      </c>
      <c r="AH1262" t="s">
        <v>105</v>
      </c>
    </row>
    <row r="1263" spans="1:34" ht="15">
      <c r="A1263" t="s">
        <v>101</v>
      </c>
      <c r="B1263" t="s">
        <v>102</v>
      </c>
      <c r="C1263" t="s">
        <v>414</v>
      </c>
      <c r="D1263" t="s">
        <v>155</v>
      </c>
      <c r="E1263" t="s">
        <v>102</v>
      </c>
      <c r="F1263">
        <v>2012</v>
      </c>
      <c r="G1263" t="s">
        <v>113</v>
      </c>
      <c r="H1263" t="s">
        <v>156</v>
      </c>
      <c r="I1263" t="s">
        <v>115</v>
      </c>
      <c r="J1263" t="s">
        <v>157</v>
      </c>
      <c r="L1263">
        <v>0</v>
      </c>
      <c r="M1263">
        <v>0</v>
      </c>
      <c r="N1263">
        <v>0</v>
      </c>
      <c r="O1263">
        <v>0</v>
      </c>
      <c r="P1263">
        <v>0</v>
      </c>
      <c r="Q1263" t="s">
        <v>103</v>
      </c>
      <c r="R1263">
        <v>0</v>
      </c>
      <c r="S1263">
        <v>0</v>
      </c>
      <c r="T1263">
        <v>0</v>
      </c>
      <c r="U1263">
        <v>0</v>
      </c>
      <c r="V1263">
        <v>0</v>
      </c>
      <c r="W1263">
        <v>0</v>
      </c>
      <c r="X1263">
        <v>0</v>
      </c>
      <c r="Y1263">
        <v>0</v>
      </c>
      <c r="Z1263">
        <v>0</v>
      </c>
      <c r="AA1263">
        <v>0</v>
      </c>
      <c r="AB1263">
        <v>0</v>
      </c>
      <c r="AC1263">
        <v>0</v>
      </c>
      <c r="AD1263">
        <v>0</v>
      </c>
      <c r="AE1263" t="s">
        <v>104</v>
      </c>
      <c r="AF1263" t="s">
        <v>105</v>
      </c>
      <c r="AG1263" t="s">
        <v>415</v>
      </c>
      <c r="AH1263" t="s">
        <v>105</v>
      </c>
    </row>
    <row r="1264" spans="1:34" ht="15">
      <c r="A1264" t="s">
        <v>101</v>
      </c>
      <c r="B1264" t="s">
        <v>102</v>
      </c>
      <c r="C1264" t="s">
        <v>414</v>
      </c>
      <c r="D1264" t="s">
        <v>416</v>
      </c>
      <c r="E1264" t="s">
        <v>102</v>
      </c>
      <c r="F1264">
        <v>2012</v>
      </c>
      <c r="G1264" t="s">
        <v>113</v>
      </c>
      <c r="H1264" t="s">
        <v>417</v>
      </c>
      <c r="I1264" t="s">
        <v>115</v>
      </c>
      <c r="J1264" t="s">
        <v>356</v>
      </c>
      <c r="L1264">
        <v>0</v>
      </c>
      <c r="M1264">
        <v>0</v>
      </c>
      <c r="N1264">
        <v>0</v>
      </c>
      <c r="O1264">
        <v>0</v>
      </c>
      <c r="P1264">
        <v>0</v>
      </c>
      <c r="Q1264" t="s">
        <v>103</v>
      </c>
      <c r="R1264">
        <v>0</v>
      </c>
      <c r="S1264">
        <v>0</v>
      </c>
      <c r="T1264">
        <v>0</v>
      </c>
      <c r="U1264">
        <v>0</v>
      </c>
      <c r="V1264">
        <v>0</v>
      </c>
      <c r="W1264">
        <v>0</v>
      </c>
      <c r="X1264">
        <v>0</v>
      </c>
      <c r="Y1264">
        <v>0</v>
      </c>
      <c r="Z1264">
        <v>0</v>
      </c>
      <c r="AA1264">
        <v>0</v>
      </c>
      <c r="AB1264">
        <v>0</v>
      </c>
      <c r="AC1264">
        <v>0</v>
      </c>
      <c r="AD1264">
        <v>0</v>
      </c>
      <c r="AE1264" t="s">
        <v>104</v>
      </c>
      <c r="AF1264" t="s">
        <v>105</v>
      </c>
      <c r="AG1264" t="s">
        <v>415</v>
      </c>
      <c r="AH1264" t="s">
        <v>105</v>
      </c>
    </row>
    <row r="1265" spans="1:34" ht="15">
      <c r="A1265" t="s">
        <v>101</v>
      </c>
      <c r="B1265" t="s">
        <v>102</v>
      </c>
      <c r="C1265" t="s">
        <v>414</v>
      </c>
      <c r="D1265" t="s">
        <v>382</v>
      </c>
      <c r="E1265" t="s">
        <v>102</v>
      </c>
      <c r="F1265">
        <v>2012</v>
      </c>
      <c r="G1265" t="s">
        <v>113</v>
      </c>
      <c r="H1265" t="s">
        <v>383</v>
      </c>
      <c r="I1265" t="s">
        <v>115</v>
      </c>
      <c r="J1265" t="s">
        <v>356</v>
      </c>
      <c r="L1265">
        <v>-80066</v>
      </c>
      <c r="M1265">
        <v>-80066</v>
      </c>
      <c r="N1265">
        <v>0</v>
      </c>
      <c r="O1265">
        <v>0</v>
      </c>
      <c r="P1265">
        <v>-80066</v>
      </c>
      <c r="Q1265" t="s">
        <v>131</v>
      </c>
      <c r="R1265">
        <v>0</v>
      </c>
      <c r="S1265">
        <v>0</v>
      </c>
      <c r="T1265">
        <v>0</v>
      </c>
      <c r="U1265">
        <v>0</v>
      </c>
      <c r="V1265">
        <v>0</v>
      </c>
      <c r="W1265">
        <v>0</v>
      </c>
      <c r="X1265">
        <v>0</v>
      </c>
      <c r="Y1265">
        <v>0</v>
      </c>
      <c r="Z1265">
        <v>0</v>
      </c>
      <c r="AA1265">
        <v>0</v>
      </c>
      <c r="AB1265">
        <v>0</v>
      </c>
      <c r="AC1265">
        <v>0</v>
      </c>
      <c r="AD1265">
        <v>0</v>
      </c>
      <c r="AE1265" t="s">
        <v>104</v>
      </c>
      <c r="AF1265" t="s">
        <v>105</v>
      </c>
      <c r="AG1265" t="s">
        <v>415</v>
      </c>
      <c r="AH1265" t="s">
        <v>105</v>
      </c>
    </row>
    <row r="1266" spans="1:34" ht="15">
      <c r="A1266" t="s">
        <v>101</v>
      </c>
      <c r="B1266" t="s">
        <v>102</v>
      </c>
      <c r="C1266" t="s">
        <v>414</v>
      </c>
      <c r="D1266" t="s">
        <v>225</v>
      </c>
      <c r="E1266" t="s">
        <v>102</v>
      </c>
      <c r="F1266">
        <v>2012</v>
      </c>
      <c r="G1266" t="s">
        <v>113</v>
      </c>
      <c r="H1266" t="s">
        <v>226</v>
      </c>
      <c r="I1266" t="s">
        <v>115</v>
      </c>
      <c r="J1266" t="s">
        <v>227</v>
      </c>
      <c r="L1266">
        <v>0</v>
      </c>
      <c r="M1266">
        <v>0</v>
      </c>
      <c r="N1266">
        <v>0</v>
      </c>
      <c r="O1266">
        <v>0</v>
      </c>
      <c r="P1266">
        <v>0</v>
      </c>
      <c r="Q1266" t="s">
        <v>103</v>
      </c>
      <c r="R1266">
        <v>-44598.15</v>
      </c>
      <c r="S1266">
        <v>-39688.82</v>
      </c>
      <c r="T1266">
        <v>-87919.11</v>
      </c>
      <c r="U1266">
        <v>-61493.39</v>
      </c>
      <c r="V1266">
        <v>-73865.45</v>
      </c>
      <c r="W1266">
        <v>-56366.05</v>
      </c>
      <c r="X1266">
        <v>-51854.590000000004</v>
      </c>
      <c r="Y1266">
        <v>-74388.01</v>
      </c>
      <c r="Z1266">
        <v>-53593.73</v>
      </c>
      <c r="AA1266">
        <v>-64006.840000000004</v>
      </c>
      <c r="AB1266">
        <v>-48311.39</v>
      </c>
      <c r="AC1266">
        <v>-66809.42</v>
      </c>
      <c r="AD1266">
        <v>722894.9500000001</v>
      </c>
      <c r="AE1266" t="s">
        <v>104</v>
      </c>
      <c r="AF1266" t="s">
        <v>105</v>
      </c>
      <c r="AG1266" t="s">
        <v>415</v>
      </c>
      <c r="AH1266" t="s">
        <v>105</v>
      </c>
    </row>
    <row r="1267" spans="1:34" ht="15">
      <c r="A1267" t="s">
        <v>101</v>
      </c>
      <c r="B1267" t="s">
        <v>102</v>
      </c>
      <c r="C1267" t="s">
        <v>414</v>
      </c>
      <c r="D1267" t="s">
        <v>225</v>
      </c>
      <c r="E1267" t="s">
        <v>106</v>
      </c>
      <c r="F1267">
        <v>2012</v>
      </c>
      <c r="G1267" t="s">
        <v>113</v>
      </c>
      <c r="H1267" t="s">
        <v>226</v>
      </c>
      <c r="I1267" t="s">
        <v>115</v>
      </c>
      <c r="J1267" t="s">
        <v>227</v>
      </c>
      <c r="L1267">
        <v>0</v>
      </c>
      <c r="M1267">
        <v>0</v>
      </c>
      <c r="N1267">
        <v>-722894.9500000001</v>
      </c>
      <c r="O1267">
        <v>0</v>
      </c>
      <c r="P1267">
        <v>722894.9500000001</v>
      </c>
      <c r="Q1267" t="s">
        <v>103</v>
      </c>
      <c r="R1267">
        <v>0</v>
      </c>
      <c r="S1267">
        <v>0</v>
      </c>
      <c r="T1267">
        <v>0</v>
      </c>
      <c r="U1267">
        <v>0</v>
      </c>
      <c r="V1267">
        <v>0</v>
      </c>
      <c r="W1267">
        <v>0</v>
      </c>
      <c r="X1267">
        <v>0</v>
      </c>
      <c r="Y1267">
        <v>0</v>
      </c>
      <c r="Z1267">
        <v>0</v>
      </c>
      <c r="AA1267">
        <v>0</v>
      </c>
      <c r="AB1267">
        <v>0</v>
      </c>
      <c r="AC1267">
        <v>0</v>
      </c>
      <c r="AD1267">
        <v>-722894.9500000001</v>
      </c>
      <c r="AE1267" t="s">
        <v>104</v>
      </c>
      <c r="AF1267" t="s">
        <v>105</v>
      </c>
      <c r="AG1267" t="s">
        <v>415</v>
      </c>
      <c r="AH1267" t="s">
        <v>107</v>
      </c>
    </row>
    <row r="1268" spans="1:34" ht="15">
      <c r="A1268" t="s">
        <v>101</v>
      </c>
      <c r="B1268" t="s">
        <v>102</v>
      </c>
      <c r="C1268" t="s">
        <v>414</v>
      </c>
      <c r="D1268" t="s">
        <v>228</v>
      </c>
      <c r="E1268" t="s">
        <v>102</v>
      </c>
      <c r="F1268">
        <v>2012</v>
      </c>
      <c r="G1268" t="s">
        <v>113</v>
      </c>
      <c r="H1268" t="s">
        <v>229</v>
      </c>
      <c r="I1268" t="s">
        <v>115</v>
      </c>
      <c r="J1268" t="s">
        <v>227</v>
      </c>
      <c r="L1268">
        <v>0</v>
      </c>
      <c r="M1268">
        <v>0</v>
      </c>
      <c r="N1268">
        <v>0</v>
      </c>
      <c r="O1268">
        <v>0</v>
      </c>
      <c r="P1268">
        <v>0</v>
      </c>
      <c r="Q1268" t="s">
        <v>103</v>
      </c>
      <c r="R1268">
        <v>-26002.47</v>
      </c>
      <c r="S1268">
        <v>-23140.48</v>
      </c>
      <c r="T1268">
        <v>-51260.840000000004</v>
      </c>
      <c r="U1268">
        <v>-35853.56</v>
      </c>
      <c r="V1268">
        <v>-43066.73</v>
      </c>
      <c r="W1268">
        <v>-32863.840000000004</v>
      </c>
      <c r="X1268">
        <v>-30233.62</v>
      </c>
      <c r="Y1268">
        <v>-43371.47</v>
      </c>
      <c r="Z1268">
        <v>-31247.64</v>
      </c>
      <c r="AA1268">
        <v>-37319.1</v>
      </c>
      <c r="AB1268">
        <v>-28167.97</v>
      </c>
      <c r="AC1268">
        <v>-38953.08</v>
      </c>
      <c r="AD1268">
        <v>421480.8</v>
      </c>
      <c r="AE1268" t="s">
        <v>104</v>
      </c>
      <c r="AF1268" t="s">
        <v>105</v>
      </c>
      <c r="AG1268" t="s">
        <v>415</v>
      </c>
      <c r="AH1268" t="s">
        <v>105</v>
      </c>
    </row>
    <row r="1269" spans="1:34" ht="15">
      <c r="A1269" t="s">
        <v>101</v>
      </c>
      <c r="B1269" t="s">
        <v>102</v>
      </c>
      <c r="C1269" t="s">
        <v>414</v>
      </c>
      <c r="D1269" t="s">
        <v>228</v>
      </c>
      <c r="E1269" t="s">
        <v>106</v>
      </c>
      <c r="F1269">
        <v>2012</v>
      </c>
      <c r="G1269" t="s">
        <v>113</v>
      </c>
      <c r="H1269" t="s">
        <v>229</v>
      </c>
      <c r="I1269" t="s">
        <v>115</v>
      </c>
      <c r="J1269" t="s">
        <v>227</v>
      </c>
      <c r="L1269">
        <v>0</v>
      </c>
      <c r="M1269">
        <v>0</v>
      </c>
      <c r="N1269">
        <v>-421480.8</v>
      </c>
      <c r="O1269">
        <v>0</v>
      </c>
      <c r="P1269">
        <v>421480.8</v>
      </c>
      <c r="Q1269" t="s">
        <v>103</v>
      </c>
      <c r="R1269">
        <v>0</v>
      </c>
      <c r="S1269">
        <v>0</v>
      </c>
      <c r="T1269">
        <v>0</v>
      </c>
      <c r="U1269">
        <v>0</v>
      </c>
      <c r="V1269">
        <v>0</v>
      </c>
      <c r="W1269">
        <v>0</v>
      </c>
      <c r="X1269">
        <v>0</v>
      </c>
      <c r="Y1269">
        <v>0</v>
      </c>
      <c r="Z1269">
        <v>0</v>
      </c>
      <c r="AA1269">
        <v>0</v>
      </c>
      <c r="AB1269">
        <v>0</v>
      </c>
      <c r="AC1269">
        <v>0</v>
      </c>
      <c r="AD1269">
        <v>-421480.8</v>
      </c>
      <c r="AE1269" t="s">
        <v>104</v>
      </c>
      <c r="AF1269" t="s">
        <v>105</v>
      </c>
      <c r="AG1269" t="s">
        <v>415</v>
      </c>
      <c r="AH1269" t="s">
        <v>107</v>
      </c>
    </row>
    <row r="1270" spans="1:34" ht="15">
      <c r="A1270" t="s">
        <v>101</v>
      </c>
      <c r="B1270" t="s">
        <v>102</v>
      </c>
      <c r="C1270" t="s">
        <v>414</v>
      </c>
      <c r="D1270" t="s">
        <v>161</v>
      </c>
      <c r="E1270" t="s">
        <v>102</v>
      </c>
      <c r="F1270">
        <v>2012</v>
      </c>
      <c r="G1270" t="s">
        <v>121</v>
      </c>
      <c r="H1270" t="s">
        <v>162</v>
      </c>
      <c r="I1270" t="s">
        <v>123</v>
      </c>
      <c r="J1270" t="s">
        <v>124</v>
      </c>
      <c r="L1270" s="40">
        <v>-3289045</v>
      </c>
      <c r="M1270" s="40">
        <v>-3089689</v>
      </c>
      <c r="N1270" s="40">
        <v>0</v>
      </c>
      <c r="O1270" s="40">
        <v>0</v>
      </c>
      <c r="P1270" s="40">
        <v>-3089689</v>
      </c>
      <c r="Q1270" t="s">
        <v>131</v>
      </c>
      <c r="R1270">
        <v>0</v>
      </c>
      <c r="S1270">
        <v>0</v>
      </c>
      <c r="T1270">
        <v>0</v>
      </c>
      <c r="U1270">
        <v>0</v>
      </c>
      <c r="V1270">
        <v>0</v>
      </c>
      <c r="W1270">
        <v>0</v>
      </c>
      <c r="X1270">
        <v>0</v>
      </c>
      <c r="Y1270">
        <v>0</v>
      </c>
      <c r="Z1270">
        <v>0</v>
      </c>
      <c r="AA1270">
        <v>0</v>
      </c>
      <c r="AB1270">
        <v>0</v>
      </c>
      <c r="AC1270">
        <v>0</v>
      </c>
      <c r="AD1270">
        <v>0</v>
      </c>
      <c r="AE1270" t="s">
        <v>104</v>
      </c>
      <c r="AF1270" t="s">
        <v>105</v>
      </c>
      <c r="AG1270" t="s">
        <v>415</v>
      </c>
      <c r="AH1270" t="s">
        <v>105</v>
      </c>
    </row>
    <row r="1271" spans="1:34" ht="15">
      <c r="A1271" t="s">
        <v>101</v>
      </c>
      <c r="B1271" t="s">
        <v>641</v>
      </c>
      <c r="C1271" t="s">
        <v>414</v>
      </c>
      <c r="D1271" t="s">
        <v>127</v>
      </c>
      <c r="E1271" t="s">
        <v>106</v>
      </c>
      <c r="F1271">
        <v>2012</v>
      </c>
      <c r="G1271" t="s">
        <v>113</v>
      </c>
      <c r="H1271" t="s">
        <v>128</v>
      </c>
      <c r="I1271" t="s">
        <v>115</v>
      </c>
      <c r="J1271" t="s">
        <v>129</v>
      </c>
      <c r="K1271" t="s">
        <v>130</v>
      </c>
      <c r="L1271">
        <v>0</v>
      </c>
      <c r="M1271">
        <v>0</v>
      </c>
      <c r="N1271">
        <v>52083.32</v>
      </c>
      <c r="O1271">
        <v>0</v>
      </c>
      <c r="P1271">
        <v>-52083.32</v>
      </c>
      <c r="Q1271" t="s">
        <v>103</v>
      </c>
      <c r="R1271">
        <v>13269.64</v>
      </c>
      <c r="S1271">
        <v>6687.41</v>
      </c>
      <c r="T1271">
        <v>8806.59</v>
      </c>
      <c r="U1271">
        <v>3769.7200000000003</v>
      </c>
      <c r="V1271">
        <v>4208.06</v>
      </c>
      <c r="W1271">
        <v>3769.7200000000003</v>
      </c>
      <c r="X1271">
        <v>0</v>
      </c>
      <c r="Y1271">
        <v>0</v>
      </c>
      <c r="Z1271">
        <v>0</v>
      </c>
      <c r="AA1271">
        <v>2104.03</v>
      </c>
      <c r="AB1271">
        <v>4208.07</v>
      </c>
      <c r="AC1271">
        <v>5260.08</v>
      </c>
      <c r="AD1271">
        <v>0</v>
      </c>
      <c r="AE1271" t="s">
        <v>104</v>
      </c>
      <c r="AF1271" t="s">
        <v>642</v>
      </c>
      <c r="AG1271" t="s">
        <v>415</v>
      </c>
      <c r="AH1271" t="s">
        <v>107</v>
      </c>
    </row>
    <row r="1272" spans="1:34" ht="15">
      <c r="A1272" t="s">
        <v>101</v>
      </c>
      <c r="B1272" t="s">
        <v>641</v>
      </c>
      <c r="C1272" t="s">
        <v>414</v>
      </c>
      <c r="D1272" t="s">
        <v>134</v>
      </c>
      <c r="E1272" t="s">
        <v>106</v>
      </c>
      <c r="F1272">
        <v>2012</v>
      </c>
      <c r="G1272" t="s">
        <v>113</v>
      </c>
      <c r="H1272" t="s">
        <v>135</v>
      </c>
      <c r="I1272" t="s">
        <v>115</v>
      </c>
      <c r="J1272" t="s">
        <v>129</v>
      </c>
      <c r="K1272" t="s">
        <v>136</v>
      </c>
      <c r="L1272">
        <v>0</v>
      </c>
      <c r="M1272">
        <v>0</v>
      </c>
      <c r="N1272">
        <v>5843.900000000001</v>
      </c>
      <c r="O1272">
        <v>0</v>
      </c>
      <c r="P1272">
        <v>-5843.900000000001</v>
      </c>
      <c r="Q1272" t="s">
        <v>103</v>
      </c>
      <c r="R1272">
        <v>0</v>
      </c>
      <c r="S1272">
        <v>3870</v>
      </c>
      <c r="T1272">
        <v>1973.9</v>
      </c>
      <c r="U1272">
        <v>0</v>
      </c>
      <c r="V1272">
        <v>0</v>
      </c>
      <c r="W1272">
        <v>0</v>
      </c>
      <c r="X1272">
        <v>0</v>
      </c>
      <c r="Y1272">
        <v>0</v>
      </c>
      <c r="Z1272">
        <v>0</v>
      </c>
      <c r="AA1272">
        <v>0</v>
      </c>
      <c r="AB1272">
        <v>0</v>
      </c>
      <c r="AC1272">
        <v>0</v>
      </c>
      <c r="AD1272">
        <v>0</v>
      </c>
      <c r="AE1272" t="s">
        <v>104</v>
      </c>
      <c r="AF1272" t="s">
        <v>642</v>
      </c>
      <c r="AG1272" t="s">
        <v>415</v>
      </c>
      <c r="AH1272" t="s">
        <v>107</v>
      </c>
    </row>
    <row r="1273" spans="1:34" ht="15">
      <c r="A1273" t="s">
        <v>101</v>
      </c>
      <c r="B1273" t="s">
        <v>641</v>
      </c>
      <c r="C1273" t="s">
        <v>414</v>
      </c>
      <c r="D1273" t="s">
        <v>137</v>
      </c>
      <c r="E1273" t="s">
        <v>106</v>
      </c>
      <c r="F1273">
        <v>2012</v>
      </c>
      <c r="G1273" t="s">
        <v>113</v>
      </c>
      <c r="H1273" t="s">
        <v>138</v>
      </c>
      <c r="I1273" t="s">
        <v>115</v>
      </c>
      <c r="J1273" t="s">
        <v>129</v>
      </c>
      <c r="K1273" t="s">
        <v>136</v>
      </c>
      <c r="L1273">
        <v>0</v>
      </c>
      <c r="M1273">
        <v>0</v>
      </c>
      <c r="N1273">
        <v>1488.08</v>
      </c>
      <c r="O1273">
        <v>0</v>
      </c>
      <c r="P1273">
        <v>-1488.08</v>
      </c>
      <c r="Q1273" t="s">
        <v>103</v>
      </c>
      <c r="R1273">
        <v>595.29</v>
      </c>
      <c r="S1273">
        <v>595.3000000000001</v>
      </c>
      <c r="T1273">
        <v>297.49</v>
      </c>
      <c r="U1273">
        <v>0</v>
      </c>
      <c r="V1273">
        <v>0</v>
      </c>
      <c r="W1273">
        <v>0</v>
      </c>
      <c r="X1273">
        <v>0</v>
      </c>
      <c r="Y1273">
        <v>0</v>
      </c>
      <c r="Z1273">
        <v>0</v>
      </c>
      <c r="AA1273">
        <v>0</v>
      </c>
      <c r="AB1273">
        <v>0</v>
      </c>
      <c r="AC1273">
        <v>0</v>
      </c>
      <c r="AD1273">
        <v>0</v>
      </c>
      <c r="AE1273" t="s">
        <v>104</v>
      </c>
      <c r="AF1273" t="s">
        <v>642</v>
      </c>
      <c r="AG1273" t="s">
        <v>415</v>
      </c>
      <c r="AH1273" t="s">
        <v>107</v>
      </c>
    </row>
    <row r="1274" spans="1:34" ht="15">
      <c r="A1274" t="s">
        <v>101</v>
      </c>
      <c r="B1274" t="s">
        <v>641</v>
      </c>
      <c r="C1274" t="s">
        <v>414</v>
      </c>
      <c r="D1274" t="s">
        <v>139</v>
      </c>
      <c r="E1274" t="s">
        <v>106</v>
      </c>
      <c r="F1274">
        <v>2012</v>
      </c>
      <c r="G1274" t="s">
        <v>113</v>
      </c>
      <c r="H1274" t="s">
        <v>140</v>
      </c>
      <c r="I1274" t="s">
        <v>115</v>
      </c>
      <c r="J1274" t="s">
        <v>129</v>
      </c>
      <c r="K1274" t="s">
        <v>136</v>
      </c>
      <c r="L1274">
        <v>0</v>
      </c>
      <c r="M1274">
        <v>0</v>
      </c>
      <c r="N1274">
        <v>1444.51</v>
      </c>
      <c r="O1274">
        <v>0</v>
      </c>
      <c r="P1274">
        <v>-1444.51</v>
      </c>
      <c r="Q1274" t="s">
        <v>103</v>
      </c>
      <c r="R1274">
        <v>577.8100000000001</v>
      </c>
      <c r="S1274">
        <v>577.8100000000001</v>
      </c>
      <c r="T1274">
        <v>288.89</v>
      </c>
      <c r="U1274">
        <v>0</v>
      </c>
      <c r="V1274">
        <v>0</v>
      </c>
      <c r="W1274">
        <v>0</v>
      </c>
      <c r="X1274">
        <v>0</v>
      </c>
      <c r="Y1274">
        <v>0</v>
      </c>
      <c r="Z1274">
        <v>0</v>
      </c>
      <c r="AA1274">
        <v>0</v>
      </c>
      <c r="AB1274">
        <v>0</v>
      </c>
      <c r="AC1274">
        <v>0</v>
      </c>
      <c r="AD1274">
        <v>0</v>
      </c>
      <c r="AE1274" t="s">
        <v>104</v>
      </c>
      <c r="AF1274" t="s">
        <v>642</v>
      </c>
      <c r="AG1274" t="s">
        <v>415</v>
      </c>
      <c r="AH1274" t="s">
        <v>107</v>
      </c>
    </row>
    <row r="1275" spans="1:34" ht="15">
      <c r="A1275" t="s">
        <v>101</v>
      </c>
      <c r="B1275" t="s">
        <v>641</v>
      </c>
      <c r="C1275" t="s">
        <v>414</v>
      </c>
      <c r="D1275" t="s">
        <v>141</v>
      </c>
      <c r="E1275" t="s">
        <v>106</v>
      </c>
      <c r="F1275">
        <v>2012</v>
      </c>
      <c r="G1275" t="s">
        <v>113</v>
      </c>
      <c r="H1275" t="s">
        <v>142</v>
      </c>
      <c r="I1275" t="s">
        <v>115</v>
      </c>
      <c r="J1275" t="s">
        <v>129</v>
      </c>
      <c r="K1275" t="s">
        <v>136</v>
      </c>
      <c r="L1275">
        <v>0</v>
      </c>
      <c r="M1275">
        <v>0</v>
      </c>
      <c r="N1275">
        <v>10626</v>
      </c>
      <c r="O1275">
        <v>0</v>
      </c>
      <c r="P1275">
        <v>-10626</v>
      </c>
      <c r="Q1275" t="s">
        <v>103</v>
      </c>
      <c r="R1275">
        <v>0</v>
      </c>
      <c r="S1275">
        <v>0</v>
      </c>
      <c r="T1275">
        <v>0</v>
      </c>
      <c r="U1275">
        <v>0</v>
      </c>
      <c r="V1275">
        <v>0</v>
      </c>
      <c r="W1275">
        <v>5313</v>
      </c>
      <c r="X1275">
        <v>885.5</v>
      </c>
      <c r="Y1275">
        <v>885.5</v>
      </c>
      <c r="Z1275">
        <v>885.5</v>
      </c>
      <c r="AA1275">
        <v>885.5</v>
      </c>
      <c r="AB1275">
        <v>885.5</v>
      </c>
      <c r="AC1275">
        <v>885.5</v>
      </c>
      <c r="AD1275">
        <v>0</v>
      </c>
      <c r="AE1275" t="s">
        <v>104</v>
      </c>
      <c r="AF1275" t="s">
        <v>642</v>
      </c>
      <c r="AG1275" t="s">
        <v>415</v>
      </c>
      <c r="AH1275" t="s">
        <v>107</v>
      </c>
    </row>
    <row r="1276" spans="1:34" ht="15">
      <c r="A1276" t="s">
        <v>101</v>
      </c>
      <c r="B1276" t="s">
        <v>641</v>
      </c>
      <c r="C1276" t="s">
        <v>414</v>
      </c>
      <c r="D1276" t="s">
        <v>225</v>
      </c>
      <c r="E1276" t="s">
        <v>106</v>
      </c>
      <c r="F1276">
        <v>2012</v>
      </c>
      <c r="G1276" t="s">
        <v>113</v>
      </c>
      <c r="H1276" t="s">
        <v>226</v>
      </c>
      <c r="I1276" t="s">
        <v>115</v>
      </c>
      <c r="J1276" t="s">
        <v>227</v>
      </c>
      <c r="L1276">
        <v>0</v>
      </c>
      <c r="M1276">
        <v>0</v>
      </c>
      <c r="N1276">
        <v>18966.68</v>
      </c>
      <c r="O1276">
        <v>0</v>
      </c>
      <c r="P1276">
        <v>-18966.68</v>
      </c>
      <c r="Q1276" t="s">
        <v>103</v>
      </c>
      <c r="R1276">
        <v>4654.12</v>
      </c>
      <c r="S1276">
        <v>2689.61</v>
      </c>
      <c r="T1276">
        <v>2186.12</v>
      </c>
      <c r="U1276">
        <v>1516.18</v>
      </c>
      <c r="V1276">
        <v>2596.39</v>
      </c>
      <c r="W1276">
        <v>1516.18</v>
      </c>
      <c r="X1276">
        <v>0</v>
      </c>
      <c r="Y1276">
        <v>0</v>
      </c>
      <c r="Z1276">
        <v>0</v>
      </c>
      <c r="AA1276">
        <v>846.24</v>
      </c>
      <c r="AB1276">
        <v>1269.3600000000001</v>
      </c>
      <c r="AC1276">
        <v>1692.48</v>
      </c>
      <c r="AD1276">
        <v>0</v>
      </c>
      <c r="AE1276" t="s">
        <v>104</v>
      </c>
      <c r="AF1276" t="s">
        <v>642</v>
      </c>
      <c r="AG1276" t="s">
        <v>415</v>
      </c>
      <c r="AH1276" t="s">
        <v>107</v>
      </c>
    </row>
    <row r="1277" spans="1:34" ht="15">
      <c r="A1277" t="s">
        <v>101</v>
      </c>
      <c r="B1277" t="s">
        <v>641</v>
      </c>
      <c r="C1277" t="s">
        <v>414</v>
      </c>
      <c r="D1277" t="s">
        <v>228</v>
      </c>
      <c r="E1277" t="s">
        <v>106</v>
      </c>
      <c r="F1277">
        <v>2012</v>
      </c>
      <c r="G1277" t="s">
        <v>113</v>
      </c>
      <c r="H1277" t="s">
        <v>229</v>
      </c>
      <c r="I1277" t="s">
        <v>115</v>
      </c>
      <c r="J1277" t="s">
        <v>227</v>
      </c>
      <c r="L1277">
        <v>0</v>
      </c>
      <c r="M1277">
        <v>0</v>
      </c>
      <c r="N1277">
        <v>11058.54</v>
      </c>
      <c r="O1277">
        <v>0</v>
      </c>
      <c r="P1277">
        <v>-11058.54</v>
      </c>
      <c r="Q1277" t="s">
        <v>103</v>
      </c>
      <c r="R1277">
        <v>2713.61</v>
      </c>
      <c r="S1277">
        <v>1568.17</v>
      </c>
      <c r="T1277">
        <v>1274.6100000000001</v>
      </c>
      <c r="U1277">
        <v>884.01</v>
      </c>
      <c r="V1277">
        <v>1513.83</v>
      </c>
      <c r="W1277">
        <v>884.01</v>
      </c>
      <c r="X1277">
        <v>0</v>
      </c>
      <c r="Y1277">
        <v>0</v>
      </c>
      <c r="Z1277">
        <v>0</v>
      </c>
      <c r="AA1277">
        <v>493.40000000000003</v>
      </c>
      <c r="AB1277">
        <v>740.1</v>
      </c>
      <c r="AC1277">
        <v>986.8000000000001</v>
      </c>
      <c r="AD1277">
        <v>0</v>
      </c>
      <c r="AE1277" t="s">
        <v>104</v>
      </c>
      <c r="AF1277" t="s">
        <v>642</v>
      </c>
      <c r="AG1277" t="s">
        <v>415</v>
      </c>
      <c r="AH1277" t="s">
        <v>107</v>
      </c>
    </row>
    <row r="1278" spans="1:34" ht="15">
      <c r="A1278" t="s">
        <v>101</v>
      </c>
      <c r="B1278" t="s">
        <v>649</v>
      </c>
      <c r="C1278" t="s">
        <v>414</v>
      </c>
      <c r="D1278" t="s">
        <v>127</v>
      </c>
      <c r="E1278" t="s">
        <v>106</v>
      </c>
      <c r="F1278">
        <v>2012</v>
      </c>
      <c r="G1278" t="s">
        <v>113</v>
      </c>
      <c r="H1278" t="s">
        <v>128</v>
      </c>
      <c r="I1278" t="s">
        <v>115</v>
      </c>
      <c r="J1278" t="s">
        <v>129</v>
      </c>
      <c r="K1278" t="s">
        <v>130</v>
      </c>
      <c r="L1278">
        <v>0</v>
      </c>
      <c r="M1278">
        <v>0</v>
      </c>
      <c r="N1278">
        <v>47531.49</v>
      </c>
      <c r="O1278">
        <v>0</v>
      </c>
      <c r="P1278">
        <v>-47531.49</v>
      </c>
      <c r="Q1278" t="s">
        <v>103</v>
      </c>
      <c r="R1278">
        <v>25773.75</v>
      </c>
      <c r="S1278">
        <v>14235.58</v>
      </c>
      <c r="T1278">
        <v>7522.16</v>
      </c>
      <c r="U1278">
        <v>0</v>
      </c>
      <c r="V1278">
        <v>0</v>
      </c>
      <c r="W1278">
        <v>0</v>
      </c>
      <c r="X1278">
        <v>0</v>
      </c>
      <c r="Y1278">
        <v>0</v>
      </c>
      <c r="Z1278">
        <v>0</v>
      </c>
      <c r="AA1278">
        <v>0</v>
      </c>
      <c r="AB1278">
        <v>0</v>
      </c>
      <c r="AC1278">
        <v>0</v>
      </c>
      <c r="AD1278">
        <v>0</v>
      </c>
      <c r="AE1278" t="s">
        <v>104</v>
      </c>
      <c r="AF1278" t="s">
        <v>650</v>
      </c>
      <c r="AG1278" t="s">
        <v>415</v>
      </c>
      <c r="AH1278" t="s">
        <v>107</v>
      </c>
    </row>
    <row r="1279" spans="1:34" ht="15">
      <c r="A1279" t="s">
        <v>101</v>
      </c>
      <c r="B1279" t="s">
        <v>649</v>
      </c>
      <c r="C1279" t="s">
        <v>414</v>
      </c>
      <c r="D1279" t="s">
        <v>134</v>
      </c>
      <c r="E1279" t="s">
        <v>106</v>
      </c>
      <c r="F1279">
        <v>2012</v>
      </c>
      <c r="G1279" t="s">
        <v>113</v>
      </c>
      <c r="H1279" t="s">
        <v>135</v>
      </c>
      <c r="I1279" t="s">
        <v>115</v>
      </c>
      <c r="J1279" t="s">
        <v>129</v>
      </c>
      <c r="K1279" t="s">
        <v>136</v>
      </c>
      <c r="L1279">
        <v>0</v>
      </c>
      <c r="M1279">
        <v>0</v>
      </c>
      <c r="N1279">
        <v>10320</v>
      </c>
      <c r="O1279">
        <v>0</v>
      </c>
      <c r="P1279">
        <v>-10320</v>
      </c>
      <c r="Q1279" t="s">
        <v>103</v>
      </c>
      <c r="R1279">
        <v>0</v>
      </c>
      <c r="S1279">
        <v>5160</v>
      </c>
      <c r="T1279">
        <v>5160</v>
      </c>
      <c r="U1279">
        <v>0</v>
      </c>
      <c r="V1279">
        <v>0</v>
      </c>
      <c r="W1279">
        <v>0</v>
      </c>
      <c r="X1279">
        <v>0</v>
      </c>
      <c r="Y1279">
        <v>0</v>
      </c>
      <c r="Z1279">
        <v>0</v>
      </c>
      <c r="AA1279">
        <v>0</v>
      </c>
      <c r="AB1279">
        <v>0</v>
      </c>
      <c r="AC1279">
        <v>0</v>
      </c>
      <c r="AD1279">
        <v>0</v>
      </c>
      <c r="AE1279" t="s">
        <v>104</v>
      </c>
      <c r="AF1279" t="s">
        <v>650</v>
      </c>
      <c r="AG1279" t="s">
        <v>415</v>
      </c>
      <c r="AH1279" t="s">
        <v>107</v>
      </c>
    </row>
    <row r="1280" spans="1:34" ht="15">
      <c r="A1280" t="s">
        <v>101</v>
      </c>
      <c r="B1280" t="s">
        <v>649</v>
      </c>
      <c r="C1280" t="s">
        <v>414</v>
      </c>
      <c r="D1280" t="s">
        <v>137</v>
      </c>
      <c r="E1280" t="s">
        <v>106</v>
      </c>
      <c r="F1280">
        <v>2012</v>
      </c>
      <c r="G1280" t="s">
        <v>113</v>
      </c>
      <c r="H1280" t="s">
        <v>138</v>
      </c>
      <c r="I1280" t="s">
        <v>115</v>
      </c>
      <c r="J1280" t="s">
        <v>129</v>
      </c>
      <c r="K1280" t="s">
        <v>136</v>
      </c>
      <c r="L1280">
        <v>0</v>
      </c>
      <c r="M1280">
        <v>0</v>
      </c>
      <c r="N1280">
        <v>2949.94</v>
      </c>
      <c r="O1280">
        <v>0</v>
      </c>
      <c r="P1280">
        <v>-2949.94</v>
      </c>
      <c r="Q1280" t="s">
        <v>103</v>
      </c>
      <c r="R1280">
        <v>1175.15</v>
      </c>
      <c r="S1280">
        <v>1175.1200000000001</v>
      </c>
      <c r="T1280">
        <v>599.67</v>
      </c>
      <c r="U1280">
        <v>0</v>
      </c>
      <c r="V1280">
        <v>0</v>
      </c>
      <c r="W1280">
        <v>0</v>
      </c>
      <c r="X1280">
        <v>0</v>
      </c>
      <c r="Y1280">
        <v>0</v>
      </c>
      <c r="Z1280">
        <v>0</v>
      </c>
      <c r="AA1280">
        <v>0</v>
      </c>
      <c r="AB1280">
        <v>0</v>
      </c>
      <c r="AC1280">
        <v>0</v>
      </c>
      <c r="AD1280">
        <v>0</v>
      </c>
      <c r="AE1280" t="s">
        <v>104</v>
      </c>
      <c r="AF1280" t="s">
        <v>650</v>
      </c>
      <c r="AG1280" t="s">
        <v>415</v>
      </c>
      <c r="AH1280" t="s">
        <v>107</v>
      </c>
    </row>
    <row r="1281" spans="1:34" ht="15">
      <c r="A1281" t="s">
        <v>101</v>
      </c>
      <c r="B1281" t="s">
        <v>649</v>
      </c>
      <c r="C1281" t="s">
        <v>414</v>
      </c>
      <c r="D1281" t="s">
        <v>139</v>
      </c>
      <c r="E1281" t="s">
        <v>106</v>
      </c>
      <c r="F1281">
        <v>2012</v>
      </c>
      <c r="G1281" t="s">
        <v>113</v>
      </c>
      <c r="H1281" t="s">
        <v>140</v>
      </c>
      <c r="I1281" t="s">
        <v>115</v>
      </c>
      <c r="J1281" t="s">
        <v>129</v>
      </c>
      <c r="K1281" t="s">
        <v>136</v>
      </c>
      <c r="L1281">
        <v>0</v>
      </c>
      <c r="M1281">
        <v>0</v>
      </c>
      <c r="N1281">
        <v>2726.77</v>
      </c>
      <c r="O1281">
        <v>0</v>
      </c>
      <c r="P1281">
        <v>-2726.77</v>
      </c>
      <c r="Q1281" t="s">
        <v>103</v>
      </c>
      <c r="R1281">
        <v>1090.71</v>
      </c>
      <c r="S1281">
        <v>1090.71</v>
      </c>
      <c r="T1281">
        <v>545.35</v>
      </c>
      <c r="U1281">
        <v>0</v>
      </c>
      <c r="V1281">
        <v>0</v>
      </c>
      <c r="W1281">
        <v>0</v>
      </c>
      <c r="X1281">
        <v>0</v>
      </c>
      <c r="Y1281">
        <v>0</v>
      </c>
      <c r="Z1281">
        <v>0</v>
      </c>
      <c r="AA1281">
        <v>0</v>
      </c>
      <c r="AB1281">
        <v>0</v>
      </c>
      <c r="AC1281">
        <v>0</v>
      </c>
      <c r="AD1281">
        <v>0</v>
      </c>
      <c r="AE1281" t="s">
        <v>104</v>
      </c>
      <c r="AF1281" t="s">
        <v>650</v>
      </c>
      <c r="AG1281" t="s">
        <v>415</v>
      </c>
      <c r="AH1281" t="s">
        <v>107</v>
      </c>
    </row>
    <row r="1282" spans="1:34" ht="15">
      <c r="A1282" t="s">
        <v>101</v>
      </c>
      <c r="B1282" t="s">
        <v>649</v>
      </c>
      <c r="C1282" t="s">
        <v>414</v>
      </c>
      <c r="D1282" t="s">
        <v>183</v>
      </c>
      <c r="E1282" t="s">
        <v>106</v>
      </c>
      <c r="F1282">
        <v>2012</v>
      </c>
      <c r="G1282" t="s">
        <v>113</v>
      </c>
      <c r="H1282" t="s">
        <v>184</v>
      </c>
      <c r="I1282" t="s">
        <v>115</v>
      </c>
      <c r="J1282" t="s">
        <v>150</v>
      </c>
      <c r="L1282">
        <v>0</v>
      </c>
      <c r="M1282">
        <v>0</v>
      </c>
      <c r="N1282">
        <v>0</v>
      </c>
      <c r="O1282">
        <v>38.33</v>
      </c>
      <c r="P1282">
        <v>-38.33</v>
      </c>
      <c r="Q1282" t="s">
        <v>103</v>
      </c>
      <c r="R1282">
        <v>0</v>
      </c>
      <c r="S1282">
        <v>0</v>
      </c>
      <c r="T1282">
        <v>0</v>
      </c>
      <c r="U1282">
        <v>0</v>
      </c>
      <c r="V1282">
        <v>0</v>
      </c>
      <c r="W1282">
        <v>0</v>
      </c>
      <c r="X1282">
        <v>0</v>
      </c>
      <c r="Y1282">
        <v>0</v>
      </c>
      <c r="Z1282">
        <v>0</v>
      </c>
      <c r="AA1282">
        <v>0</v>
      </c>
      <c r="AB1282">
        <v>0</v>
      </c>
      <c r="AC1282">
        <v>0</v>
      </c>
      <c r="AD1282">
        <v>0</v>
      </c>
      <c r="AE1282" t="s">
        <v>104</v>
      </c>
      <c r="AF1282" t="s">
        <v>650</v>
      </c>
      <c r="AG1282" t="s">
        <v>415</v>
      </c>
      <c r="AH1282" t="s">
        <v>107</v>
      </c>
    </row>
    <row r="1283" spans="1:34" ht="15">
      <c r="A1283" t="s">
        <v>101</v>
      </c>
      <c r="B1283" t="s">
        <v>649</v>
      </c>
      <c r="C1283" t="s">
        <v>414</v>
      </c>
      <c r="D1283" t="s">
        <v>225</v>
      </c>
      <c r="E1283" t="s">
        <v>106</v>
      </c>
      <c r="F1283">
        <v>2012</v>
      </c>
      <c r="G1283" t="s">
        <v>113</v>
      </c>
      <c r="H1283" t="s">
        <v>226</v>
      </c>
      <c r="I1283" t="s">
        <v>115</v>
      </c>
      <c r="J1283" t="s">
        <v>227</v>
      </c>
      <c r="L1283">
        <v>0</v>
      </c>
      <c r="M1283">
        <v>0</v>
      </c>
      <c r="N1283">
        <v>17043.13</v>
      </c>
      <c r="O1283">
        <v>0</v>
      </c>
      <c r="P1283">
        <v>-17043.13</v>
      </c>
      <c r="Q1283" t="s">
        <v>103</v>
      </c>
      <c r="R1283">
        <v>9005.54</v>
      </c>
      <c r="S1283">
        <v>5725.58</v>
      </c>
      <c r="T1283">
        <v>0</v>
      </c>
      <c r="U1283">
        <v>0</v>
      </c>
      <c r="V1283">
        <v>2312.01</v>
      </c>
      <c r="W1283">
        <v>0</v>
      </c>
      <c r="X1283">
        <v>0</v>
      </c>
      <c r="Y1283">
        <v>0</v>
      </c>
      <c r="Z1283">
        <v>0</v>
      </c>
      <c r="AA1283">
        <v>0</v>
      </c>
      <c r="AB1283">
        <v>0</v>
      </c>
      <c r="AC1283">
        <v>0</v>
      </c>
      <c r="AD1283">
        <v>0</v>
      </c>
      <c r="AE1283" t="s">
        <v>104</v>
      </c>
      <c r="AF1283" t="s">
        <v>650</v>
      </c>
      <c r="AG1283" t="s">
        <v>415</v>
      </c>
      <c r="AH1283" t="s">
        <v>107</v>
      </c>
    </row>
    <row r="1284" spans="1:34" ht="15">
      <c r="A1284" t="s">
        <v>101</v>
      </c>
      <c r="B1284" t="s">
        <v>649</v>
      </c>
      <c r="C1284" t="s">
        <v>414</v>
      </c>
      <c r="D1284" t="s">
        <v>228</v>
      </c>
      <c r="E1284" t="s">
        <v>106</v>
      </c>
      <c r="F1284">
        <v>2012</v>
      </c>
      <c r="G1284" t="s">
        <v>113</v>
      </c>
      <c r="H1284" t="s">
        <v>229</v>
      </c>
      <c r="I1284" t="s">
        <v>115</v>
      </c>
      <c r="J1284" t="s">
        <v>227</v>
      </c>
      <c r="L1284">
        <v>0</v>
      </c>
      <c r="M1284">
        <v>0</v>
      </c>
      <c r="N1284">
        <v>9936.75</v>
      </c>
      <c r="O1284">
        <v>0</v>
      </c>
      <c r="P1284">
        <v>-9936.75</v>
      </c>
      <c r="Q1284" t="s">
        <v>103</v>
      </c>
      <c r="R1284">
        <v>5250.55</v>
      </c>
      <c r="S1284">
        <v>3338.21</v>
      </c>
      <c r="T1284">
        <v>0</v>
      </c>
      <c r="U1284">
        <v>0</v>
      </c>
      <c r="V1284">
        <v>1347.99</v>
      </c>
      <c r="W1284">
        <v>0</v>
      </c>
      <c r="X1284">
        <v>0</v>
      </c>
      <c r="Y1284">
        <v>0</v>
      </c>
      <c r="Z1284">
        <v>0</v>
      </c>
      <c r="AA1284">
        <v>0</v>
      </c>
      <c r="AB1284">
        <v>0</v>
      </c>
      <c r="AC1284">
        <v>0</v>
      </c>
      <c r="AD1284">
        <v>0</v>
      </c>
      <c r="AE1284" t="s">
        <v>104</v>
      </c>
      <c r="AF1284" t="s">
        <v>650</v>
      </c>
      <c r="AG1284" t="s">
        <v>415</v>
      </c>
      <c r="AH1284" t="s">
        <v>107</v>
      </c>
    </row>
    <row r="1285" spans="1:34" ht="15">
      <c r="A1285" t="s">
        <v>101</v>
      </c>
      <c r="B1285" t="s">
        <v>678</v>
      </c>
      <c r="C1285" t="s">
        <v>414</v>
      </c>
      <c r="D1285" t="s">
        <v>127</v>
      </c>
      <c r="E1285" t="s">
        <v>106</v>
      </c>
      <c r="F1285">
        <v>2012</v>
      </c>
      <c r="G1285" t="s">
        <v>113</v>
      </c>
      <c r="H1285" t="s">
        <v>128</v>
      </c>
      <c r="I1285" t="s">
        <v>115</v>
      </c>
      <c r="J1285" t="s">
        <v>129</v>
      </c>
      <c r="K1285" t="s">
        <v>130</v>
      </c>
      <c r="L1285">
        <v>0</v>
      </c>
      <c r="M1285">
        <v>0</v>
      </c>
      <c r="N1285">
        <v>56330.630000000005</v>
      </c>
      <c r="O1285">
        <v>0</v>
      </c>
      <c r="P1285">
        <v>-56330.630000000005</v>
      </c>
      <c r="Q1285" t="s">
        <v>103</v>
      </c>
      <c r="R1285">
        <v>37917.15</v>
      </c>
      <c r="S1285">
        <v>6959.92</v>
      </c>
      <c r="T1285">
        <v>11453.56</v>
      </c>
      <c r="U1285">
        <v>0</v>
      </c>
      <c r="V1285">
        <v>0</v>
      </c>
      <c r="W1285">
        <v>0</v>
      </c>
      <c r="X1285">
        <v>0</v>
      </c>
      <c r="Y1285">
        <v>0</v>
      </c>
      <c r="Z1285">
        <v>0</v>
      </c>
      <c r="AA1285">
        <v>0</v>
      </c>
      <c r="AB1285">
        <v>0</v>
      </c>
      <c r="AC1285">
        <v>0</v>
      </c>
      <c r="AD1285">
        <v>0</v>
      </c>
      <c r="AE1285" t="s">
        <v>104</v>
      </c>
      <c r="AF1285" t="s">
        <v>679</v>
      </c>
      <c r="AG1285" t="s">
        <v>415</v>
      </c>
      <c r="AH1285" t="s">
        <v>107</v>
      </c>
    </row>
    <row r="1286" spans="1:34" ht="15">
      <c r="A1286" t="s">
        <v>101</v>
      </c>
      <c r="B1286" t="s">
        <v>678</v>
      </c>
      <c r="C1286" t="s">
        <v>414</v>
      </c>
      <c r="D1286" t="s">
        <v>134</v>
      </c>
      <c r="E1286" t="s">
        <v>106</v>
      </c>
      <c r="F1286">
        <v>2012</v>
      </c>
      <c r="G1286" t="s">
        <v>113</v>
      </c>
      <c r="H1286" t="s">
        <v>135</v>
      </c>
      <c r="I1286" t="s">
        <v>115</v>
      </c>
      <c r="J1286" t="s">
        <v>129</v>
      </c>
      <c r="K1286" t="s">
        <v>136</v>
      </c>
      <c r="L1286">
        <v>0</v>
      </c>
      <c r="M1286">
        <v>0</v>
      </c>
      <c r="N1286">
        <v>11656.52</v>
      </c>
      <c r="O1286">
        <v>0</v>
      </c>
      <c r="P1286">
        <v>-11656.52</v>
      </c>
      <c r="Q1286" t="s">
        <v>103</v>
      </c>
      <c r="R1286">
        <v>0</v>
      </c>
      <c r="S1286">
        <v>7740</v>
      </c>
      <c r="T1286">
        <v>3916.52</v>
      </c>
      <c r="U1286">
        <v>0</v>
      </c>
      <c r="V1286">
        <v>0</v>
      </c>
      <c r="W1286">
        <v>0</v>
      </c>
      <c r="X1286">
        <v>0</v>
      </c>
      <c r="Y1286">
        <v>0</v>
      </c>
      <c r="Z1286">
        <v>0</v>
      </c>
      <c r="AA1286">
        <v>0</v>
      </c>
      <c r="AB1286">
        <v>0</v>
      </c>
      <c r="AC1286">
        <v>0</v>
      </c>
      <c r="AD1286">
        <v>0</v>
      </c>
      <c r="AE1286" t="s">
        <v>104</v>
      </c>
      <c r="AF1286" t="s">
        <v>679</v>
      </c>
      <c r="AG1286" t="s">
        <v>415</v>
      </c>
      <c r="AH1286" t="s">
        <v>107</v>
      </c>
    </row>
    <row r="1287" spans="1:34" ht="15">
      <c r="A1287" t="s">
        <v>101</v>
      </c>
      <c r="B1287" t="s">
        <v>678</v>
      </c>
      <c r="C1287" t="s">
        <v>414</v>
      </c>
      <c r="D1287" t="s">
        <v>137</v>
      </c>
      <c r="E1287" t="s">
        <v>106</v>
      </c>
      <c r="F1287">
        <v>2012</v>
      </c>
      <c r="G1287" t="s">
        <v>113</v>
      </c>
      <c r="H1287" t="s">
        <v>138</v>
      </c>
      <c r="I1287" t="s">
        <v>115</v>
      </c>
      <c r="J1287" t="s">
        <v>129</v>
      </c>
      <c r="K1287" t="s">
        <v>136</v>
      </c>
      <c r="L1287">
        <v>0</v>
      </c>
      <c r="M1287">
        <v>0</v>
      </c>
      <c r="N1287">
        <v>4355.49</v>
      </c>
      <c r="O1287">
        <v>0</v>
      </c>
      <c r="P1287">
        <v>-4355.49</v>
      </c>
      <c r="Q1287" t="s">
        <v>103</v>
      </c>
      <c r="R1287">
        <v>1742.3500000000001</v>
      </c>
      <c r="S1287">
        <v>1742.3500000000001</v>
      </c>
      <c r="T1287">
        <v>870.79</v>
      </c>
      <c r="U1287">
        <v>0</v>
      </c>
      <c r="V1287">
        <v>0</v>
      </c>
      <c r="W1287">
        <v>0</v>
      </c>
      <c r="X1287">
        <v>0</v>
      </c>
      <c r="Y1287">
        <v>0</v>
      </c>
      <c r="Z1287">
        <v>0</v>
      </c>
      <c r="AA1287">
        <v>0</v>
      </c>
      <c r="AB1287">
        <v>0</v>
      </c>
      <c r="AC1287">
        <v>0</v>
      </c>
      <c r="AD1287">
        <v>0</v>
      </c>
      <c r="AE1287" t="s">
        <v>104</v>
      </c>
      <c r="AF1287" t="s">
        <v>679</v>
      </c>
      <c r="AG1287" t="s">
        <v>415</v>
      </c>
      <c r="AH1287" t="s">
        <v>107</v>
      </c>
    </row>
    <row r="1288" spans="1:34" ht="15">
      <c r="A1288" t="s">
        <v>101</v>
      </c>
      <c r="B1288" t="s">
        <v>678</v>
      </c>
      <c r="C1288" t="s">
        <v>414</v>
      </c>
      <c r="D1288" t="s">
        <v>139</v>
      </c>
      <c r="E1288" t="s">
        <v>106</v>
      </c>
      <c r="F1288">
        <v>2012</v>
      </c>
      <c r="G1288" t="s">
        <v>113</v>
      </c>
      <c r="H1288" t="s">
        <v>140</v>
      </c>
      <c r="I1288" t="s">
        <v>115</v>
      </c>
      <c r="J1288" t="s">
        <v>129</v>
      </c>
      <c r="K1288" t="s">
        <v>136</v>
      </c>
      <c r="L1288">
        <v>0</v>
      </c>
      <c r="M1288">
        <v>0</v>
      </c>
      <c r="N1288">
        <v>4153.26</v>
      </c>
      <c r="O1288">
        <v>0</v>
      </c>
      <c r="P1288">
        <v>-4153.26</v>
      </c>
      <c r="Q1288" t="s">
        <v>103</v>
      </c>
      <c r="R1288">
        <v>1661.44</v>
      </c>
      <c r="S1288">
        <v>1661.44</v>
      </c>
      <c r="T1288">
        <v>830.38</v>
      </c>
      <c r="U1288">
        <v>0</v>
      </c>
      <c r="V1288">
        <v>0</v>
      </c>
      <c r="W1288">
        <v>0</v>
      </c>
      <c r="X1288">
        <v>0</v>
      </c>
      <c r="Y1288">
        <v>0</v>
      </c>
      <c r="Z1288">
        <v>0</v>
      </c>
      <c r="AA1288">
        <v>0</v>
      </c>
      <c r="AB1288">
        <v>0</v>
      </c>
      <c r="AC1288">
        <v>0</v>
      </c>
      <c r="AD1288">
        <v>0</v>
      </c>
      <c r="AE1288" t="s">
        <v>104</v>
      </c>
      <c r="AF1288" t="s">
        <v>679</v>
      </c>
      <c r="AG1288" t="s">
        <v>415</v>
      </c>
      <c r="AH1288" t="s">
        <v>107</v>
      </c>
    </row>
    <row r="1289" spans="1:34" ht="15">
      <c r="A1289" t="s">
        <v>101</v>
      </c>
      <c r="B1289" t="s">
        <v>678</v>
      </c>
      <c r="C1289" t="s">
        <v>414</v>
      </c>
      <c r="D1289" t="s">
        <v>372</v>
      </c>
      <c r="E1289" t="s">
        <v>106</v>
      </c>
      <c r="F1289">
        <v>2012</v>
      </c>
      <c r="G1289" t="s">
        <v>113</v>
      </c>
      <c r="H1289" t="s">
        <v>373</v>
      </c>
      <c r="I1289" t="s">
        <v>115</v>
      </c>
      <c r="J1289" t="s">
        <v>147</v>
      </c>
      <c r="L1289">
        <v>0</v>
      </c>
      <c r="M1289">
        <v>0</v>
      </c>
      <c r="N1289">
        <v>942.9300000000001</v>
      </c>
      <c r="O1289">
        <v>0</v>
      </c>
      <c r="P1289">
        <v>-942.9300000000001</v>
      </c>
      <c r="Q1289" t="s">
        <v>103</v>
      </c>
      <c r="R1289">
        <v>0</v>
      </c>
      <c r="S1289">
        <v>942.9200000000001</v>
      </c>
      <c r="T1289">
        <v>0.01</v>
      </c>
      <c r="U1289">
        <v>0</v>
      </c>
      <c r="V1289">
        <v>0</v>
      </c>
      <c r="W1289">
        <v>0</v>
      </c>
      <c r="X1289">
        <v>0</v>
      </c>
      <c r="Y1289">
        <v>0</v>
      </c>
      <c r="Z1289">
        <v>0</v>
      </c>
      <c r="AA1289">
        <v>0</v>
      </c>
      <c r="AB1289">
        <v>0</v>
      </c>
      <c r="AC1289">
        <v>0</v>
      </c>
      <c r="AD1289">
        <v>0</v>
      </c>
      <c r="AE1289" t="s">
        <v>104</v>
      </c>
      <c r="AF1289" t="s">
        <v>679</v>
      </c>
      <c r="AG1289" t="s">
        <v>415</v>
      </c>
      <c r="AH1289" t="s">
        <v>107</v>
      </c>
    </row>
    <row r="1290" spans="1:34" ht="15">
      <c r="A1290" t="s">
        <v>101</v>
      </c>
      <c r="B1290" t="s">
        <v>678</v>
      </c>
      <c r="C1290" t="s">
        <v>414</v>
      </c>
      <c r="D1290" t="s">
        <v>447</v>
      </c>
      <c r="E1290" t="s">
        <v>106</v>
      </c>
      <c r="F1290">
        <v>2012</v>
      </c>
      <c r="G1290" t="s">
        <v>113</v>
      </c>
      <c r="H1290" t="s">
        <v>448</v>
      </c>
      <c r="I1290" t="s">
        <v>115</v>
      </c>
      <c r="J1290" t="s">
        <v>147</v>
      </c>
      <c r="L1290">
        <v>0</v>
      </c>
      <c r="M1290">
        <v>0</v>
      </c>
      <c r="N1290">
        <v>28.32</v>
      </c>
      <c r="O1290">
        <v>0</v>
      </c>
      <c r="P1290">
        <v>-28.32</v>
      </c>
      <c r="Q1290" t="s">
        <v>103</v>
      </c>
      <c r="R1290">
        <v>28.32</v>
      </c>
      <c r="S1290">
        <v>0</v>
      </c>
      <c r="T1290">
        <v>0</v>
      </c>
      <c r="U1290">
        <v>0</v>
      </c>
      <c r="V1290">
        <v>0</v>
      </c>
      <c r="W1290">
        <v>0</v>
      </c>
      <c r="X1290">
        <v>0</v>
      </c>
      <c r="Y1290">
        <v>0</v>
      </c>
      <c r="Z1290">
        <v>0</v>
      </c>
      <c r="AA1290">
        <v>0</v>
      </c>
      <c r="AB1290">
        <v>0</v>
      </c>
      <c r="AC1290">
        <v>0</v>
      </c>
      <c r="AD1290">
        <v>0</v>
      </c>
      <c r="AE1290" t="s">
        <v>104</v>
      </c>
      <c r="AF1290" t="s">
        <v>679</v>
      </c>
      <c r="AG1290" t="s">
        <v>415</v>
      </c>
      <c r="AH1290" t="s">
        <v>107</v>
      </c>
    </row>
    <row r="1291" spans="1:34" ht="15">
      <c r="A1291" t="s">
        <v>101</v>
      </c>
      <c r="B1291" t="s">
        <v>678</v>
      </c>
      <c r="C1291" t="s">
        <v>414</v>
      </c>
      <c r="D1291" t="s">
        <v>225</v>
      </c>
      <c r="E1291" t="s">
        <v>106</v>
      </c>
      <c r="F1291">
        <v>2012</v>
      </c>
      <c r="G1291" t="s">
        <v>113</v>
      </c>
      <c r="H1291" t="s">
        <v>226</v>
      </c>
      <c r="I1291" t="s">
        <v>115</v>
      </c>
      <c r="J1291" t="s">
        <v>227</v>
      </c>
      <c r="L1291">
        <v>0</v>
      </c>
      <c r="M1291">
        <v>0</v>
      </c>
      <c r="N1291">
        <v>16149.33</v>
      </c>
      <c r="O1291">
        <v>0</v>
      </c>
      <c r="P1291">
        <v>-16149.33</v>
      </c>
      <c r="Q1291" t="s">
        <v>103</v>
      </c>
      <c r="R1291">
        <v>10873.02</v>
      </c>
      <c r="S1291">
        <v>2132.8</v>
      </c>
      <c r="T1291">
        <v>0</v>
      </c>
      <c r="U1291">
        <v>0</v>
      </c>
      <c r="V1291">
        <v>3143.51</v>
      </c>
      <c r="W1291">
        <v>0</v>
      </c>
      <c r="X1291">
        <v>0</v>
      </c>
      <c r="Y1291">
        <v>0</v>
      </c>
      <c r="Z1291">
        <v>0</v>
      </c>
      <c r="AA1291">
        <v>0</v>
      </c>
      <c r="AB1291">
        <v>0</v>
      </c>
      <c r="AC1291">
        <v>0</v>
      </c>
      <c r="AD1291">
        <v>0</v>
      </c>
      <c r="AE1291" t="s">
        <v>104</v>
      </c>
      <c r="AF1291" t="s">
        <v>679</v>
      </c>
      <c r="AG1291" t="s">
        <v>415</v>
      </c>
      <c r="AH1291" t="s">
        <v>107</v>
      </c>
    </row>
    <row r="1292" spans="1:34" ht="15">
      <c r="A1292" t="s">
        <v>101</v>
      </c>
      <c r="B1292" t="s">
        <v>678</v>
      </c>
      <c r="C1292" t="s">
        <v>414</v>
      </c>
      <c r="D1292" t="s">
        <v>228</v>
      </c>
      <c r="E1292" t="s">
        <v>106</v>
      </c>
      <c r="F1292">
        <v>2012</v>
      </c>
      <c r="G1292" t="s">
        <v>113</v>
      </c>
      <c r="H1292" t="s">
        <v>229</v>
      </c>
      <c r="I1292" t="s">
        <v>115</v>
      </c>
      <c r="J1292" t="s">
        <v>227</v>
      </c>
      <c r="L1292">
        <v>0</v>
      </c>
      <c r="M1292">
        <v>0</v>
      </c>
      <c r="N1292">
        <v>9415.78</v>
      </c>
      <c r="O1292">
        <v>0</v>
      </c>
      <c r="P1292">
        <v>-9415.78</v>
      </c>
      <c r="Q1292" t="s">
        <v>103</v>
      </c>
      <c r="R1292">
        <v>6339.45</v>
      </c>
      <c r="S1292">
        <v>1243.52</v>
      </c>
      <c r="T1292">
        <v>0</v>
      </c>
      <c r="U1292">
        <v>0</v>
      </c>
      <c r="V1292">
        <v>1832.81</v>
      </c>
      <c r="W1292">
        <v>0</v>
      </c>
      <c r="X1292">
        <v>0</v>
      </c>
      <c r="Y1292">
        <v>0</v>
      </c>
      <c r="Z1292">
        <v>0</v>
      </c>
      <c r="AA1292">
        <v>0</v>
      </c>
      <c r="AB1292">
        <v>0</v>
      </c>
      <c r="AC1292">
        <v>0</v>
      </c>
      <c r="AD1292">
        <v>0</v>
      </c>
      <c r="AE1292" t="s">
        <v>104</v>
      </c>
      <c r="AF1292" t="s">
        <v>679</v>
      </c>
      <c r="AG1292" t="s">
        <v>415</v>
      </c>
      <c r="AH1292" t="s">
        <v>107</v>
      </c>
    </row>
    <row r="1293" spans="1:34" ht="15">
      <c r="A1293" t="s">
        <v>101</v>
      </c>
      <c r="B1293" t="s">
        <v>680</v>
      </c>
      <c r="C1293" t="s">
        <v>414</v>
      </c>
      <c r="D1293" t="s">
        <v>127</v>
      </c>
      <c r="E1293" t="s">
        <v>106</v>
      </c>
      <c r="F1293">
        <v>2012</v>
      </c>
      <c r="G1293" t="s">
        <v>113</v>
      </c>
      <c r="H1293" t="s">
        <v>128</v>
      </c>
      <c r="I1293" t="s">
        <v>115</v>
      </c>
      <c r="J1293" t="s">
        <v>129</v>
      </c>
      <c r="K1293" t="s">
        <v>130</v>
      </c>
      <c r="L1293">
        <v>0</v>
      </c>
      <c r="M1293">
        <v>0</v>
      </c>
      <c r="N1293">
        <v>15985.17</v>
      </c>
      <c r="O1293">
        <v>0</v>
      </c>
      <c r="P1293">
        <v>-15985.17</v>
      </c>
      <c r="Q1293" t="s">
        <v>103</v>
      </c>
      <c r="R1293">
        <v>26911.73</v>
      </c>
      <c r="S1293">
        <v>4804.58</v>
      </c>
      <c r="T1293">
        <v>7693.49</v>
      </c>
      <c r="U1293">
        <v>0</v>
      </c>
      <c r="V1293">
        <v>0</v>
      </c>
      <c r="W1293">
        <v>0</v>
      </c>
      <c r="X1293">
        <v>0</v>
      </c>
      <c r="Y1293">
        <v>0</v>
      </c>
      <c r="Z1293">
        <v>0</v>
      </c>
      <c r="AA1293">
        <v>0</v>
      </c>
      <c r="AB1293">
        <v>0</v>
      </c>
      <c r="AC1293">
        <v>-23424.63</v>
      </c>
      <c r="AD1293">
        <v>0</v>
      </c>
      <c r="AE1293" t="s">
        <v>104</v>
      </c>
      <c r="AF1293" t="s">
        <v>681</v>
      </c>
      <c r="AG1293" t="s">
        <v>415</v>
      </c>
      <c r="AH1293" t="s">
        <v>107</v>
      </c>
    </row>
    <row r="1294" spans="1:34" ht="15">
      <c r="A1294" t="s">
        <v>101</v>
      </c>
      <c r="B1294" t="s">
        <v>680</v>
      </c>
      <c r="C1294" t="s">
        <v>414</v>
      </c>
      <c r="D1294" t="s">
        <v>134</v>
      </c>
      <c r="E1294" t="s">
        <v>106</v>
      </c>
      <c r="F1294">
        <v>2012</v>
      </c>
      <c r="G1294" t="s">
        <v>113</v>
      </c>
      <c r="H1294" t="s">
        <v>135</v>
      </c>
      <c r="I1294" t="s">
        <v>115</v>
      </c>
      <c r="J1294" t="s">
        <v>129</v>
      </c>
      <c r="K1294" t="s">
        <v>136</v>
      </c>
      <c r="L1294">
        <v>0</v>
      </c>
      <c r="M1294">
        <v>0</v>
      </c>
      <c r="N1294">
        <v>12900</v>
      </c>
      <c r="O1294">
        <v>0</v>
      </c>
      <c r="P1294">
        <v>-12900</v>
      </c>
      <c r="Q1294" t="s">
        <v>103</v>
      </c>
      <c r="R1294">
        <v>0</v>
      </c>
      <c r="S1294">
        <v>6450</v>
      </c>
      <c r="T1294">
        <v>6450</v>
      </c>
      <c r="U1294">
        <v>0</v>
      </c>
      <c r="V1294">
        <v>0</v>
      </c>
      <c r="W1294">
        <v>0</v>
      </c>
      <c r="X1294">
        <v>0</v>
      </c>
      <c r="Y1294">
        <v>0</v>
      </c>
      <c r="Z1294">
        <v>0</v>
      </c>
      <c r="AA1294">
        <v>0</v>
      </c>
      <c r="AB1294">
        <v>0</v>
      </c>
      <c r="AC1294">
        <v>0</v>
      </c>
      <c r="AD1294">
        <v>0</v>
      </c>
      <c r="AE1294" t="s">
        <v>104</v>
      </c>
      <c r="AF1294" t="s">
        <v>681</v>
      </c>
      <c r="AG1294" t="s">
        <v>415</v>
      </c>
      <c r="AH1294" t="s">
        <v>107</v>
      </c>
    </row>
    <row r="1295" spans="1:34" ht="15">
      <c r="A1295" t="s">
        <v>101</v>
      </c>
      <c r="B1295" t="s">
        <v>680</v>
      </c>
      <c r="C1295" t="s">
        <v>414</v>
      </c>
      <c r="D1295" t="s">
        <v>137</v>
      </c>
      <c r="E1295" t="s">
        <v>106</v>
      </c>
      <c r="F1295">
        <v>2012</v>
      </c>
      <c r="G1295" t="s">
        <v>113</v>
      </c>
      <c r="H1295" t="s">
        <v>138</v>
      </c>
      <c r="I1295" t="s">
        <v>115</v>
      </c>
      <c r="J1295" t="s">
        <v>129</v>
      </c>
      <c r="K1295" t="s">
        <v>136</v>
      </c>
      <c r="L1295">
        <v>0</v>
      </c>
      <c r="M1295">
        <v>0</v>
      </c>
      <c r="N1295">
        <v>2975.6</v>
      </c>
      <c r="O1295">
        <v>0</v>
      </c>
      <c r="P1295">
        <v>-2975.6</v>
      </c>
      <c r="Q1295" t="s">
        <v>103</v>
      </c>
      <c r="R1295">
        <v>1188.03</v>
      </c>
      <c r="S1295">
        <v>1212.1200000000001</v>
      </c>
      <c r="T1295">
        <v>575.45</v>
      </c>
      <c r="U1295">
        <v>0</v>
      </c>
      <c r="V1295">
        <v>0</v>
      </c>
      <c r="W1295">
        <v>0</v>
      </c>
      <c r="X1295">
        <v>0</v>
      </c>
      <c r="Y1295">
        <v>0</v>
      </c>
      <c r="Z1295">
        <v>0</v>
      </c>
      <c r="AA1295">
        <v>0</v>
      </c>
      <c r="AB1295">
        <v>0</v>
      </c>
      <c r="AC1295">
        <v>0</v>
      </c>
      <c r="AD1295">
        <v>0</v>
      </c>
      <c r="AE1295" t="s">
        <v>104</v>
      </c>
      <c r="AF1295" t="s">
        <v>681</v>
      </c>
      <c r="AG1295" t="s">
        <v>415</v>
      </c>
      <c r="AH1295" t="s">
        <v>107</v>
      </c>
    </row>
    <row r="1296" spans="1:34" ht="15">
      <c r="A1296" t="s">
        <v>101</v>
      </c>
      <c r="B1296" t="s">
        <v>680</v>
      </c>
      <c r="C1296" t="s">
        <v>414</v>
      </c>
      <c r="D1296" t="s">
        <v>139</v>
      </c>
      <c r="E1296" t="s">
        <v>106</v>
      </c>
      <c r="F1296">
        <v>2012</v>
      </c>
      <c r="G1296" t="s">
        <v>113</v>
      </c>
      <c r="H1296" t="s">
        <v>140</v>
      </c>
      <c r="I1296" t="s">
        <v>115</v>
      </c>
      <c r="J1296" t="s">
        <v>129</v>
      </c>
      <c r="K1296" t="s">
        <v>136</v>
      </c>
      <c r="L1296">
        <v>0</v>
      </c>
      <c r="M1296">
        <v>0</v>
      </c>
      <c r="N1296">
        <v>2857.23</v>
      </c>
      <c r="O1296">
        <v>0</v>
      </c>
      <c r="P1296">
        <v>-2857.23</v>
      </c>
      <c r="Q1296" t="s">
        <v>103</v>
      </c>
      <c r="R1296">
        <v>1138.33</v>
      </c>
      <c r="S1296">
        <v>1161.1200000000001</v>
      </c>
      <c r="T1296">
        <v>557.78</v>
      </c>
      <c r="U1296">
        <v>0</v>
      </c>
      <c r="V1296">
        <v>0</v>
      </c>
      <c r="W1296">
        <v>0</v>
      </c>
      <c r="X1296">
        <v>0</v>
      </c>
      <c r="Y1296">
        <v>0</v>
      </c>
      <c r="Z1296">
        <v>0</v>
      </c>
      <c r="AA1296">
        <v>0</v>
      </c>
      <c r="AB1296">
        <v>0</v>
      </c>
      <c r="AC1296">
        <v>0</v>
      </c>
      <c r="AD1296">
        <v>0</v>
      </c>
      <c r="AE1296" t="s">
        <v>104</v>
      </c>
      <c r="AF1296" t="s">
        <v>681</v>
      </c>
      <c r="AG1296" t="s">
        <v>415</v>
      </c>
      <c r="AH1296" t="s">
        <v>107</v>
      </c>
    </row>
    <row r="1297" spans="1:34" ht="15">
      <c r="A1297" t="s">
        <v>101</v>
      </c>
      <c r="B1297" t="s">
        <v>680</v>
      </c>
      <c r="C1297" t="s">
        <v>414</v>
      </c>
      <c r="D1297" t="s">
        <v>225</v>
      </c>
      <c r="E1297" t="s">
        <v>106</v>
      </c>
      <c r="F1297">
        <v>2012</v>
      </c>
      <c r="G1297" t="s">
        <v>113</v>
      </c>
      <c r="H1297" t="s">
        <v>226</v>
      </c>
      <c r="I1297" t="s">
        <v>115</v>
      </c>
      <c r="J1297" t="s">
        <v>227</v>
      </c>
      <c r="L1297">
        <v>0</v>
      </c>
      <c r="M1297">
        <v>0</v>
      </c>
      <c r="N1297">
        <v>3486.34</v>
      </c>
      <c r="O1297">
        <v>0</v>
      </c>
      <c r="P1297">
        <v>-3486.34</v>
      </c>
      <c r="Q1297" t="s">
        <v>103</v>
      </c>
      <c r="R1297">
        <v>8904.06</v>
      </c>
      <c r="S1297">
        <v>1932.42</v>
      </c>
      <c r="T1297">
        <v>0</v>
      </c>
      <c r="U1297">
        <v>0</v>
      </c>
      <c r="V1297">
        <v>2071.2</v>
      </c>
      <c r="W1297">
        <v>0</v>
      </c>
      <c r="X1297">
        <v>0</v>
      </c>
      <c r="Y1297">
        <v>0</v>
      </c>
      <c r="Z1297">
        <v>0</v>
      </c>
      <c r="AA1297">
        <v>0</v>
      </c>
      <c r="AB1297">
        <v>0</v>
      </c>
      <c r="AC1297">
        <v>-9421.34</v>
      </c>
      <c r="AD1297">
        <v>0</v>
      </c>
      <c r="AE1297" t="s">
        <v>104</v>
      </c>
      <c r="AF1297" t="s">
        <v>681</v>
      </c>
      <c r="AG1297" t="s">
        <v>415</v>
      </c>
      <c r="AH1297" t="s">
        <v>107</v>
      </c>
    </row>
    <row r="1298" spans="1:34" ht="15">
      <c r="A1298" t="s">
        <v>101</v>
      </c>
      <c r="B1298" t="s">
        <v>680</v>
      </c>
      <c r="C1298" t="s">
        <v>414</v>
      </c>
      <c r="D1298" t="s">
        <v>228</v>
      </c>
      <c r="E1298" t="s">
        <v>106</v>
      </c>
      <c r="F1298">
        <v>2012</v>
      </c>
      <c r="G1298" t="s">
        <v>113</v>
      </c>
      <c r="H1298" t="s">
        <v>229</v>
      </c>
      <c r="I1298" t="s">
        <v>115</v>
      </c>
      <c r="J1298" t="s">
        <v>227</v>
      </c>
      <c r="L1298">
        <v>0</v>
      </c>
      <c r="M1298">
        <v>0</v>
      </c>
      <c r="N1298">
        <v>2032.44</v>
      </c>
      <c r="O1298">
        <v>0</v>
      </c>
      <c r="P1298">
        <v>-2032.44</v>
      </c>
      <c r="Q1298" t="s">
        <v>103</v>
      </c>
      <c r="R1298">
        <v>5191.29</v>
      </c>
      <c r="S1298">
        <v>1126.65</v>
      </c>
      <c r="T1298">
        <v>0</v>
      </c>
      <c r="U1298">
        <v>0</v>
      </c>
      <c r="V1298">
        <v>1207.56</v>
      </c>
      <c r="W1298">
        <v>0</v>
      </c>
      <c r="X1298">
        <v>0</v>
      </c>
      <c r="Y1298">
        <v>0</v>
      </c>
      <c r="Z1298">
        <v>0</v>
      </c>
      <c r="AA1298">
        <v>0</v>
      </c>
      <c r="AB1298">
        <v>0</v>
      </c>
      <c r="AC1298">
        <v>-5493.06</v>
      </c>
      <c r="AD1298">
        <v>0</v>
      </c>
      <c r="AE1298" t="s">
        <v>104</v>
      </c>
      <c r="AF1298" t="s">
        <v>681</v>
      </c>
      <c r="AG1298" t="s">
        <v>415</v>
      </c>
      <c r="AH1298" t="s">
        <v>107</v>
      </c>
    </row>
    <row r="1299" spans="1:34" ht="15">
      <c r="A1299" t="s">
        <v>101</v>
      </c>
      <c r="B1299" t="s">
        <v>684</v>
      </c>
      <c r="C1299" t="s">
        <v>414</v>
      </c>
      <c r="D1299" t="s">
        <v>127</v>
      </c>
      <c r="E1299" t="s">
        <v>106</v>
      </c>
      <c r="F1299">
        <v>2012</v>
      </c>
      <c r="G1299" t="s">
        <v>113</v>
      </c>
      <c r="H1299" t="s">
        <v>128</v>
      </c>
      <c r="I1299" t="s">
        <v>115</v>
      </c>
      <c r="J1299" t="s">
        <v>129</v>
      </c>
      <c r="K1299" t="s">
        <v>130</v>
      </c>
      <c r="L1299">
        <v>0</v>
      </c>
      <c r="M1299">
        <v>0</v>
      </c>
      <c r="N1299">
        <v>98643.33</v>
      </c>
      <c r="O1299">
        <v>0</v>
      </c>
      <c r="P1299">
        <v>-98643.33</v>
      </c>
      <c r="Q1299" t="s">
        <v>103</v>
      </c>
      <c r="R1299">
        <v>37929.48</v>
      </c>
      <c r="S1299">
        <v>18282.13</v>
      </c>
      <c r="T1299">
        <v>18917.39</v>
      </c>
      <c r="U1299">
        <v>6205.17</v>
      </c>
      <c r="V1299">
        <v>6205.17</v>
      </c>
      <c r="W1299">
        <v>6205.17</v>
      </c>
      <c r="X1299">
        <v>3265.88</v>
      </c>
      <c r="Y1299">
        <v>1632.94</v>
      </c>
      <c r="Z1299">
        <v>0</v>
      </c>
      <c r="AA1299">
        <v>0</v>
      </c>
      <c r="AB1299">
        <v>0</v>
      </c>
      <c r="AC1299">
        <v>0</v>
      </c>
      <c r="AD1299">
        <v>0</v>
      </c>
      <c r="AE1299" t="s">
        <v>104</v>
      </c>
      <c r="AF1299" t="s">
        <v>685</v>
      </c>
      <c r="AG1299" t="s">
        <v>415</v>
      </c>
      <c r="AH1299" t="s">
        <v>107</v>
      </c>
    </row>
    <row r="1300" spans="1:34" ht="15">
      <c r="A1300" t="s">
        <v>101</v>
      </c>
      <c r="B1300" t="s">
        <v>684</v>
      </c>
      <c r="C1300" t="s">
        <v>414</v>
      </c>
      <c r="D1300" t="s">
        <v>134</v>
      </c>
      <c r="E1300" t="s">
        <v>106</v>
      </c>
      <c r="F1300">
        <v>2012</v>
      </c>
      <c r="G1300" t="s">
        <v>113</v>
      </c>
      <c r="H1300" t="s">
        <v>135</v>
      </c>
      <c r="I1300" t="s">
        <v>115</v>
      </c>
      <c r="J1300" t="s">
        <v>129</v>
      </c>
      <c r="K1300" t="s">
        <v>136</v>
      </c>
      <c r="L1300">
        <v>0</v>
      </c>
      <c r="M1300">
        <v>0</v>
      </c>
      <c r="N1300">
        <v>10340.050000000001</v>
      </c>
      <c r="O1300">
        <v>0</v>
      </c>
      <c r="P1300">
        <v>-10340.050000000001</v>
      </c>
      <c r="Q1300" t="s">
        <v>103</v>
      </c>
      <c r="R1300">
        <v>0</v>
      </c>
      <c r="S1300">
        <v>6450</v>
      </c>
      <c r="T1300">
        <v>3890.05</v>
      </c>
      <c r="U1300">
        <v>0</v>
      </c>
      <c r="V1300">
        <v>0</v>
      </c>
      <c r="W1300">
        <v>0</v>
      </c>
      <c r="X1300">
        <v>0</v>
      </c>
      <c r="Y1300">
        <v>0</v>
      </c>
      <c r="Z1300">
        <v>0</v>
      </c>
      <c r="AA1300">
        <v>0</v>
      </c>
      <c r="AB1300">
        <v>0</v>
      </c>
      <c r="AC1300">
        <v>0</v>
      </c>
      <c r="AD1300">
        <v>0</v>
      </c>
      <c r="AE1300" t="s">
        <v>104</v>
      </c>
      <c r="AF1300" t="s">
        <v>685</v>
      </c>
      <c r="AG1300" t="s">
        <v>415</v>
      </c>
      <c r="AH1300" t="s">
        <v>107</v>
      </c>
    </row>
    <row r="1301" spans="1:34" ht="15">
      <c r="A1301" t="s">
        <v>101</v>
      </c>
      <c r="B1301" t="s">
        <v>684</v>
      </c>
      <c r="C1301" t="s">
        <v>414</v>
      </c>
      <c r="D1301" t="s">
        <v>137</v>
      </c>
      <c r="E1301" t="s">
        <v>106</v>
      </c>
      <c r="F1301">
        <v>2012</v>
      </c>
      <c r="G1301" t="s">
        <v>113</v>
      </c>
      <c r="H1301" t="s">
        <v>138</v>
      </c>
      <c r="I1301" t="s">
        <v>115</v>
      </c>
      <c r="J1301" t="s">
        <v>129</v>
      </c>
      <c r="K1301" t="s">
        <v>136</v>
      </c>
      <c r="L1301">
        <v>0</v>
      </c>
      <c r="M1301">
        <v>0</v>
      </c>
      <c r="N1301">
        <v>3734.19</v>
      </c>
      <c r="O1301">
        <v>0</v>
      </c>
      <c r="P1301">
        <v>-3734.19</v>
      </c>
      <c r="Q1301" t="s">
        <v>103</v>
      </c>
      <c r="R1301">
        <v>1494.23</v>
      </c>
      <c r="S1301">
        <v>1495.58</v>
      </c>
      <c r="T1301">
        <v>744.38</v>
      </c>
      <c r="U1301">
        <v>0</v>
      </c>
      <c r="V1301">
        <v>0</v>
      </c>
      <c r="W1301">
        <v>0</v>
      </c>
      <c r="X1301">
        <v>0</v>
      </c>
      <c r="Y1301">
        <v>0</v>
      </c>
      <c r="Z1301">
        <v>0</v>
      </c>
      <c r="AA1301">
        <v>0</v>
      </c>
      <c r="AB1301">
        <v>0</v>
      </c>
      <c r="AC1301">
        <v>0</v>
      </c>
      <c r="AD1301">
        <v>0</v>
      </c>
      <c r="AE1301" t="s">
        <v>104</v>
      </c>
      <c r="AF1301" t="s">
        <v>685</v>
      </c>
      <c r="AG1301" t="s">
        <v>415</v>
      </c>
      <c r="AH1301" t="s">
        <v>107</v>
      </c>
    </row>
    <row r="1302" spans="1:34" ht="15">
      <c r="A1302" t="s">
        <v>101</v>
      </c>
      <c r="B1302" t="s">
        <v>684</v>
      </c>
      <c r="C1302" t="s">
        <v>414</v>
      </c>
      <c r="D1302" t="s">
        <v>139</v>
      </c>
      <c r="E1302" t="s">
        <v>106</v>
      </c>
      <c r="F1302">
        <v>2012</v>
      </c>
      <c r="G1302" t="s">
        <v>113</v>
      </c>
      <c r="H1302" t="s">
        <v>140</v>
      </c>
      <c r="I1302" t="s">
        <v>115</v>
      </c>
      <c r="J1302" t="s">
        <v>129</v>
      </c>
      <c r="K1302" t="s">
        <v>136</v>
      </c>
      <c r="L1302">
        <v>0</v>
      </c>
      <c r="M1302">
        <v>0</v>
      </c>
      <c r="N1302">
        <v>3553.77</v>
      </c>
      <c r="O1302">
        <v>0</v>
      </c>
      <c r="P1302">
        <v>-3553.77</v>
      </c>
      <c r="Q1302" t="s">
        <v>103</v>
      </c>
      <c r="R1302">
        <v>1422.08</v>
      </c>
      <c r="S1302">
        <v>1423.33</v>
      </c>
      <c r="T1302">
        <v>708.36</v>
      </c>
      <c r="U1302">
        <v>0</v>
      </c>
      <c r="V1302">
        <v>0</v>
      </c>
      <c r="W1302">
        <v>0</v>
      </c>
      <c r="X1302">
        <v>0</v>
      </c>
      <c r="Y1302">
        <v>0</v>
      </c>
      <c r="Z1302">
        <v>0</v>
      </c>
      <c r="AA1302">
        <v>0</v>
      </c>
      <c r="AB1302">
        <v>0</v>
      </c>
      <c r="AC1302">
        <v>0</v>
      </c>
      <c r="AD1302">
        <v>0</v>
      </c>
      <c r="AE1302" t="s">
        <v>104</v>
      </c>
      <c r="AF1302" t="s">
        <v>685</v>
      </c>
      <c r="AG1302" t="s">
        <v>415</v>
      </c>
      <c r="AH1302" t="s">
        <v>107</v>
      </c>
    </row>
    <row r="1303" spans="1:34" ht="15">
      <c r="A1303" t="s">
        <v>101</v>
      </c>
      <c r="B1303" t="s">
        <v>684</v>
      </c>
      <c r="C1303" t="s">
        <v>414</v>
      </c>
      <c r="D1303" t="s">
        <v>488</v>
      </c>
      <c r="E1303" t="s">
        <v>106</v>
      </c>
      <c r="F1303">
        <v>2012</v>
      </c>
      <c r="G1303" t="s">
        <v>113</v>
      </c>
      <c r="H1303" t="s">
        <v>489</v>
      </c>
      <c r="I1303" t="s">
        <v>115</v>
      </c>
      <c r="J1303" t="s">
        <v>129</v>
      </c>
      <c r="K1303" t="s">
        <v>136</v>
      </c>
      <c r="L1303">
        <v>0</v>
      </c>
      <c r="M1303">
        <v>0</v>
      </c>
      <c r="N1303">
        <v>78.93</v>
      </c>
      <c r="O1303">
        <v>0</v>
      </c>
      <c r="P1303">
        <v>-78.93</v>
      </c>
      <c r="Q1303" t="s">
        <v>103</v>
      </c>
      <c r="R1303">
        <v>32.5</v>
      </c>
      <c r="S1303">
        <v>32.5</v>
      </c>
      <c r="T1303">
        <v>13.93</v>
      </c>
      <c r="U1303">
        <v>0</v>
      </c>
      <c r="V1303">
        <v>0</v>
      </c>
      <c r="W1303">
        <v>0</v>
      </c>
      <c r="X1303">
        <v>0</v>
      </c>
      <c r="Y1303">
        <v>0</v>
      </c>
      <c r="Z1303">
        <v>0</v>
      </c>
      <c r="AA1303">
        <v>0</v>
      </c>
      <c r="AB1303">
        <v>0</v>
      </c>
      <c r="AC1303">
        <v>0</v>
      </c>
      <c r="AD1303">
        <v>0</v>
      </c>
      <c r="AE1303" t="s">
        <v>104</v>
      </c>
      <c r="AF1303" t="s">
        <v>685</v>
      </c>
      <c r="AG1303" t="s">
        <v>415</v>
      </c>
      <c r="AH1303" t="s">
        <v>107</v>
      </c>
    </row>
    <row r="1304" spans="1:34" ht="15">
      <c r="A1304" t="s">
        <v>101</v>
      </c>
      <c r="B1304" t="s">
        <v>684</v>
      </c>
      <c r="C1304" t="s">
        <v>414</v>
      </c>
      <c r="D1304" t="s">
        <v>225</v>
      </c>
      <c r="E1304" t="s">
        <v>106</v>
      </c>
      <c r="F1304">
        <v>2012</v>
      </c>
      <c r="G1304" t="s">
        <v>113</v>
      </c>
      <c r="H1304" t="s">
        <v>226</v>
      </c>
      <c r="I1304" t="s">
        <v>115</v>
      </c>
      <c r="J1304" t="s">
        <v>227</v>
      </c>
      <c r="L1304">
        <v>0</v>
      </c>
      <c r="M1304">
        <v>0</v>
      </c>
      <c r="N1304">
        <v>18591.41</v>
      </c>
      <c r="O1304">
        <v>0</v>
      </c>
      <c r="P1304">
        <v>-18591.41</v>
      </c>
      <c r="Q1304" t="s">
        <v>103</v>
      </c>
      <c r="R1304">
        <v>10777.09</v>
      </c>
      <c r="S1304">
        <v>5454.150000000001</v>
      </c>
      <c r="T1304">
        <v>0</v>
      </c>
      <c r="U1304">
        <v>0</v>
      </c>
      <c r="V1304">
        <v>2360.17</v>
      </c>
      <c r="W1304">
        <v>0</v>
      </c>
      <c r="X1304">
        <v>0</v>
      </c>
      <c r="Y1304">
        <v>0</v>
      </c>
      <c r="Z1304">
        <v>0</v>
      </c>
      <c r="AA1304">
        <v>0</v>
      </c>
      <c r="AB1304">
        <v>0</v>
      </c>
      <c r="AC1304">
        <v>0</v>
      </c>
      <c r="AD1304">
        <v>0</v>
      </c>
      <c r="AE1304" t="s">
        <v>104</v>
      </c>
      <c r="AF1304" t="s">
        <v>685</v>
      </c>
      <c r="AG1304" t="s">
        <v>415</v>
      </c>
      <c r="AH1304" t="s">
        <v>107</v>
      </c>
    </row>
    <row r="1305" spans="1:34" ht="15">
      <c r="A1305" t="s">
        <v>101</v>
      </c>
      <c r="B1305" t="s">
        <v>684</v>
      </c>
      <c r="C1305" t="s">
        <v>414</v>
      </c>
      <c r="D1305" t="s">
        <v>228</v>
      </c>
      <c r="E1305" t="s">
        <v>106</v>
      </c>
      <c r="F1305">
        <v>2012</v>
      </c>
      <c r="G1305" t="s">
        <v>113</v>
      </c>
      <c r="H1305" t="s">
        <v>229</v>
      </c>
      <c r="I1305" t="s">
        <v>115</v>
      </c>
      <c r="J1305" t="s">
        <v>227</v>
      </c>
      <c r="L1305">
        <v>0</v>
      </c>
      <c r="M1305">
        <v>0</v>
      </c>
      <c r="N1305">
        <v>10839.57</v>
      </c>
      <c r="O1305">
        <v>0</v>
      </c>
      <c r="P1305">
        <v>-10839.57</v>
      </c>
      <c r="Q1305" t="s">
        <v>103</v>
      </c>
      <c r="R1305">
        <v>6283.49</v>
      </c>
      <c r="S1305">
        <v>3180</v>
      </c>
      <c r="T1305">
        <v>0</v>
      </c>
      <c r="U1305">
        <v>0</v>
      </c>
      <c r="V1305">
        <v>1376.08</v>
      </c>
      <c r="W1305">
        <v>0</v>
      </c>
      <c r="X1305">
        <v>0</v>
      </c>
      <c r="Y1305">
        <v>0</v>
      </c>
      <c r="Z1305">
        <v>0</v>
      </c>
      <c r="AA1305">
        <v>0</v>
      </c>
      <c r="AB1305">
        <v>0</v>
      </c>
      <c r="AC1305">
        <v>0</v>
      </c>
      <c r="AD1305">
        <v>0</v>
      </c>
      <c r="AE1305" t="s">
        <v>104</v>
      </c>
      <c r="AF1305" t="s">
        <v>685</v>
      </c>
      <c r="AG1305" t="s">
        <v>415</v>
      </c>
      <c r="AH1305" t="s">
        <v>107</v>
      </c>
    </row>
    <row r="1306" spans="1:34" ht="15">
      <c r="A1306" t="s">
        <v>101</v>
      </c>
      <c r="B1306" t="s">
        <v>723</v>
      </c>
      <c r="C1306" t="s">
        <v>414</v>
      </c>
      <c r="D1306" t="s">
        <v>127</v>
      </c>
      <c r="E1306" t="s">
        <v>106</v>
      </c>
      <c r="F1306">
        <v>2012</v>
      </c>
      <c r="G1306" t="s">
        <v>113</v>
      </c>
      <c r="H1306" t="s">
        <v>128</v>
      </c>
      <c r="I1306" t="s">
        <v>115</v>
      </c>
      <c r="J1306" t="s">
        <v>129</v>
      </c>
      <c r="K1306" t="s">
        <v>130</v>
      </c>
      <c r="L1306">
        <v>0</v>
      </c>
      <c r="M1306">
        <v>0</v>
      </c>
      <c r="N1306">
        <v>135929.88</v>
      </c>
      <c r="O1306">
        <v>0</v>
      </c>
      <c r="P1306">
        <v>-135929.88</v>
      </c>
      <c r="Q1306" t="s">
        <v>103</v>
      </c>
      <c r="R1306">
        <v>0</v>
      </c>
      <c r="S1306">
        <v>3952.08</v>
      </c>
      <c r="T1306">
        <v>17597.04</v>
      </c>
      <c r="U1306">
        <v>11731.36</v>
      </c>
      <c r="V1306">
        <v>11731.36</v>
      </c>
      <c r="W1306">
        <v>11731.36</v>
      </c>
      <c r="X1306">
        <v>11731.36</v>
      </c>
      <c r="Y1306">
        <v>17597.04</v>
      </c>
      <c r="Z1306">
        <v>11540</v>
      </c>
      <c r="AA1306">
        <v>11731.36</v>
      </c>
      <c r="AB1306">
        <v>11731.36</v>
      </c>
      <c r="AC1306">
        <v>14855.56</v>
      </c>
      <c r="AD1306">
        <v>0</v>
      </c>
      <c r="AE1306" t="s">
        <v>104</v>
      </c>
      <c r="AF1306" t="s">
        <v>724</v>
      </c>
      <c r="AG1306" t="s">
        <v>415</v>
      </c>
      <c r="AH1306" t="s">
        <v>107</v>
      </c>
    </row>
    <row r="1307" spans="1:34" ht="15">
      <c r="A1307" t="s">
        <v>101</v>
      </c>
      <c r="B1307" t="s">
        <v>723</v>
      </c>
      <c r="C1307" t="s">
        <v>414</v>
      </c>
      <c r="D1307" t="s">
        <v>127</v>
      </c>
      <c r="E1307" t="s">
        <v>108</v>
      </c>
      <c r="F1307">
        <v>2012</v>
      </c>
      <c r="G1307" t="s">
        <v>113</v>
      </c>
      <c r="H1307" t="s">
        <v>128</v>
      </c>
      <c r="I1307" t="s">
        <v>115</v>
      </c>
      <c r="J1307" t="s">
        <v>129</v>
      </c>
      <c r="K1307" t="s">
        <v>130</v>
      </c>
      <c r="L1307">
        <v>0</v>
      </c>
      <c r="M1307">
        <v>0</v>
      </c>
      <c r="N1307">
        <v>3857.39</v>
      </c>
      <c r="O1307">
        <v>0</v>
      </c>
      <c r="P1307">
        <v>-3857.39</v>
      </c>
      <c r="Q1307" t="s">
        <v>103</v>
      </c>
      <c r="R1307">
        <v>0</v>
      </c>
      <c r="S1307">
        <v>0</v>
      </c>
      <c r="T1307">
        <v>876.6800000000001</v>
      </c>
      <c r="U1307">
        <v>438.34000000000003</v>
      </c>
      <c r="V1307">
        <v>0</v>
      </c>
      <c r="W1307">
        <v>438.34000000000003</v>
      </c>
      <c r="X1307">
        <v>0</v>
      </c>
      <c r="Y1307">
        <v>0</v>
      </c>
      <c r="Z1307">
        <v>0</v>
      </c>
      <c r="AA1307">
        <v>2104.03</v>
      </c>
      <c r="AB1307">
        <v>0</v>
      </c>
      <c r="AC1307">
        <v>0</v>
      </c>
      <c r="AD1307">
        <v>0</v>
      </c>
      <c r="AE1307" t="s">
        <v>104</v>
      </c>
      <c r="AF1307" t="s">
        <v>724</v>
      </c>
      <c r="AG1307" t="s">
        <v>415</v>
      </c>
      <c r="AH1307" t="s">
        <v>109</v>
      </c>
    </row>
    <row r="1308" spans="1:34" ht="15">
      <c r="A1308" t="s">
        <v>101</v>
      </c>
      <c r="B1308" t="s">
        <v>723</v>
      </c>
      <c r="C1308" t="s">
        <v>414</v>
      </c>
      <c r="D1308" t="s">
        <v>134</v>
      </c>
      <c r="E1308" t="s">
        <v>106</v>
      </c>
      <c r="F1308">
        <v>2012</v>
      </c>
      <c r="G1308" t="s">
        <v>113</v>
      </c>
      <c r="H1308" t="s">
        <v>135</v>
      </c>
      <c r="I1308" t="s">
        <v>115</v>
      </c>
      <c r="J1308" t="s">
        <v>129</v>
      </c>
      <c r="K1308" t="s">
        <v>136</v>
      </c>
      <c r="L1308">
        <v>0</v>
      </c>
      <c r="M1308">
        <v>0</v>
      </c>
      <c r="N1308">
        <v>25800</v>
      </c>
      <c r="O1308">
        <v>0</v>
      </c>
      <c r="P1308">
        <v>-25800</v>
      </c>
      <c r="Q1308" t="s">
        <v>103</v>
      </c>
      <c r="R1308">
        <v>0</v>
      </c>
      <c r="S1308">
        <v>0</v>
      </c>
      <c r="T1308">
        <v>2580</v>
      </c>
      <c r="U1308">
        <v>2580</v>
      </c>
      <c r="V1308">
        <v>2580</v>
      </c>
      <c r="W1308">
        <v>2580</v>
      </c>
      <c r="X1308">
        <v>2580</v>
      </c>
      <c r="Y1308">
        <v>2580</v>
      </c>
      <c r="Z1308">
        <v>2580</v>
      </c>
      <c r="AA1308">
        <v>2580</v>
      </c>
      <c r="AB1308">
        <v>2580</v>
      </c>
      <c r="AC1308">
        <v>2580</v>
      </c>
      <c r="AD1308">
        <v>0</v>
      </c>
      <c r="AE1308" t="s">
        <v>104</v>
      </c>
      <c r="AF1308" t="s">
        <v>724</v>
      </c>
      <c r="AG1308" t="s">
        <v>415</v>
      </c>
      <c r="AH1308" t="s">
        <v>107</v>
      </c>
    </row>
    <row r="1309" spans="1:34" ht="15">
      <c r="A1309" t="s">
        <v>101</v>
      </c>
      <c r="B1309" t="s">
        <v>723</v>
      </c>
      <c r="C1309" t="s">
        <v>414</v>
      </c>
      <c r="D1309" t="s">
        <v>134</v>
      </c>
      <c r="E1309" t="s">
        <v>108</v>
      </c>
      <c r="F1309">
        <v>2012</v>
      </c>
      <c r="G1309" t="s">
        <v>113</v>
      </c>
      <c r="H1309" t="s">
        <v>135</v>
      </c>
      <c r="I1309" t="s">
        <v>115</v>
      </c>
      <c r="J1309" t="s">
        <v>129</v>
      </c>
      <c r="K1309" t="s">
        <v>136</v>
      </c>
      <c r="L1309">
        <v>0</v>
      </c>
      <c r="M1309">
        <v>0</v>
      </c>
      <c r="N1309">
        <v>12900</v>
      </c>
      <c r="O1309">
        <v>0</v>
      </c>
      <c r="P1309">
        <v>-12900</v>
      </c>
      <c r="Q1309" t="s">
        <v>103</v>
      </c>
      <c r="R1309">
        <v>0</v>
      </c>
      <c r="S1309">
        <v>0</v>
      </c>
      <c r="T1309">
        <v>1290</v>
      </c>
      <c r="U1309">
        <v>1290</v>
      </c>
      <c r="V1309">
        <v>1290</v>
      </c>
      <c r="W1309">
        <v>1290</v>
      </c>
      <c r="X1309">
        <v>1290</v>
      </c>
      <c r="Y1309">
        <v>1290</v>
      </c>
      <c r="Z1309">
        <v>1290</v>
      </c>
      <c r="AA1309">
        <v>1290</v>
      </c>
      <c r="AB1309">
        <v>1290</v>
      </c>
      <c r="AC1309">
        <v>1290</v>
      </c>
      <c r="AD1309">
        <v>0</v>
      </c>
      <c r="AE1309" t="s">
        <v>104</v>
      </c>
      <c r="AF1309" t="s">
        <v>724</v>
      </c>
      <c r="AG1309" t="s">
        <v>415</v>
      </c>
      <c r="AH1309" t="s">
        <v>109</v>
      </c>
    </row>
    <row r="1310" spans="1:34" ht="15">
      <c r="A1310" t="s">
        <v>101</v>
      </c>
      <c r="B1310" t="s">
        <v>723</v>
      </c>
      <c r="C1310" t="s">
        <v>414</v>
      </c>
      <c r="D1310" t="s">
        <v>137</v>
      </c>
      <c r="E1310" t="s">
        <v>106</v>
      </c>
      <c r="F1310">
        <v>2012</v>
      </c>
      <c r="G1310" t="s">
        <v>113</v>
      </c>
      <c r="H1310" t="s">
        <v>138</v>
      </c>
      <c r="I1310" t="s">
        <v>115</v>
      </c>
      <c r="J1310" t="s">
        <v>129</v>
      </c>
      <c r="K1310" t="s">
        <v>136</v>
      </c>
      <c r="L1310">
        <v>0</v>
      </c>
      <c r="M1310">
        <v>0</v>
      </c>
      <c r="N1310">
        <v>10227.94</v>
      </c>
      <c r="O1310">
        <v>0</v>
      </c>
      <c r="P1310">
        <v>-10227.94</v>
      </c>
      <c r="Q1310" t="s">
        <v>103</v>
      </c>
      <c r="R1310">
        <v>0</v>
      </c>
      <c r="S1310">
        <v>434.32</v>
      </c>
      <c r="T1310">
        <v>1302.65</v>
      </c>
      <c r="U1310">
        <v>868.63</v>
      </c>
      <c r="V1310">
        <v>868.64</v>
      </c>
      <c r="W1310">
        <v>868.63</v>
      </c>
      <c r="X1310">
        <v>868.63</v>
      </c>
      <c r="Y1310">
        <v>1302.65</v>
      </c>
      <c r="Z1310">
        <v>854</v>
      </c>
      <c r="AA1310">
        <v>868.63</v>
      </c>
      <c r="AB1310">
        <v>868.65</v>
      </c>
      <c r="AC1310">
        <v>1122.51</v>
      </c>
      <c r="AD1310">
        <v>0</v>
      </c>
      <c r="AE1310" t="s">
        <v>104</v>
      </c>
      <c r="AF1310" t="s">
        <v>724</v>
      </c>
      <c r="AG1310" t="s">
        <v>415</v>
      </c>
      <c r="AH1310" t="s">
        <v>107</v>
      </c>
    </row>
    <row r="1311" spans="1:34" ht="15">
      <c r="A1311" t="s">
        <v>101</v>
      </c>
      <c r="B1311" t="s">
        <v>723</v>
      </c>
      <c r="C1311" t="s">
        <v>414</v>
      </c>
      <c r="D1311" t="s">
        <v>137</v>
      </c>
      <c r="E1311" t="s">
        <v>108</v>
      </c>
      <c r="F1311">
        <v>2012</v>
      </c>
      <c r="G1311" t="s">
        <v>113</v>
      </c>
      <c r="H1311" t="s">
        <v>138</v>
      </c>
      <c r="I1311" t="s">
        <v>115</v>
      </c>
      <c r="J1311" t="s">
        <v>129</v>
      </c>
      <c r="K1311" t="s">
        <v>136</v>
      </c>
      <c r="L1311">
        <v>0</v>
      </c>
      <c r="M1311">
        <v>0</v>
      </c>
      <c r="N1311">
        <v>3232.94</v>
      </c>
      <c r="O1311">
        <v>0</v>
      </c>
      <c r="P1311">
        <v>-3232.94</v>
      </c>
      <c r="Q1311" t="s">
        <v>103</v>
      </c>
      <c r="R1311">
        <v>0</v>
      </c>
      <c r="S1311">
        <v>160.97</v>
      </c>
      <c r="T1311">
        <v>482.91</v>
      </c>
      <c r="U1311">
        <v>321.95</v>
      </c>
      <c r="V1311">
        <v>321.96</v>
      </c>
      <c r="W1311">
        <v>321.94</v>
      </c>
      <c r="X1311">
        <v>321.95</v>
      </c>
      <c r="Y1311">
        <v>335.37</v>
      </c>
      <c r="Z1311">
        <v>0.04</v>
      </c>
      <c r="AA1311">
        <v>321.95</v>
      </c>
      <c r="AB1311">
        <v>321.95</v>
      </c>
      <c r="AC1311">
        <v>321.95</v>
      </c>
      <c r="AD1311">
        <v>0</v>
      </c>
      <c r="AE1311" t="s">
        <v>104</v>
      </c>
      <c r="AF1311" t="s">
        <v>724</v>
      </c>
      <c r="AG1311" t="s">
        <v>415</v>
      </c>
      <c r="AH1311" t="s">
        <v>109</v>
      </c>
    </row>
    <row r="1312" spans="1:34" ht="15">
      <c r="A1312" t="s">
        <v>101</v>
      </c>
      <c r="B1312" t="s">
        <v>723</v>
      </c>
      <c r="C1312" t="s">
        <v>414</v>
      </c>
      <c r="D1312" t="s">
        <v>139</v>
      </c>
      <c r="E1312" t="s">
        <v>106</v>
      </c>
      <c r="F1312">
        <v>2012</v>
      </c>
      <c r="G1312" t="s">
        <v>113</v>
      </c>
      <c r="H1312" t="s">
        <v>140</v>
      </c>
      <c r="I1312" t="s">
        <v>115</v>
      </c>
      <c r="J1312" t="s">
        <v>129</v>
      </c>
      <c r="K1312" t="s">
        <v>136</v>
      </c>
      <c r="L1312">
        <v>0</v>
      </c>
      <c r="M1312">
        <v>0</v>
      </c>
      <c r="N1312">
        <v>9918.25</v>
      </c>
      <c r="O1312">
        <v>0</v>
      </c>
      <c r="P1312">
        <v>-9918.25</v>
      </c>
      <c r="Q1312" t="s">
        <v>103</v>
      </c>
      <c r="R1312">
        <v>0</v>
      </c>
      <c r="S1312">
        <v>425.27</v>
      </c>
      <c r="T1312">
        <v>1275.81</v>
      </c>
      <c r="U1312">
        <v>850.54</v>
      </c>
      <c r="V1312">
        <v>830.58</v>
      </c>
      <c r="W1312">
        <v>830.58</v>
      </c>
      <c r="X1312">
        <v>842.01</v>
      </c>
      <c r="Y1312">
        <v>1268.73</v>
      </c>
      <c r="Z1312">
        <v>832.02</v>
      </c>
      <c r="AA1312">
        <v>845.82</v>
      </c>
      <c r="AB1312">
        <v>845.82</v>
      </c>
      <c r="AC1312">
        <v>1071.07</v>
      </c>
      <c r="AD1312">
        <v>0</v>
      </c>
      <c r="AE1312" t="s">
        <v>104</v>
      </c>
      <c r="AF1312" t="s">
        <v>724</v>
      </c>
      <c r="AG1312" t="s">
        <v>415</v>
      </c>
      <c r="AH1312" t="s">
        <v>107</v>
      </c>
    </row>
    <row r="1313" spans="1:34" ht="15">
      <c r="A1313" t="s">
        <v>101</v>
      </c>
      <c r="B1313" t="s">
        <v>723</v>
      </c>
      <c r="C1313" t="s">
        <v>414</v>
      </c>
      <c r="D1313" t="s">
        <v>139</v>
      </c>
      <c r="E1313" t="s">
        <v>108</v>
      </c>
      <c r="F1313">
        <v>2012</v>
      </c>
      <c r="G1313" t="s">
        <v>113</v>
      </c>
      <c r="H1313" t="s">
        <v>140</v>
      </c>
      <c r="I1313" t="s">
        <v>115</v>
      </c>
      <c r="J1313" t="s">
        <v>129</v>
      </c>
      <c r="K1313" t="s">
        <v>136</v>
      </c>
      <c r="L1313">
        <v>0</v>
      </c>
      <c r="M1313">
        <v>0</v>
      </c>
      <c r="N1313">
        <v>3039.39</v>
      </c>
      <c r="O1313">
        <v>0</v>
      </c>
      <c r="P1313">
        <v>-3039.39</v>
      </c>
      <c r="Q1313" t="s">
        <v>103</v>
      </c>
      <c r="R1313">
        <v>0</v>
      </c>
      <c r="S1313">
        <v>152.54</v>
      </c>
      <c r="T1313">
        <v>457.62</v>
      </c>
      <c r="U1313">
        <v>305.08</v>
      </c>
      <c r="V1313">
        <v>297.94</v>
      </c>
      <c r="W1313">
        <v>297.94</v>
      </c>
      <c r="X1313">
        <v>302.03000000000003</v>
      </c>
      <c r="Y1313">
        <v>316.04</v>
      </c>
      <c r="Z1313">
        <v>0</v>
      </c>
      <c r="AA1313">
        <v>303.40000000000003</v>
      </c>
      <c r="AB1313">
        <v>303.40000000000003</v>
      </c>
      <c r="AC1313">
        <v>303.40000000000003</v>
      </c>
      <c r="AD1313">
        <v>0</v>
      </c>
      <c r="AE1313" t="s">
        <v>104</v>
      </c>
      <c r="AF1313" t="s">
        <v>724</v>
      </c>
      <c r="AG1313" t="s">
        <v>415</v>
      </c>
      <c r="AH1313" t="s">
        <v>109</v>
      </c>
    </row>
    <row r="1314" spans="1:34" ht="15">
      <c r="A1314" t="s">
        <v>101</v>
      </c>
      <c r="B1314" t="s">
        <v>723</v>
      </c>
      <c r="C1314" t="s">
        <v>414</v>
      </c>
      <c r="D1314" t="s">
        <v>173</v>
      </c>
      <c r="E1314" t="s">
        <v>106</v>
      </c>
      <c r="F1314">
        <v>2012</v>
      </c>
      <c r="G1314" t="s">
        <v>113</v>
      </c>
      <c r="H1314" t="s">
        <v>174</v>
      </c>
      <c r="I1314" t="s">
        <v>115</v>
      </c>
      <c r="J1314" t="s">
        <v>147</v>
      </c>
      <c r="L1314">
        <v>0</v>
      </c>
      <c r="M1314">
        <v>0</v>
      </c>
      <c r="N1314">
        <v>4248.29</v>
      </c>
      <c r="O1314">
        <v>0</v>
      </c>
      <c r="P1314">
        <v>-4248.29</v>
      </c>
      <c r="Q1314" t="s">
        <v>103</v>
      </c>
      <c r="R1314">
        <v>0</v>
      </c>
      <c r="S1314">
        <v>0</v>
      </c>
      <c r="T1314">
        <v>0</v>
      </c>
      <c r="U1314">
        <v>0</v>
      </c>
      <c r="V1314">
        <v>0</v>
      </c>
      <c r="W1314">
        <v>0</v>
      </c>
      <c r="X1314">
        <v>0</v>
      </c>
      <c r="Y1314">
        <v>0</v>
      </c>
      <c r="Z1314">
        <v>3204.65</v>
      </c>
      <c r="AA1314">
        <v>0</v>
      </c>
      <c r="AB1314">
        <v>1043.64</v>
      </c>
      <c r="AC1314">
        <v>0</v>
      </c>
      <c r="AD1314">
        <v>0</v>
      </c>
      <c r="AE1314" t="s">
        <v>104</v>
      </c>
      <c r="AF1314" t="s">
        <v>724</v>
      </c>
      <c r="AG1314" t="s">
        <v>415</v>
      </c>
      <c r="AH1314" t="s">
        <v>107</v>
      </c>
    </row>
    <row r="1315" spans="1:34" ht="15">
      <c r="A1315" t="s">
        <v>101</v>
      </c>
      <c r="B1315" t="s">
        <v>723</v>
      </c>
      <c r="C1315" t="s">
        <v>414</v>
      </c>
      <c r="D1315" t="s">
        <v>225</v>
      </c>
      <c r="E1315" t="s">
        <v>106</v>
      </c>
      <c r="F1315">
        <v>2012</v>
      </c>
      <c r="G1315" t="s">
        <v>113</v>
      </c>
      <c r="H1315" t="s">
        <v>226</v>
      </c>
      <c r="I1315" t="s">
        <v>115</v>
      </c>
      <c r="J1315" t="s">
        <v>227</v>
      </c>
      <c r="L1315">
        <v>0</v>
      </c>
      <c r="M1315">
        <v>0</v>
      </c>
      <c r="N1315">
        <v>48354.93</v>
      </c>
      <c r="O1315">
        <v>0</v>
      </c>
      <c r="P1315">
        <v>-48354.93</v>
      </c>
      <c r="Q1315" t="s">
        <v>103</v>
      </c>
      <c r="R1315">
        <v>0</v>
      </c>
      <c r="S1315">
        <v>1390.83</v>
      </c>
      <c r="T1315">
        <v>6724.75</v>
      </c>
      <c r="U1315">
        <v>4487.36</v>
      </c>
      <c r="V1315">
        <v>4333.4400000000005</v>
      </c>
      <c r="W1315">
        <v>4211.71</v>
      </c>
      <c r="X1315">
        <v>3737.37</v>
      </c>
      <c r="Y1315">
        <v>5897.8</v>
      </c>
      <c r="Z1315">
        <v>4365.63</v>
      </c>
      <c r="AA1315">
        <v>4641.28</v>
      </c>
      <c r="AB1315">
        <v>3493.91</v>
      </c>
      <c r="AC1315">
        <v>5070.85</v>
      </c>
      <c r="AD1315">
        <v>0</v>
      </c>
      <c r="AE1315" t="s">
        <v>104</v>
      </c>
      <c r="AF1315" t="s">
        <v>724</v>
      </c>
      <c r="AG1315" t="s">
        <v>415</v>
      </c>
      <c r="AH1315" t="s">
        <v>107</v>
      </c>
    </row>
    <row r="1316" spans="1:34" ht="15">
      <c r="A1316" t="s">
        <v>101</v>
      </c>
      <c r="B1316" t="s">
        <v>723</v>
      </c>
      <c r="C1316" t="s">
        <v>414</v>
      </c>
      <c r="D1316" t="s">
        <v>225</v>
      </c>
      <c r="E1316" t="s">
        <v>108</v>
      </c>
      <c r="F1316">
        <v>2012</v>
      </c>
      <c r="G1316" t="s">
        <v>113</v>
      </c>
      <c r="H1316" t="s">
        <v>226</v>
      </c>
      <c r="I1316" t="s">
        <v>115</v>
      </c>
      <c r="J1316" t="s">
        <v>227</v>
      </c>
      <c r="L1316">
        <v>0</v>
      </c>
      <c r="M1316">
        <v>0</v>
      </c>
      <c r="N1316">
        <v>846.24</v>
      </c>
      <c r="O1316">
        <v>0</v>
      </c>
      <c r="P1316">
        <v>-846.24</v>
      </c>
      <c r="Q1316" t="s">
        <v>103</v>
      </c>
      <c r="R1316">
        <v>0</v>
      </c>
      <c r="S1316">
        <v>0</v>
      </c>
      <c r="T1316">
        <v>0</v>
      </c>
      <c r="U1316">
        <v>0</v>
      </c>
      <c r="V1316">
        <v>0</v>
      </c>
      <c r="W1316">
        <v>0</v>
      </c>
      <c r="X1316">
        <v>0</v>
      </c>
      <c r="Y1316">
        <v>0</v>
      </c>
      <c r="Z1316">
        <v>0</v>
      </c>
      <c r="AA1316">
        <v>846.24</v>
      </c>
      <c r="AB1316">
        <v>0</v>
      </c>
      <c r="AC1316">
        <v>0</v>
      </c>
      <c r="AD1316">
        <v>0</v>
      </c>
      <c r="AE1316" t="s">
        <v>104</v>
      </c>
      <c r="AF1316" t="s">
        <v>724</v>
      </c>
      <c r="AG1316" t="s">
        <v>415</v>
      </c>
      <c r="AH1316" t="s">
        <v>109</v>
      </c>
    </row>
    <row r="1317" spans="1:34" ht="15">
      <c r="A1317" t="s">
        <v>101</v>
      </c>
      <c r="B1317" t="s">
        <v>723</v>
      </c>
      <c r="C1317" t="s">
        <v>414</v>
      </c>
      <c r="D1317" t="s">
        <v>228</v>
      </c>
      <c r="E1317" t="s">
        <v>106</v>
      </c>
      <c r="F1317">
        <v>2012</v>
      </c>
      <c r="G1317" t="s">
        <v>113</v>
      </c>
      <c r="H1317" t="s">
        <v>229</v>
      </c>
      <c r="I1317" t="s">
        <v>115</v>
      </c>
      <c r="J1317" t="s">
        <v>227</v>
      </c>
      <c r="L1317">
        <v>0</v>
      </c>
      <c r="M1317">
        <v>0</v>
      </c>
      <c r="N1317">
        <v>28193.690000000002</v>
      </c>
      <c r="O1317">
        <v>0</v>
      </c>
      <c r="P1317">
        <v>-28193.690000000002</v>
      </c>
      <c r="Q1317" t="s">
        <v>103</v>
      </c>
      <c r="R1317">
        <v>0</v>
      </c>
      <c r="S1317">
        <v>810.95</v>
      </c>
      <c r="T1317">
        <v>3920.91</v>
      </c>
      <c r="U1317">
        <v>2616.39</v>
      </c>
      <c r="V1317">
        <v>2526.65</v>
      </c>
      <c r="W1317">
        <v>2455.67</v>
      </c>
      <c r="X1317">
        <v>2179.1</v>
      </c>
      <c r="Y1317">
        <v>3438.75</v>
      </c>
      <c r="Z1317">
        <v>2545.41</v>
      </c>
      <c r="AA1317">
        <v>2706.13</v>
      </c>
      <c r="AB1317">
        <v>2037.14</v>
      </c>
      <c r="AC1317">
        <v>2956.59</v>
      </c>
      <c r="AD1317">
        <v>0</v>
      </c>
      <c r="AE1317" t="s">
        <v>104</v>
      </c>
      <c r="AF1317" t="s">
        <v>724</v>
      </c>
      <c r="AG1317" t="s">
        <v>415</v>
      </c>
      <c r="AH1317" t="s">
        <v>107</v>
      </c>
    </row>
    <row r="1318" spans="1:34" ht="15">
      <c r="A1318" t="s">
        <v>101</v>
      </c>
      <c r="B1318" t="s">
        <v>723</v>
      </c>
      <c r="C1318" t="s">
        <v>414</v>
      </c>
      <c r="D1318" t="s">
        <v>228</v>
      </c>
      <c r="E1318" t="s">
        <v>108</v>
      </c>
      <c r="F1318">
        <v>2012</v>
      </c>
      <c r="G1318" t="s">
        <v>113</v>
      </c>
      <c r="H1318" t="s">
        <v>229</v>
      </c>
      <c r="I1318" t="s">
        <v>115</v>
      </c>
      <c r="J1318" t="s">
        <v>227</v>
      </c>
      <c r="L1318">
        <v>0</v>
      </c>
      <c r="M1318">
        <v>0</v>
      </c>
      <c r="N1318">
        <v>493.40000000000003</v>
      </c>
      <c r="O1318">
        <v>0</v>
      </c>
      <c r="P1318">
        <v>-493.40000000000003</v>
      </c>
      <c r="Q1318" t="s">
        <v>103</v>
      </c>
      <c r="R1318">
        <v>0</v>
      </c>
      <c r="S1318">
        <v>0</v>
      </c>
      <c r="T1318">
        <v>0</v>
      </c>
      <c r="U1318">
        <v>0</v>
      </c>
      <c r="V1318">
        <v>0</v>
      </c>
      <c r="W1318">
        <v>0</v>
      </c>
      <c r="X1318">
        <v>0</v>
      </c>
      <c r="Y1318">
        <v>0</v>
      </c>
      <c r="Z1318">
        <v>0</v>
      </c>
      <c r="AA1318">
        <v>493.40000000000003</v>
      </c>
      <c r="AB1318">
        <v>0</v>
      </c>
      <c r="AC1318">
        <v>0</v>
      </c>
      <c r="AD1318">
        <v>0</v>
      </c>
      <c r="AE1318" t="s">
        <v>104</v>
      </c>
      <c r="AF1318" t="s">
        <v>724</v>
      </c>
      <c r="AG1318" t="s">
        <v>415</v>
      </c>
      <c r="AH1318" t="s">
        <v>109</v>
      </c>
    </row>
    <row r="1319" spans="1:34" ht="15">
      <c r="A1319" t="s">
        <v>101</v>
      </c>
      <c r="B1319" t="s">
        <v>727</v>
      </c>
      <c r="C1319" t="s">
        <v>414</v>
      </c>
      <c r="D1319" t="s">
        <v>127</v>
      </c>
      <c r="E1319" t="s">
        <v>106</v>
      </c>
      <c r="F1319">
        <v>2012</v>
      </c>
      <c r="G1319" t="s">
        <v>113</v>
      </c>
      <c r="H1319" t="s">
        <v>128</v>
      </c>
      <c r="I1319" t="s">
        <v>115</v>
      </c>
      <c r="J1319" t="s">
        <v>129</v>
      </c>
      <c r="K1319" t="s">
        <v>130</v>
      </c>
      <c r="L1319">
        <v>0</v>
      </c>
      <c r="M1319">
        <v>0</v>
      </c>
      <c r="N1319">
        <v>361366</v>
      </c>
      <c r="O1319">
        <v>0</v>
      </c>
      <c r="P1319">
        <v>-361366</v>
      </c>
      <c r="Q1319" t="s">
        <v>103</v>
      </c>
      <c r="R1319">
        <v>0</v>
      </c>
      <c r="S1319">
        <v>8261.75</v>
      </c>
      <c r="T1319">
        <v>54547.380000000005</v>
      </c>
      <c r="U1319">
        <v>36364.87</v>
      </c>
      <c r="V1319">
        <v>36364.88</v>
      </c>
      <c r="W1319">
        <v>31657.66</v>
      </c>
      <c r="X1319">
        <v>30088.63</v>
      </c>
      <c r="Y1319">
        <v>45132.950000000004</v>
      </c>
      <c r="Z1319">
        <v>3660.03</v>
      </c>
      <c r="AA1319">
        <v>35121.41</v>
      </c>
      <c r="AB1319">
        <v>33190.24</v>
      </c>
      <c r="AC1319">
        <v>46976.200000000004</v>
      </c>
      <c r="AD1319">
        <v>0</v>
      </c>
      <c r="AE1319" t="s">
        <v>104</v>
      </c>
      <c r="AF1319" t="s">
        <v>728</v>
      </c>
      <c r="AG1319" t="s">
        <v>415</v>
      </c>
      <c r="AH1319" t="s">
        <v>107</v>
      </c>
    </row>
    <row r="1320" spans="1:34" ht="15">
      <c r="A1320" t="s">
        <v>101</v>
      </c>
      <c r="B1320" t="s">
        <v>727</v>
      </c>
      <c r="C1320" t="s">
        <v>414</v>
      </c>
      <c r="D1320" t="s">
        <v>134</v>
      </c>
      <c r="E1320" t="s">
        <v>106</v>
      </c>
      <c r="F1320">
        <v>2012</v>
      </c>
      <c r="G1320" t="s">
        <v>113</v>
      </c>
      <c r="H1320" t="s">
        <v>135</v>
      </c>
      <c r="I1320" t="s">
        <v>115</v>
      </c>
      <c r="J1320" t="s">
        <v>129</v>
      </c>
      <c r="K1320" t="s">
        <v>136</v>
      </c>
      <c r="L1320">
        <v>0</v>
      </c>
      <c r="M1320">
        <v>0</v>
      </c>
      <c r="N1320">
        <v>52890</v>
      </c>
      <c r="O1320">
        <v>0</v>
      </c>
      <c r="P1320">
        <v>-52890</v>
      </c>
      <c r="Q1320" t="s">
        <v>103</v>
      </c>
      <c r="R1320">
        <v>0</v>
      </c>
      <c r="S1320">
        <v>0</v>
      </c>
      <c r="T1320">
        <v>6450</v>
      </c>
      <c r="U1320">
        <v>6450</v>
      </c>
      <c r="V1320">
        <v>6450</v>
      </c>
      <c r="W1320">
        <v>5160</v>
      </c>
      <c r="X1320">
        <v>5160</v>
      </c>
      <c r="Y1320">
        <v>5160</v>
      </c>
      <c r="Z1320">
        <v>1290</v>
      </c>
      <c r="AA1320">
        <v>5160</v>
      </c>
      <c r="AB1320">
        <v>5160</v>
      </c>
      <c r="AC1320">
        <v>6450</v>
      </c>
      <c r="AD1320">
        <v>0</v>
      </c>
      <c r="AE1320" t="s">
        <v>104</v>
      </c>
      <c r="AF1320" t="s">
        <v>728</v>
      </c>
      <c r="AG1320" t="s">
        <v>415</v>
      </c>
      <c r="AH1320" t="s">
        <v>107</v>
      </c>
    </row>
    <row r="1321" spans="1:34" ht="15">
      <c r="A1321" t="s">
        <v>101</v>
      </c>
      <c r="B1321" t="s">
        <v>727</v>
      </c>
      <c r="C1321" t="s">
        <v>414</v>
      </c>
      <c r="D1321" t="s">
        <v>137</v>
      </c>
      <c r="E1321" t="s">
        <v>106</v>
      </c>
      <c r="F1321">
        <v>2012</v>
      </c>
      <c r="G1321" t="s">
        <v>113</v>
      </c>
      <c r="H1321" t="s">
        <v>138</v>
      </c>
      <c r="I1321" t="s">
        <v>115</v>
      </c>
      <c r="J1321" t="s">
        <v>129</v>
      </c>
      <c r="K1321" t="s">
        <v>136</v>
      </c>
      <c r="L1321">
        <v>0</v>
      </c>
      <c r="M1321">
        <v>0</v>
      </c>
      <c r="N1321">
        <v>28846.36</v>
      </c>
      <c r="O1321">
        <v>0</v>
      </c>
      <c r="P1321">
        <v>-28846.36</v>
      </c>
      <c r="Q1321" t="s">
        <v>103</v>
      </c>
      <c r="R1321">
        <v>0</v>
      </c>
      <c r="S1321">
        <v>1412.45</v>
      </c>
      <c r="T1321">
        <v>4209.99</v>
      </c>
      <c r="U1321">
        <v>2824.88</v>
      </c>
      <c r="V1321">
        <v>2824.91</v>
      </c>
      <c r="W1321">
        <v>2350.27</v>
      </c>
      <c r="X1321">
        <v>2350.26</v>
      </c>
      <c r="Y1321">
        <v>3498.2000000000003</v>
      </c>
      <c r="Z1321">
        <v>470.76</v>
      </c>
      <c r="AA1321">
        <v>2735.38</v>
      </c>
      <c r="AB1321">
        <v>2587.64</v>
      </c>
      <c r="AC1321">
        <v>3581.62</v>
      </c>
      <c r="AD1321">
        <v>0</v>
      </c>
      <c r="AE1321" t="s">
        <v>104</v>
      </c>
      <c r="AF1321" t="s">
        <v>728</v>
      </c>
      <c r="AG1321" t="s">
        <v>415</v>
      </c>
      <c r="AH1321" t="s">
        <v>107</v>
      </c>
    </row>
    <row r="1322" spans="1:34" ht="15">
      <c r="A1322" t="s">
        <v>101</v>
      </c>
      <c r="B1322" t="s">
        <v>727</v>
      </c>
      <c r="C1322" t="s">
        <v>414</v>
      </c>
      <c r="D1322" t="s">
        <v>139</v>
      </c>
      <c r="E1322" t="s">
        <v>106</v>
      </c>
      <c r="F1322">
        <v>2012</v>
      </c>
      <c r="G1322" t="s">
        <v>113</v>
      </c>
      <c r="H1322" t="s">
        <v>140</v>
      </c>
      <c r="I1322" t="s">
        <v>115</v>
      </c>
      <c r="J1322" t="s">
        <v>129</v>
      </c>
      <c r="K1322" t="s">
        <v>136</v>
      </c>
      <c r="L1322">
        <v>0</v>
      </c>
      <c r="M1322">
        <v>0</v>
      </c>
      <c r="N1322">
        <v>26687.79</v>
      </c>
      <c r="O1322">
        <v>0</v>
      </c>
      <c r="P1322">
        <v>-26687.79</v>
      </c>
      <c r="Q1322" t="s">
        <v>103</v>
      </c>
      <c r="R1322">
        <v>0</v>
      </c>
      <c r="S1322">
        <v>1318.22</v>
      </c>
      <c r="T1322">
        <v>3954.69</v>
      </c>
      <c r="U1322">
        <v>2636.44</v>
      </c>
      <c r="V1322">
        <v>2574.6</v>
      </c>
      <c r="W1322">
        <v>2130.2400000000002</v>
      </c>
      <c r="X1322">
        <v>2159.58</v>
      </c>
      <c r="Y1322">
        <v>3254.1</v>
      </c>
      <c r="Z1322">
        <v>377.65000000000003</v>
      </c>
      <c r="AA1322">
        <v>2530.81</v>
      </c>
      <c r="AB1322">
        <v>2392.9900000000002</v>
      </c>
      <c r="AC1322">
        <v>3358.4700000000003</v>
      </c>
      <c r="AD1322">
        <v>0</v>
      </c>
      <c r="AE1322" t="s">
        <v>104</v>
      </c>
      <c r="AF1322" t="s">
        <v>728</v>
      </c>
      <c r="AG1322" t="s">
        <v>415</v>
      </c>
      <c r="AH1322" t="s">
        <v>107</v>
      </c>
    </row>
    <row r="1323" spans="1:34" ht="15">
      <c r="A1323" t="s">
        <v>101</v>
      </c>
      <c r="B1323" t="s">
        <v>727</v>
      </c>
      <c r="C1323" t="s">
        <v>414</v>
      </c>
      <c r="D1323" t="s">
        <v>198</v>
      </c>
      <c r="E1323" t="s">
        <v>106</v>
      </c>
      <c r="F1323">
        <v>2012</v>
      </c>
      <c r="G1323" t="s">
        <v>113</v>
      </c>
      <c r="H1323" t="s">
        <v>199</v>
      </c>
      <c r="I1323" t="s">
        <v>115</v>
      </c>
      <c r="J1323" t="s">
        <v>147</v>
      </c>
      <c r="L1323">
        <v>0</v>
      </c>
      <c r="M1323">
        <v>0</v>
      </c>
      <c r="N1323">
        <v>6140.84</v>
      </c>
      <c r="O1323">
        <v>0</v>
      </c>
      <c r="P1323">
        <v>-6140.84</v>
      </c>
      <c r="Q1323" t="s">
        <v>103</v>
      </c>
      <c r="R1323">
        <v>0</v>
      </c>
      <c r="S1323">
        <v>0</v>
      </c>
      <c r="T1323">
        <v>0</v>
      </c>
      <c r="U1323">
        <v>0</v>
      </c>
      <c r="V1323">
        <v>0</v>
      </c>
      <c r="W1323">
        <v>0</v>
      </c>
      <c r="X1323">
        <v>4561.74</v>
      </c>
      <c r="Y1323">
        <v>0</v>
      </c>
      <c r="Z1323">
        <v>0</v>
      </c>
      <c r="AA1323">
        <v>368.12</v>
      </c>
      <c r="AB1323">
        <v>0</v>
      </c>
      <c r="AC1323">
        <v>1210.98</v>
      </c>
      <c r="AD1323">
        <v>0</v>
      </c>
      <c r="AE1323" t="s">
        <v>104</v>
      </c>
      <c r="AF1323" t="s">
        <v>728</v>
      </c>
      <c r="AG1323" t="s">
        <v>415</v>
      </c>
      <c r="AH1323" t="s">
        <v>107</v>
      </c>
    </row>
    <row r="1324" spans="1:34" ht="15">
      <c r="A1324" t="s">
        <v>101</v>
      </c>
      <c r="B1324" t="s">
        <v>727</v>
      </c>
      <c r="C1324" t="s">
        <v>414</v>
      </c>
      <c r="D1324" t="s">
        <v>200</v>
      </c>
      <c r="E1324" t="s">
        <v>106</v>
      </c>
      <c r="F1324">
        <v>2012</v>
      </c>
      <c r="G1324" t="s">
        <v>113</v>
      </c>
      <c r="H1324" t="s">
        <v>201</v>
      </c>
      <c r="I1324" t="s">
        <v>115</v>
      </c>
      <c r="J1324" t="s">
        <v>147</v>
      </c>
      <c r="L1324">
        <v>0</v>
      </c>
      <c r="M1324">
        <v>0</v>
      </c>
      <c r="N1324">
        <v>0</v>
      </c>
      <c r="O1324">
        <v>5104.1</v>
      </c>
      <c r="P1324">
        <v>-5104.1</v>
      </c>
      <c r="Q1324" t="s">
        <v>103</v>
      </c>
      <c r="R1324">
        <v>0</v>
      </c>
      <c r="S1324">
        <v>0</v>
      </c>
      <c r="T1324">
        <v>0</v>
      </c>
      <c r="U1324">
        <v>0</v>
      </c>
      <c r="V1324">
        <v>0</v>
      </c>
      <c r="W1324">
        <v>0</v>
      </c>
      <c r="X1324">
        <v>0</v>
      </c>
      <c r="Y1324">
        <v>0</v>
      </c>
      <c r="Z1324">
        <v>0</v>
      </c>
      <c r="AA1324">
        <v>0</v>
      </c>
      <c r="AB1324">
        <v>0</v>
      </c>
      <c r="AC1324">
        <v>0</v>
      </c>
      <c r="AD1324">
        <v>0</v>
      </c>
      <c r="AE1324" t="s">
        <v>104</v>
      </c>
      <c r="AF1324" t="s">
        <v>728</v>
      </c>
      <c r="AG1324" t="s">
        <v>415</v>
      </c>
      <c r="AH1324" t="s">
        <v>107</v>
      </c>
    </row>
    <row r="1325" spans="1:34" ht="15">
      <c r="A1325" t="s">
        <v>101</v>
      </c>
      <c r="B1325" t="s">
        <v>727</v>
      </c>
      <c r="C1325" t="s">
        <v>414</v>
      </c>
      <c r="D1325" t="s">
        <v>232</v>
      </c>
      <c r="E1325" t="s">
        <v>106</v>
      </c>
      <c r="F1325">
        <v>2012</v>
      </c>
      <c r="G1325" t="s">
        <v>113</v>
      </c>
      <c r="H1325" t="s">
        <v>233</v>
      </c>
      <c r="I1325" t="s">
        <v>115</v>
      </c>
      <c r="J1325" t="s">
        <v>147</v>
      </c>
      <c r="L1325">
        <v>0</v>
      </c>
      <c r="M1325">
        <v>0</v>
      </c>
      <c r="N1325">
        <v>18713.66</v>
      </c>
      <c r="O1325">
        <v>0.02</v>
      </c>
      <c r="P1325">
        <v>-18713.68</v>
      </c>
      <c r="Q1325" t="s">
        <v>103</v>
      </c>
      <c r="R1325">
        <v>0</v>
      </c>
      <c r="S1325">
        <v>0</v>
      </c>
      <c r="T1325">
        <v>0</v>
      </c>
      <c r="U1325">
        <v>0</v>
      </c>
      <c r="V1325">
        <v>0</v>
      </c>
      <c r="W1325">
        <v>0</v>
      </c>
      <c r="X1325">
        <v>0</v>
      </c>
      <c r="Y1325">
        <v>0</v>
      </c>
      <c r="Z1325">
        <v>0</v>
      </c>
      <c r="AA1325">
        <v>0</v>
      </c>
      <c r="AB1325">
        <v>0</v>
      </c>
      <c r="AC1325">
        <v>18713.66</v>
      </c>
      <c r="AD1325">
        <v>0</v>
      </c>
      <c r="AE1325" t="s">
        <v>104</v>
      </c>
      <c r="AF1325" t="s">
        <v>728</v>
      </c>
      <c r="AG1325" t="s">
        <v>415</v>
      </c>
      <c r="AH1325" t="s">
        <v>107</v>
      </c>
    </row>
    <row r="1326" spans="1:34" ht="15">
      <c r="A1326" t="s">
        <v>101</v>
      </c>
      <c r="B1326" t="s">
        <v>727</v>
      </c>
      <c r="C1326" t="s">
        <v>414</v>
      </c>
      <c r="D1326" t="s">
        <v>372</v>
      </c>
      <c r="E1326" t="s">
        <v>106</v>
      </c>
      <c r="F1326">
        <v>2012</v>
      </c>
      <c r="G1326" t="s">
        <v>113</v>
      </c>
      <c r="H1326" t="s">
        <v>373</v>
      </c>
      <c r="I1326" t="s">
        <v>115</v>
      </c>
      <c r="J1326" t="s">
        <v>147</v>
      </c>
      <c r="L1326">
        <v>0</v>
      </c>
      <c r="M1326">
        <v>0</v>
      </c>
      <c r="N1326">
        <v>20673.94</v>
      </c>
      <c r="O1326">
        <v>0.03</v>
      </c>
      <c r="P1326">
        <v>-20673.97</v>
      </c>
      <c r="Q1326" t="s">
        <v>103</v>
      </c>
      <c r="R1326">
        <v>0</v>
      </c>
      <c r="S1326">
        <v>0</v>
      </c>
      <c r="T1326">
        <v>0</v>
      </c>
      <c r="U1326">
        <v>735.48</v>
      </c>
      <c r="V1326">
        <v>0</v>
      </c>
      <c r="W1326">
        <v>10415.33</v>
      </c>
      <c r="X1326">
        <v>0.01</v>
      </c>
      <c r="Y1326">
        <v>749.48</v>
      </c>
      <c r="Z1326">
        <v>1103.59</v>
      </c>
      <c r="AA1326">
        <v>1344.3600000000001</v>
      </c>
      <c r="AB1326">
        <v>255.12</v>
      </c>
      <c r="AC1326">
        <v>6070.57</v>
      </c>
      <c r="AD1326">
        <v>0</v>
      </c>
      <c r="AE1326" t="s">
        <v>104</v>
      </c>
      <c r="AF1326" t="s">
        <v>728</v>
      </c>
      <c r="AG1326" t="s">
        <v>415</v>
      </c>
      <c r="AH1326" t="s">
        <v>107</v>
      </c>
    </row>
    <row r="1327" spans="1:34" ht="15">
      <c r="A1327" t="s">
        <v>101</v>
      </c>
      <c r="B1327" t="s">
        <v>727</v>
      </c>
      <c r="C1327" t="s">
        <v>414</v>
      </c>
      <c r="D1327" t="s">
        <v>372</v>
      </c>
      <c r="E1327" t="s">
        <v>729</v>
      </c>
      <c r="F1327">
        <v>2012</v>
      </c>
      <c r="G1327" t="s">
        <v>113</v>
      </c>
      <c r="H1327" t="s">
        <v>373</v>
      </c>
      <c r="I1327" t="s">
        <v>115</v>
      </c>
      <c r="J1327" t="s">
        <v>147</v>
      </c>
      <c r="L1327">
        <v>0</v>
      </c>
      <c r="M1327">
        <v>0</v>
      </c>
      <c r="N1327">
        <v>13578.91</v>
      </c>
      <c r="O1327">
        <v>0</v>
      </c>
      <c r="P1327">
        <v>-13578.91</v>
      </c>
      <c r="Q1327" t="s">
        <v>103</v>
      </c>
      <c r="R1327">
        <v>0</v>
      </c>
      <c r="S1327">
        <v>0</v>
      </c>
      <c r="T1327">
        <v>0</v>
      </c>
      <c r="U1327">
        <v>0</v>
      </c>
      <c r="V1327">
        <v>0</v>
      </c>
      <c r="W1327">
        <v>0</v>
      </c>
      <c r="X1327">
        <v>0</v>
      </c>
      <c r="Y1327">
        <v>0</v>
      </c>
      <c r="Z1327">
        <v>0</v>
      </c>
      <c r="AA1327">
        <v>0</v>
      </c>
      <c r="AB1327">
        <v>0</v>
      </c>
      <c r="AC1327">
        <v>13578.91</v>
      </c>
      <c r="AD1327">
        <v>0</v>
      </c>
      <c r="AE1327" t="s">
        <v>104</v>
      </c>
      <c r="AF1327" t="s">
        <v>728</v>
      </c>
      <c r="AG1327" t="s">
        <v>415</v>
      </c>
      <c r="AH1327" t="s">
        <v>730</v>
      </c>
    </row>
    <row r="1328" spans="1:34" ht="15">
      <c r="A1328" t="s">
        <v>101</v>
      </c>
      <c r="B1328" t="s">
        <v>727</v>
      </c>
      <c r="C1328" t="s">
        <v>414</v>
      </c>
      <c r="D1328" t="s">
        <v>173</v>
      </c>
      <c r="E1328" t="s">
        <v>106</v>
      </c>
      <c r="F1328">
        <v>2012</v>
      </c>
      <c r="G1328" t="s">
        <v>113</v>
      </c>
      <c r="H1328" t="s">
        <v>174</v>
      </c>
      <c r="I1328" t="s">
        <v>115</v>
      </c>
      <c r="J1328" t="s">
        <v>147</v>
      </c>
      <c r="L1328">
        <v>0</v>
      </c>
      <c r="M1328">
        <v>0</v>
      </c>
      <c r="N1328">
        <v>92691.26</v>
      </c>
      <c r="O1328">
        <v>0.06</v>
      </c>
      <c r="P1328">
        <v>-92691.32</v>
      </c>
      <c r="Q1328" t="s">
        <v>103</v>
      </c>
      <c r="R1328">
        <v>0</v>
      </c>
      <c r="S1328">
        <v>0</v>
      </c>
      <c r="T1328">
        <v>632.92</v>
      </c>
      <c r="U1328">
        <v>14485.49</v>
      </c>
      <c r="V1328">
        <v>6289.79</v>
      </c>
      <c r="W1328">
        <v>10873.73</v>
      </c>
      <c r="X1328">
        <v>-2734.35</v>
      </c>
      <c r="Y1328">
        <v>2456.65</v>
      </c>
      <c r="Z1328">
        <v>28301.88</v>
      </c>
      <c r="AA1328">
        <v>14470.92</v>
      </c>
      <c r="AB1328">
        <v>4743.54</v>
      </c>
      <c r="AC1328">
        <v>13170.69</v>
      </c>
      <c r="AD1328">
        <v>0</v>
      </c>
      <c r="AE1328" t="s">
        <v>104</v>
      </c>
      <c r="AF1328" t="s">
        <v>728</v>
      </c>
      <c r="AG1328" t="s">
        <v>415</v>
      </c>
      <c r="AH1328" t="s">
        <v>107</v>
      </c>
    </row>
    <row r="1329" spans="1:34" ht="15">
      <c r="A1329" t="s">
        <v>101</v>
      </c>
      <c r="B1329" t="s">
        <v>727</v>
      </c>
      <c r="C1329" t="s">
        <v>414</v>
      </c>
      <c r="D1329" t="s">
        <v>173</v>
      </c>
      <c r="E1329" t="s">
        <v>729</v>
      </c>
      <c r="F1329">
        <v>2012</v>
      </c>
      <c r="G1329" t="s">
        <v>113</v>
      </c>
      <c r="H1329" t="s">
        <v>174</v>
      </c>
      <c r="I1329" t="s">
        <v>115</v>
      </c>
      <c r="J1329" t="s">
        <v>147</v>
      </c>
      <c r="L1329">
        <v>0</v>
      </c>
      <c r="M1329">
        <v>0</v>
      </c>
      <c r="N1329">
        <v>3645.9300000000003</v>
      </c>
      <c r="O1329">
        <v>0</v>
      </c>
      <c r="P1329">
        <v>-3645.9300000000003</v>
      </c>
      <c r="Q1329" t="s">
        <v>103</v>
      </c>
      <c r="R1329">
        <v>0</v>
      </c>
      <c r="S1329">
        <v>0</v>
      </c>
      <c r="T1329">
        <v>0</v>
      </c>
      <c r="U1329">
        <v>0</v>
      </c>
      <c r="V1329">
        <v>0</v>
      </c>
      <c r="W1329">
        <v>0</v>
      </c>
      <c r="X1329">
        <v>0</v>
      </c>
      <c r="Y1329">
        <v>0</v>
      </c>
      <c r="Z1329">
        <v>0</v>
      </c>
      <c r="AA1329">
        <v>0</v>
      </c>
      <c r="AB1329">
        <v>0</v>
      </c>
      <c r="AC1329">
        <v>3645.9300000000003</v>
      </c>
      <c r="AD1329">
        <v>0</v>
      </c>
      <c r="AE1329" t="s">
        <v>104</v>
      </c>
      <c r="AF1329" t="s">
        <v>728</v>
      </c>
      <c r="AG1329" t="s">
        <v>415</v>
      </c>
      <c r="AH1329" t="s">
        <v>730</v>
      </c>
    </row>
    <row r="1330" spans="1:34" ht="15">
      <c r="A1330" t="s">
        <v>101</v>
      </c>
      <c r="B1330" t="s">
        <v>727</v>
      </c>
      <c r="C1330" t="s">
        <v>414</v>
      </c>
      <c r="D1330" t="s">
        <v>175</v>
      </c>
      <c r="E1330" t="s">
        <v>106</v>
      </c>
      <c r="F1330">
        <v>2012</v>
      </c>
      <c r="G1330" t="s">
        <v>113</v>
      </c>
      <c r="H1330" t="s">
        <v>176</v>
      </c>
      <c r="I1330" t="s">
        <v>115</v>
      </c>
      <c r="J1330" t="s">
        <v>147</v>
      </c>
      <c r="L1330">
        <v>0</v>
      </c>
      <c r="M1330">
        <v>0</v>
      </c>
      <c r="N1330">
        <v>79.26</v>
      </c>
      <c r="O1330">
        <v>0</v>
      </c>
      <c r="P1330">
        <v>-79.26</v>
      </c>
      <c r="Q1330" t="s">
        <v>103</v>
      </c>
      <c r="R1330">
        <v>0</v>
      </c>
      <c r="S1330">
        <v>27.45</v>
      </c>
      <c r="T1330">
        <v>0</v>
      </c>
      <c r="U1330">
        <v>51.81</v>
      </c>
      <c r="V1330">
        <v>0</v>
      </c>
      <c r="W1330">
        <v>0</v>
      </c>
      <c r="X1330">
        <v>0</v>
      </c>
      <c r="Y1330">
        <v>0</v>
      </c>
      <c r="Z1330">
        <v>0</v>
      </c>
      <c r="AA1330">
        <v>0</v>
      </c>
      <c r="AB1330">
        <v>0</v>
      </c>
      <c r="AC1330">
        <v>0</v>
      </c>
      <c r="AD1330">
        <v>0</v>
      </c>
      <c r="AE1330" t="s">
        <v>104</v>
      </c>
      <c r="AF1330" t="s">
        <v>728</v>
      </c>
      <c r="AG1330" t="s">
        <v>415</v>
      </c>
      <c r="AH1330" t="s">
        <v>107</v>
      </c>
    </row>
    <row r="1331" spans="1:34" ht="15">
      <c r="A1331" t="s">
        <v>101</v>
      </c>
      <c r="B1331" t="s">
        <v>727</v>
      </c>
      <c r="C1331" t="s">
        <v>414</v>
      </c>
      <c r="D1331" t="s">
        <v>145</v>
      </c>
      <c r="E1331" t="s">
        <v>106</v>
      </c>
      <c r="F1331">
        <v>2012</v>
      </c>
      <c r="G1331" t="s">
        <v>113</v>
      </c>
      <c r="H1331" t="s">
        <v>146</v>
      </c>
      <c r="I1331" t="s">
        <v>115</v>
      </c>
      <c r="J1331" t="s">
        <v>147</v>
      </c>
      <c r="L1331">
        <v>0</v>
      </c>
      <c r="M1331">
        <v>0</v>
      </c>
      <c r="N1331">
        <v>53.230000000000004</v>
      </c>
      <c r="O1331">
        <v>0</v>
      </c>
      <c r="P1331">
        <v>-53.230000000000004</v>
      </c>
      <c r="Q1331" t="s">
        <v>103</v>
      </c>
      <c r="R1331">
        <v>0</v>
      </c>
      <c r="S1331">
        <v>0</v>
      </c>
      <c r="T1331">
        <v>0</v>
      </c>
      <c r="U1331">
        <v>0</v>
      </c>
      <c r="V1331">
        <v>0</v>
      </c>
      <c r="W1331">
        <v>53.230000000000004</v>
      </c>
      <c r="X1331">
        <v>0</v>
      </c>
      <c r="Y1331">
        <v>0</v>
      </c>
      <c r="Z1331">
        <v>0</v>
      </c>
      <c r="AA1331">
        <v>0</v>
      </c>
      <c r="AB1331">
        <v>0</v>
      </c>
      <c r="AC1331">
        <v>0</v>
      </c>
      <c r="AD1331">
        <v>0</v>
      </c>
      <c r="AE1331" t="s">
        <v>104</v>
      </c>
      <c r="AF1331" t="s">
        <v>728</v>
      </c>
      <c r="AG1331" t="s">
        <v>415</v>
      </c>
      <c r="AH1331" t="s">
        <v>107</v>
      </c>
    </row>
    <row r="1332" spans="1:34" ht="15">
      <c r="A1332" t="s">
        <v>101</v>
      </c>
      <c r="B1332" t="s">
        <v>727</v>
      </c>
      <c r="C1332" t="s">
        <v>414</v>
      </c>
      <c r="D1332" t="s">
        <v>202</v>
      </c>
      <c r="E1332" t="s">
        <v>106</v>
      </c>
      <c r="F1332">
        <v>2012</v>
      </c>
      <c r="G1332" t="s">
        <v>113</v>
      </c>
      <c r="H1332" t="s">
        <v>203</v>
      </c>
      <c r="I1332" t="s">
        <v>115</v>
      </c>
      <c r="J1332" t="s">
        <v>150</v>
      </c>
      <c r="L1332">
        <v>0</v>
      </c>
      <c r="M1332">
        <v>0</v>
      </c>
      <c r="N1332">
        <v>10277.300000000001</v>
      </c>
      <c r="O1332">
        <v>-0.01</v>
      </c>
      <c r="P1332">
        <v>-10277.29</v>
      </c>
      <c r="Q1332" t="s">
        <v>103</v>
      </c>
      <c r="R1332">
        <v>0</v>
      </c>
      <c r="S1332">
        <v>0</v>
      </c>
      <c r="T1332">
        <v>0</v>
      </c>
      <c r="U1332">
        <v>1478.28</v>
      </c>
      <c r="V1332">
        <v>0</v>
      </c>
      <c r="W1332">
        <v>5280.21</v>
      </c>
      <c r="X1332">
        <v>808.71</v>
      </c>
      <c r="Y1332">
        <v>0</v>
      </c>
      <c r="Z1332">
        <v>542.02</v>
      </c>
      <c r="AA1332">
        <v>1626.06</v>
      </c>
      <c r="AB1332">
        <v>0</v>
      </c>
      <c r="AC1332">
        <v>542.02</v>
      </c>
      <c r="AD1332">
        <v>0</v>
      </c>
      <c r="AE1332" t="s">
        <v>104</v>
      </c>
      <c r="AF1332" t="s">
        <v>728</v>
      </c>
      <c r="AG1332" t="s">
        <v>415</v>
      </c>
      <c r="AH1332" t="s">
        <v>107</v>
      </c>
    </row>
    <row r="1333" spans="1:34" ht="15">
      <c r="A1333" t="s">
        <v>101</v>
      </c>
      <c r="B1333" t="s">
        <v>727</v>
      </c>
      <c r="C1333" t="s">
        <v>414</v>
      </c>
      <c r="D1333" t="s">
        <v>378</v>
      </c>
      <c r="E1333" t="s">
        <v>106</v>
      </c>
      <c r="F1333">
        <v>2012</v>
      </c>
      <c r="G1333" t="s">
        <v>113</v>
      </c>
      <c r="H1333" t="s">
        <v>379</v>
      </c>
      <c r="I1333" t="s">
        <v>115</v>
      </c>
      <c r="J1333" t="s">
        <v>150</v>
      </c>
      <c r="L1333">
        <v>0</v>
      </c>
      <c r="M1333">
        <v>0</v>
      </c>
      <c r="N1333">
        <v>2565.2000000000003</v>
      </c>
      <c r="O1333">
        <v>0</v>
      </c>
      <c r="P1333">
        <v>-2565.2000000000003</v>
      </c>
      <c r="Q1333" t="s">
        <v>103</v>
      </c>
      <c r="R1333">
        <v>0</v>
      </c>
      <c r="S1333">
        <v>0</v>
      </c>
      <c r="T1333">
        <v>0</v>
      </c>
      <c r="U1333">
        <v>0</v>
      </c>
      <c r="V1333">
        <v>0</v>
      </c>
      <c r="W1333">
        <v>0</v>
      </c>
      <c r="X1333">
        <v>0</v>
      </c>
      <c r="Y1333">
        <v>0</v>
      </c>
      <c r="Z1333">
        <v>0</v>
      </c>
      <c r="AA1333">
        <v>0</v>
      </c>
      <c r="AB1333">
        <v>2495</v>
      </c>
      <c r="AC1333">
        <v>70.2</v>
      </c>
      <c r="AD1333">
        <v>0</v>
      </c>
      <c r="AE1333" t="s">
        <v>104</v>
      </c>
      <c r="AF1333" t="s">
        <v>728</v>
      </c>
      <c r="AG1333" t="s">
        <v>415</v>
      </c>
      <c r="AH1333" t="s">
        <v>107</v>
      </c>
    </row>
    <row r="1334" spans="1:34" ht="15">
      <c r="A1334" t="s">
        <v>101</v>
      </c>
      <c r="B1334" t="s">
        <v>727</v>
      </c>
      <c r="C1334" t="s">
        <v>414</v>
      </c>
      <c r="D1334" t="s">
        <v>406</v>
      </c>
      <c r="E1334" t="s">
        <v>106</v>
      </c>
      <c r="F1334">
        <v>2012</v>
      </c>
      <c r="G1334" t="s">
        <v>113</v>
      </c>
      <c r="H1334" t="s">
        <v>407</v>
      </c>
      <c r="I1334" t="s">
        <v>115</v>
      </c>
      <c r="J1334" t="s">
        <v>150</v>
      </c>
      <c r="L1334">
        <v>0</v>
      </c>
      <c r="M1334">
        <v>0</v>
      </c>
      <c r="N1334">
        <v>542.02</v>
      </c>
      <c r="O1334">
        <v>0</v>
      </c>
      <c r="P1334">
        <v>-542.02</v>
      </c>
      <c r="Q1334" t="s">
        <v>103</v>
      </c>
      <c r="R1334">
        <v>0</v>
      </c>
      <c r="S1334">
        <v>0</v>
      </c>
      <c r="T1334">
        <v>0</v>
      </c>
      <c r="U1334">
        <v>0</v>
      </c>
      <c r="V1334">
        <v>0</v>
      </c>
      <c r="W1334">
        <v>0</v>
      </c>
      <c r="X1334">
        <v>0</v>
      </c>
      <c r="Y1334">
        <v>0</v>
      </c>
      <c r="Z1334">
        <v>0</v>
      </c>
      <c r="AA1334">
        <v>0</v>
      </c>
      <c r="AB1334">
        <v>0</v>
      </c>
      <c r="AC1334">
        <v>542.02</v>
      </c>
      <c r="AD1334">
        <v>0</v>
      </c>
      <c r="AE1334" t="s">
        <v>104</v>
      </c>
      <c r="AF1334" t="s">
        <v>728</v>
      </c>
      <c r="AG1334" t="s">
        <v>415</v>
      </c>
      <c r="AH1334" t="s">
        <v>107</v>
      </c>
    </row>
    <row r="1335" spans="1:34" ht="15">
      <c r="A1335" t="s">
        <v>101</v>
      </c>
      <c r="B1335" t="s">
        <v>727</v>
      </c>
      <c r="C1335" t="s">
        <v>414</v>
      </c>
      <c r="D1335" t="s">
        <v>374</v>
      </c>
      <c r="E1335" t="s">
        <v>106</v>
      </c>
      <c r="F1335">
        <v>2012</v>
      </c>
      <c r="G1335" t="s">
        <v>113</v>
      </c>
      <c r="H1335" t="s">
        <v>375</v>
      </c>
      <c r="I1335" t="s">
        <v>115</v>
      </c>
      <c r="J1335" t="s">
        <v>150</v>
      </c>
      <c r="L1335">
        <v>0</v>
      </c>
      <c r="M1335">
        <v>0</v>
      </c>
      <c r="N1335">
        <v>1996</v>
      </c>
      <c r="O1335">
        <v>0</v>
      </c>
      <c r="P1335">
        <v>-1996</v>
      </c>
      <c r="Q1335" t="s">
        <v>103</v>
      </c>
      <c r="R1335">
        <v>0</v>
      </c>
      <c r="S1335">
        <v>0</v>
      </c>
      <c r="T1335">
        <v>0</v>
      </c>
      <c r="U1335">
        <v>1996</v>
      </c>
      <c r="V1335">
        <v>0</v>
      </c>
      <c r="W1335">
        <v>0</v>
      </c>
      <c r="X1335">
        <v>2495</v>
      </c>
      <c r="Y1335">
        <v>0</v>
      </c>
      <c r="Z1335">
        <v>0</v>
      </c>
      <c r="AA1335">
        <v>0</v>
      </c>
      <c r="AB1335">
        <v>0</v>
      </c>
      <c r="AC1335">
        <v>-2495</v>
      </c>
      <c r="AD1335">
        <v>0</v>
      </c>
      <c r="AE1335" t="s">
        <v>104</v>
      </c>
      <c r="AF1335" t="s">
        <v>728</v>
      </c>
      <c r="AG1335" t="s">
        <v>415</v>
      </c>
      <c r="AH1335" t="s">
        <v>107</v>
      </c>
    </row>
    <row r="1336" spans="1:34" ht="15">
      <c r="A1336" t="s">
        <v>101</v>
      </c>
      <c r="B1336" t="s">
        <v>727</v>
      </c>
      <c r="C1336" t="s">
        <v>414</v>
      </c>
      <c r="D1336" t="s">
        <v>151</v>
      </c>
      <c r="E1336" t="s">
        <v>106</v>
      </c>
      <c r="F1336">
        <v>2012</v>
      </c>
      <c r="G1336" t="s">
        <v>113</v>
      </c>
      <c r="H1336" t="s">
        <v>152</v>
      </c>
      <c r="I1336" t="s">
        <v>115</v>
      </c>
      <c r="J1336" t="s">
        <v>150</v>
      </c>
      <c r="L1336">
        <v>0</v>
      </c>
      <c r="M1336">
        <v>0</v>
      </c>
      <c r="N1336">
        <v>725</v>
      </c>
      <c r="O1336">
        <v>0</v>
      </c>
      <c r="P1336">
        <v>-725</v>
      </c>
      <c r="Q1336" t="s">
        <v>103</v>
      </c>
      <c r="R1336">
        <v>0</v>
      </c>
      <c r="S1336">
        <v>0</v>
      </c>
      <c r="T1336">
        <v>0</v>
      </c>
      <c r="U1336">
        <v>0</v>
      </c>
      <c r="V1336">
        <v>0</v>
      </c>
      <c r="W1336">
        <v>0</v>
      </c>
      <c r="X1336">
        <v>0</v>
      </c>
      <c r="Y1336">
        <v>0</v>
      </c>
      <c r="Z1336">
        <v>0</v>
      </c>
      <c r="AA1336">
        <v>0</v>
      </c>
      <c r="AB1336">
        <v>0</v>
      </c>
      <c r="AC1336">
        <v>725</v>
      </c>
      <c r="AD1336">
        <v>0</v>
      </c>
      <c r="AE1336" t="s">
        <v>104</v>
      </c>
      <c r="AF1336" t="s">
        <v>728</v>
      </c>
      <c r="AG1336" t="s">
        <v>415</v>
      </c>
      <c r="AH1336" t="s">
        <v>107</v>
      </c>
    </row>
    <row r="1337" spans="1:34" ht="15">
      <c r="A1337" t="s">
        <v>101</v>
      </c>
      <c r="B1337" t="s">
        <v>727</v>
      </c>
      <c r="C1337" t="s">
        <v>414</v>
      </c>
      <c r="D1337" t="s">
        <v>188</v>
      </c>
      <c r="E1337" t="s">
        <v>106</v>
      </c>
      <c r="F1337">
        <v>2012</v>
      </c>
      <c r="G1337" t="s">
        <v>113</v>
      </c>
      <c r="H1337" t="s">
        <v>189</v>
      </c>
      <c r="I1337" t="s">
        <v>115</v>
      </c>
      <c r="J1337" t="s">
        <v>190</v>
      </c>
      <c r="L1337">
        <v>0</v>
      </c>
      <c r="M1337">
        <v>0</v>
      </c>
      <c r="N1337">
        <v>47962.93</v>
      </c>
      <c r="O1337">
        <v>0</v>
      </c>
      <c r="P1337">
        <v>-47962.93</v>
      </c>
      <c r="Q1337" t="s">
        <v>103</v>
      </c>
      <c r="R1337">
        <v>0</v>
      </c>
      <c r="S1337">
        <v>0</v>
      </c>
      <c r="T1337">
        <v>0</v>
      </c>
      <c r="U1337">
        <v>14046.66</v>
      </c>
      <c r="V1337">
        <v>0</v>
      </c>
      <c r="W1337">
        <v>85388.55</v>
      </c>
      <c r="X1337">
        <v>-51472.28</v>
      </c>
      <c r="Y1337">
        <v>0</v>
      </c>
      <c r="Z1337">
        <v>0</v>
      </c>
      <c r="AA1337">
        <v>0</v>
      </c>
      <c r="AB1337">
        <v>0</v>
      </c>
      <c r="AC1337">
        <v>0</v>
      </c>
      <c r="AD1337">
        <v>0</v>
      </c>
      <c r="AE1337" t="s">
        <v>104</v>
      </c>
      <c r="AF1337" t="s">
        <v>728</v>
      </c>
      <c r="AG1337" t="s">
        <v>415</v>
      </c>
      <c r="AH1337" t="s">
        <v>107</v>
      </c>
    </row>
    <row r="1338" spans="1:34" ht="15">
      <c r="A1338" t="s">
        <v>101</v>
      </c>
      <c r="B1338" t="s">
        <v>727</v>
      </c>
      <c r="C1338" t="s">
        <v>414</v>
      </c>
      <c r="D1338" t="s">
        <v>225</v>
      </c>
      <c r="E1338" t="s">
        <v>106</v>
      </c>
      <c r="F1338">
        <v>2012</v>
      </c>
      <c r="G1338" t="s">
        <v>113</v>
      </c>
      <c r="H1338" t="s">
        <v>226</v>
      </c>
      <c r="I1338" t="s">
        <v>115</v>
      </c>
      <c r="J1338" t="s">
        <v>227</v>
      </c>
      <c r="L1338">
        <v>0</v>
      </c>
      <c r="M1338">
        <v>0</v>
      </c>
      <c r="N1338">
        <v>128482.36</v>
      </c>
      <c r="O1338">
        <v>0</v>
      </c>
      <c r="P1338">
        <v>-128482.36</v>
      </c>
      <c r="Q1338" t="s">
        <v>103</v>
      </c>
      <c r="R1338">
        <v>0</v>
      </c>
      <c r="S1338">
        <v>1848.65</v>
      </c>
      <c r="T1338">
        <v>17471.9</v>
      </c>
      <c r="U1338">
        <v>13762.57</v>
      </c>
      <c r="V1338">
        <v>13831.91</v>
      </c>
      <c r="W1338">
        <v>9425.1</v>
      </c>
      <c r="X1338">
        <v>10305.06</v>
      </c>
      <c r="Y1338">
        <v>15114.35</v>
      </c>
      <c r="Z1338">
        <v>9372.04</v>
      </c>
      <c r="AA1338">
        <v>13427.5</v>
      </c>
      <c r="AB1338">
        <v>8497.17</v>
      </c>
      <c r="AC1338">
        <v>15426.11</v>
      </c>
      <c r="AD1338">
        <v>0</v>
      </c>
      <c r="AE1338" t="s">
        <v>104</v>
      </c>
      <c r="AF1338" t="s">
        <v>728</v>
      </c>
      <c r="AG1338" t="s">
        <v>415</v>
      </c>
      <c r="AH1338" t="s">
        <v>107</v>
      </c>
    </row>
    <row r="1339" spans="1:34" ht="15">
      <c r="A1339" t="s">
        <v>101</v>
      </c>
      <c r="B1339" t="s">
        <v>727</v>
      </c>
      <c r="C1339" t="s">
        <v>414</v>
      </c>
      <c r="D1339" t="s">
        <v>228</v>
      </c>
      <c r="E1339" t="s">
        <v>106</v>
      </c>
      <c r="F1339">
        <v>2012</v>
      </c>
      <c r="G1339" t="s">
        <v>113</v>
      </c>
      <c r="H1339" t="s">
        <v>229</v>
      </c>
      <c r="I1339" t="s">
        <v>115</v>
      </c>
      <c r="J1339" t="s">
        <v>227</v>
      </c>
      <c r="L1339">
        <v>0</v>
      </c>
      <c r="M1339">
        <v>0</v>
      </c>
      <c r="N1339">
        <v>74910.55</v>
      </c>
      <c r="O1339">
        <v>0</v>
      </c>
      <c r="P1339">
        <v>-74910.55</v>
      </c>
      <c r="Q1339" t="s">
        <v>103</v>
      </c>
      <c r="R1339">
        <v>0</v>
      </c>
      <c r="S1339">
        <v>1077.8700000000001</v>
      </c>
      <c r="T1339">
        <v>10186.89</v>
      </c>
      <c r="U1339">
        <v>8024.26</v>
      </c>
      <c r="V1339">
        <v>8064.64</v>
      </c>
      <c r="W1339">
        <v>5495.22</v>
      </c>
      <c r="X1339">
        <v>6008.2300000000005</v>
      </c>
      <c r="Y1339">
        <v>8812.18</v>
      </c>
      <c r="Z1339">
        <v>5464.32</v>
      </c>
      <c r="AA1339">
        <v>7828.79</v>
      </c>
      <c r="AB1339">
        <v>4954.18</v>
      </c>
      <c r="AC1339">
        <v>8993.97</v>
      </c>
      <c r="AD1339">
        <v>0</v>
      </c>
      <c r="AE1339" t="s">
        <v>104</v>
      </c>
      <c r="AF1339" t="s">
        <v>728</v>
      </c>
      <c r="AG1339" t="s">
        <v>415</v>
      </c>
      <c r="AH1339" t="s">
        <v>107</v>
      </c>
    </row>
    <row r="1340" spans="1:34" ht="15">
      <c r="A1340" t="s">
        <v>101</v>
      </c>
      <c r="B1340" t="s">
        <v>733</v>
      </c>
      <c r="C1340" t="s">
        <v>414</v>
      </c>
      <c r="D1340" t="s">
        <v>127</v>
      </c>
      <c r="E1340" t="s">
        <v>106</v>
      </c>
      <c r="F1340">
        <v>2012</v>
      </c>
      <c r="G1340" t="s">
        <v>113</v>
      </c>
      <c r="H1340" t="s">
        <v>128</v>
      </c>
      <c r="I1340" t="s">
        <v>115</v>
      </c>
      <c r="J1340" t="s">
        <v>129</v>
      </c>
      <c r="K1340" t="s">
        <v>130</v>
      </c>
      <c r="L1340">
        <v>0</v>
      </c>
      <c r="M1340">
        <v>0</v>
      </c>
      <c r="N1340">
        <v>404513.71</v>
      </c>
      <c r="O1340">
        <v>0</v>
      </c>
      <c r="P1340">
        <v>-404513.71</v>
      </c>
      <c r="Q1340" t="s">
        <v>103</v>
      </c>
      <c r="R1340">
        <v>0</v>
      </c>
      <c r="S1340">
        <v>16015.27</v>
      </c>
      <c r="T1340">
        <v>47613.91</v>
      </c>
      <c r="U1340">
        <v>32030.54</v>
      </c>
      <c r="V1340">
        <v>32030.58</v>
      </c>
      <c r="W1340">
        <v>32030.63</v>
      </c>
      <c r="X1340">
        <v>34872.49</v>
      </c>
      <c r="Y1340">
        <v>47213.13</v>
      </c>
      <c r="Z1340">
        <v>31025.71</v>
      </c>
      <c r="AA1340">
        <v>35103.67</v>
      </c>
      <c r="AB1340">
        <v>32223.73</v>
      </c>
      <c r="AC1340">
        <v>64354.05</v>
      </c>
      <c r="AD1340">
        <v>0</v>
      </c>
      <c r="AE1340" t="s">
        <v>104</v>
      </c>
      <c r="AF1340" t="s">
        <v>734</v>
      </c>
      <c r="AG1340" t="s">
        <v>415</v>
      </c>
      <c r="AH1340" t="s">
        <v>107</v>
      </c>
    </row>
    <row r="1341" spans="1:34" ht="15">
      <c r="A1341" t="s">
        <v>101</v>
      </c>
      <c r="B1341" t="s">
        <v>733</v>
      </c>
      <c r="C1341" t="s">
        <v>414</v>
      </c>
      <c r="D1341" t="s">
        <v>127</v>
      </c>
      <c r="E1341" t="s">
        <v>108</v>
      </c>
      <c r="F1341">
        <v>2012</v>
      </c>
      <c r="G1341" t="s">
        <v>113</v>
      </c>
      <c r="H1341" t="s">
        <v>128</v>
      </c>
      <c r="I1341" t="s">
        <v>115</v>
      </c>
      <c r="J1341" t="s">
        <v>129</v>
      </c>
      <c r="K1341" t="s">
        <v>130</v>
      </c>
      <c r="L1341">
        <v>0</v>
      </c>
      <c r="M1341">
        <v>0</v>
      </c>
      <c r="N1341">
        <v>4383.41</v>
      </c>
      <c r="O1341">
        <v>0</v>
      </c>
      <c r="P1341">
        <v>-4383.41</v>
      </c>
      <c r="Q1341" t="s">
        <v>103</v>
      </c>
      <c r="R1341">
        <v>0</v>
      </c>
      <c r="S1341">
        <v>0</v>
      </c>
      <c r="T1341">
        <v>0</v>
      </c>
      <c r="U1341">
        <v>0</v>
      </c>
      <c r="V1341">
        <v>0</v>
      </c>
      <c r="W1341">
        <v>0</v>
      </c>
      <c r="X1341">
        <v>1052.02</v>
      </c>
      <c r="Y1341">
        <v>3331.39</v>
      </c>
      <c r="Z1341">
        <v>0</v>
      </c>
      <c r="AA1341">
        <v>0</v>
      </c>
      <c r="AB1341">
        <v>0</v>
      </c>
      <c r="AC1341">
        <v>0</v>
      </c>
      <c r="AD1341">
        <v>0</v>
      </c>
      <c r="AE1341" t="s">
        <v>104</v>
      </c>
      <c r="AF1341" t="s">
        <v>734</v>
      </c>
      <c r="AG1341" t="s">
        <v>415</v>
      </c>
      <c r="AH1341" t="s">
        <v>109</v>
      </c>
    </row>
    <row r="1342" spans="1:34" ht="15">
      <c r="A1342" t="s">
        <v>101</v>
      </c>
      <c r="B1342" t="s">
        <v>733</v>
      </c>
      <c r="C1342" t="s">
        <v>414</v>
      </c>
      <c r="D1342" t="s">
        <v>134</v>
      </c>
      <c r="E1342" t="s">
        <v>106</v>
      </c>
      <c r="F1342">
        <v>2012</v>
      </c>
      <c r="G1342" t="s">
        <v>113</v>
      </c>
      <c r="H1342" t="s">
        <v>135</v>
      </c>
      <c r="I1342" t="s">
        <v>115</v>
      </c>
      <c r="J1342" t="s">
        <v>129</v>
      </c>
      <c r="K1342" t="s">
        <v>136</v>
      </c>
      <c r="L1342">
        <v>0</v>
      </c>
      <c r="M1342">
        <v>0</v>
      </c>
      <c r="N1342">
        <v>64500</v>
      </c>
      <c r="O1342">
        <v>0</v>
      </c>
      <c r="P1342">
        <v>-64500</v>
      </c>
      <c r="Q1342" t="s">
        <v>103</v>
      </c>
      <c r="R1342">
        <v>0</v>
      </c>
      <c r="S1342">
        <v>0</v>
      </c>
      <c r="T1342">
        <v>6450</v>
      </c>
      <c r="U1342">
        <v>6450</v>
      </c>
      <c r="V1342">
        <v>6450</v>
      </c>
      <c r="W1342">
        <v>6450</v>
      </c>
      <c r="X1342">
        <v>6450</v>
      </c>
      <c r="Y1342">
        <v>6450</v>
      </c>
      <c r="Z1342">
        <v>6450</v>
      </c>
      <c r="AA1342">
        <v>6450</v>
      </c>
      <c r="AB1342">
        <v>6450</v>
      </c>
      <c r="AC1342">
        <v>6450</v>
      </c>
      <c r="AD1342">
        <v>0</v>
      </c>
      <c r="AE1342" t="s">
        <v>104</v>
      </c>
      <c r="AF1342" t="s">
        <v>734</v>
      </c>
      <c r="AG1342" t="s">
        <v>415</v>
      </c>
      <c r="AH1342" t="s">
        <v>107</v>
      </c>
    </row>
    <row r="1343" spans="1:34" ht="15">
      <c r="A1343" t="s">
        <v>101</v>
      </c>
      <c r="B1343" t="s">
        <v>733</v>
      </c>
      <c r="C1343" t="s">
        <v>414</v>
      </c>
      <c r="D1343" t="s">
        <v>137</v>
      </c>
      <c r="E1343" t="s">
        <v>106</v>
      </c>
      <c r="F1343">
        <v>2012</v>
      </c>
      <c r="G1343" t="s">
        <v>113</v>
      </c>
      <c r="H1343" t="s">
        <v>138</v>
      </c>
      <c r="I1343" t="s">
        <v>115</v>
      </c>
      <c r="J1343" t="s">
        <v>129</v>
      </c>
      <c r="K1343" t="s">
        <v>136</v>
      </c>
      <c r="L1343">
        <v>0</v>
      </c>
      <c r="M1343">
        <v>0</v>
      </c>
      <c r="N1343">
        <v>28635.06</v>
      </c>
      <c r="O1343">
        <v>0</v>
      </c>
      <c r="P1343">
        <v>-28635.06</v>
      </c>
      <c r="Q1343" t="s">
        <v>103</v>
      </c>
      <c r="R1343">
        <v>0</v>
      </c>
      <c r="S1343">
        <v>1212.08</v>
      </c>
      <c r="T1343">
        <v>3634.69</v>
      </c>
      <c r="U1343">
        <v>2424.19</v>
      </c>
      <c r="V1343">
        <v>2424.19</v>
      </c>
      <c r="W1343">
        <v>2424.2000000000003</v>
      </c>
      <c r="X1343">
        <v>2400.1</v>
      </c>
      <c r="Y1343">
        <v>3490.4</v>
      </c>
      <c r="Z1343">
        <v>2347.26</v>
      </c>
      <c r="AA1343">
        <v>2659.38</v>
      </c>
      <c r="AB1343">
        <v>2439</v>
      </c>
      <c r="AC1343">
        <v>3179.57</v>
      </c>
      <c r="AD1343">
        <v>0</v>
      </c>
      <c r="AE1343" t="s">
        <v>104</v>
      </c>
      <c r="AF1343" t="s">
        <v>734</v>
      </c>
      <c r="AG1343" t="s">
        <v>415</v>
      </c>
      <c r="AH1343" t="s">
        <v>107</v>
      </c>
    </row>
    <row r="1344" spans="1:34" ht="15">
      <c r="A1344" t="s">
        <v>101</v>
      </c>
      <c r="B1344" t="s">
        <v>733</v>
      </c>
      <c r="C1344" t="s">
        <v>414</v>
      </c>
      <c r="D1344" t="s">
        <v>139</v>
      </c>
      <c r="E1344" t="s">
        <v>106</v>
      </c>
      <c r="F1344">
        <v>2012</v>
      </c>
      <c r="G1344" t="s">
        <v>113</v>
      </c>
      <c r="H1344" t="s">
        <v>140</v>
      </c>
      <c r="I1344" t="s">
        <v>115</v>
      </c>
      <c r="J1344" t="s">
        <v>129</v>
      </c>
      <c r="K1344" t="s">
        <v>136</v>
      </c>
      <c r="L1344">
        <v>0</v>
      </c>
      <c r="M1344">
        <v>0</v>
      </c>
      <c r="N1344">
        <v>27185.55</v>
      </c>
      <c r="O1344">
        <v>0</v>
      </c>
      <c r="P1344">
        <v>-27185.55</v>
      </c>
      <c r="Q1344" t="s">
        <v>103</v>
      </c>
      <c r="R1344">
        <v>0</v>
      </c>
      <c r="S1344">
        <v>1161.1200000000001</v>
      </c>
      <c r="T1344">
        <v>3483.36</v>
      </c>
      <c r="U1344">
        <v>2322.2400000000002</v>
      </c>
      <c r="V1344">
        <v>2267.78</v>
      </c>
      <c r="W1344">
        <v>2267.78</v>
      </c>
      <c r="X1344">
        <v>2276.35</v>
      </c>
      <c r="Y1344">
        <v>3328.23</v>
      </c>
      <c r="Z1344">
        <v>2236.9500000000003</v>
      </c>
      <c r="AA1344">
        <v>2529.76</v>
      </c>
      <c r="AB1344">
        <v>2323.03</v>
      </c>
      <c r="AC1344">
        <v>2988.9500000000003</v>
      </c>
      <c r="AD1344">
        <v>0</v>
      </c>
      <c r="AE1344" t="s">
        <v>104</v>
      </c>
      <c r="AF1344" t="s">
        <v>734</v>
      </c>
      <c r="AG1344" t="s">
        <v>415</v>
      </c>
      <c r="AH1344" t="s">
        <v>107</v>
      </c>
    </row>
    <row r="1345" spans="1:34" ht="15">
      <c r="A1345" t="s">
        <v>101</v>
      </c>
      <c r="B1345" t="s">
        <v>733</v>
      </c>
      <c r="C1345" t="s">
        <v>414</v>
      </c>
      <c r="D1345" t="s">
        <v>198</v>
      </c>
      <c r="E1345" t="s">
        <v>106</v>
      </c>
      <c r="F1345">
        <v>2012</v>
      </c>
      <c r="G1345" t="s">
        <v>113</v>
      </c>
      <c r="H1345" t="s">
        <v>199</v>
      </c>
      <c r="I1345" t="s">
        <v>115</v>
      </c>
      <c r="J1345" t="s">
        <v>147</v>
      </c>
      <c r="L1345">
        <v>0</v>
      </c>
      <c r="M1345">
        <v>0</v>
      </c>
      <c r="N1345">
        <v>107.91</v>
      </c>
      <c r="O1345">
        <v>0</v>
      </c>
      <c r="P1345">
        <v>-107.91</v>
      </c>
      <c r="Q1345" t="s">
        <v>103</v>
      </c>
      <c r="R1345">
        <v>0</v>
      </c>
      <c r="S1345">
        <v>0</v>
      </c>
      <c r="T1345">
        <v>0</v>
      </c>
      <c r="U1345">
        <v>0</v>
      </c>
      <c r="V1345">
        <v>0</v>
      </c>
      <c r="W1345">
        <v>0</v>
      </c>
      <c r="X1345">
        <v>0</v>
      </c>
      <c r="Y1345">
        <v>0</v>
      </c>
      <c r="Z1345">
        <v>0</v>
      </c>
      <c r="AA1345">
        <v>0</v>
      </c>
      <c r="AB1345">
        <v>0</v>
      </c>
      <c r="AC1345">
        <v>107.91</v>
      </c>
      <c r="AD1345">
        <v>0</v>
      </c>
      <c r="AE1345" t="s">
        <v>104</v>
      </c>
      <c r="AF1345" t="s">
        <v>734</v>
      </c>
      <c r="AG1345" t="s">
        <v>415</v>
      </c>
      <c r="AH1345" t="s">
        <v>107</v>
      </c>
    </row>
    <row r="1346" spans="1:34" ht="15">
      <c r="A1346" t="s">
        <v>101</v>
      </c>
      <c r="B1346" t="s">
        <v>733</v>
      </c>
      <c r="C1346" t="s">
        <v>414</v>
      </c>
      <c r="D1346" t="s">
        <v>145</v>
      </c>
      <c r="E1346" t="s">
        <v>106</v>
      </c>
      <c r="F1346">
        <v>2012</v>
      </c>
      <c r="G1346" t="s">
        <v>113</v>
      </c>
      <c r="H1346" t="s">
        <v>146</v>
      </c>
      <c r="I1346" t="s">
        <v>115</v>
      </c>
      <c r="J1346" t="s">
        <v>147</v>
      </c>
      <c r="L1346">
        <v>0</v>
      </c>
      <c r="M1346">
        <v>0</v>
      </c>
      <c r="N1346">
        <v>1967.43</v>
      </c>
      <c r="O1346">
        <v>0</v>
      </c>
      <c r="P1346">
        <v>-1967.43</v>
      </c>
      <c r="Q1346" t="s">
        <v>103</v>
      </c>
      <c r="R1346">
        <v>0</v>
      </c>
      <c r="S1346">
        <v>0</v>
      </c>
      <c r="T1346">
        <v>0</v>
      </c>
      <c r="U1346">
        <v>0</v>
      </c>
      <c r="V1346">
        <v>0</v>
      </c>
      <c r="W1346">
        <v>0</v>
      </c>
      <c r="X1346">
        <v>0</v>
      </c>
      <c r="Y1346">
        <v>0</v>
      </c>
      <c r="Z1346">
        <v>0</v>
      </c>
      <c r="AA1346">
        <v>0</v>
      </c>
      <c r="AB1346">
        <v>1967.43</v>
      </c>
      <c r="AC1346">
        <v>0</v>
      </c>
      <c r="AD1346">
        <v>0</v>
      </c>
      <c r="AE1346" t="s">
        <v>104</v>
      </c>
      <c r="AF1346" t="s">
        <v>734</v>
      </c>
      <c r="AG1346" t="s">
        <v>415</v>
      </c>
      <c r="AH1346" t="s">
        <v>107</v>
      </c>
    </row>
    <row r="1347" spans="1:34" ht="15">
      <c r="A1347" t="s">
        <v>101</v>
      </c>
      <c r="B1347" t="s">
        <v>733</v>
      </c>
      <c r="C1347" t="s">
        <v>414</v>
      </c>
      <c r="D1347" t="s">
        <v>185</v>
      </c>
      <c r="E1347" t="s">
        <v>106</v>
      </c>
      <c r="F1347">
        <v>2012</v>
      </c>
      <c r="G1347" t="s">
        <v>113</v>
      </c>
      <c r="H1347" t="s">
        <v>186</v>
      </c>
      <c r="I1347" t="s">
        <v>115</v>
      </c>
      <c r="J1347" t="s">
        <v>187</v>
      </c>
      <c r="L1347">
        <v>0</v>
      </c>
      <c r="M1347">
        <v>0</v>
      </c>
      <c r="N1347">
        <v>156</v>
      </c>
      <c r="O1347">
        <v>0</v>
      </c>
      <c r="P1347">
        <v>-156</v>
      </c>
      <c r="Q1347" t="s">
        <v>103</v>
      </c>
      <c r="R1347">
        <v>0</v>
      </c>
      <c r="S1347">
        <v>0</v>
      </c>
      <c r="T1347">
        <v>0</v>
      </c>
      <c r="U1347">
        <v>0</v>
      </c>
      <c r="V1347">
        <v>0</v>
      </c>
      <c r="W1347">
        <v>0</v>
      </c>
      <c r="X1347">
        <v>0</v>
      </c>
      <c r="Y1347">
        <v>216</v>
      </c>
      <c r="Z1347">
        <v>0</v>
      </c>
      <c r="AA1347">
        <v>-78</v>
      </c>
      <c r="AB1347">
        <v>0</v>
      </c>
      <c r="AC1347">
        <v>18</v>
      </c>
      <c r="AD1347">
        <v>0</v>
      </c>
      <c r="AE1347" t="s">
        <v>104</v>
      </c>
      <c r="AF1347" t="s">
        <v>734</v>
      </c>
      <c r="AG1347" t="s">
        <v>415</v>
      </c>
      <c r="AH1347" t="s">
        <v>107</v>
      </c>
    </row>
    <row r="1348" spans="1:34" ht="15">
      <c r="A1348" t="s">
        <v>101</v>
      </c>
      <c r="B1348" t="s">
        <v>733</v>
      </c>
      <c r="C1348" t="s">
        <v>414</v>
      </c>
      <c r="D1348" t="s">
        <v>225</v>
      </c>
      <c r="E1348" t="s">
        <v>106</v>
      </c>
      <c r="F1348">
        <v>2012</v>
      </c>
      <c r="G1348" t="s">
        <v>113</v>
      </c>
      <c r="H1348" t="s">
        <v>226</v>
      </c>
      <c r="I1348" t="s">
        <v>115</v>
      </c>
      <c r="J1348" t="s">
        <v>227</v>
      </c>
      <c r="L1348">
        <v>0</v>
      </c>
      <c r="M1348">
        <v>0</v>
      </c>
      <c r="N1348">
        <v>134262.7</v>
      </c>
      <c r="O1348">
        <v>0</v>
      </c>
      <c r="P1348">
        <v>-134262.7</v>
      </c>
      <c r="Q1348" t="s">
        <v>103</v>
      </c>
      <c r="R1348">
        <v>0</v>
      </c>
      <c r="S1348">
        <v>6188.64</v>
      </c>
      <c r="T1348">
        <v>16712.64</v>
      </c>
      <c r="U1348">
        <v>10937.81</v>
      </c>
      <c r="V1348">
        <v>10608.77</v>
      </c>
      <c r="W1348">
        <v>9939.7</v>
      </c>
      <c r="X1348">
        <v>11076.62</v>
      </c>
      <c r="Y1348">
        <v>13439.74</v>
      </c>
      <c r="Z1348">
        <v>10811.02</v>
      </c>
      <c r="AA1348">
        <v>12577.92</v>
      </c>
      <c r="AB1348">
        <v>10354.48</v>
      </c>
      <c r="AC1348">
        <v>21615.36</v>
      </c>
      <c r="AD1348">
        <v>0</v>
      </c>
      <c r="AE1348" t="s">
        <v>104</v>
      </c>
      <c r="AF1348" t="s">
        <v>734</v>
      </c>
      <c r="AG1348" t="s">
        <v>415</v>
      </c>
      <c r="AH1348" t="s">
        <v>107</v>
      </c>
    </row>
    <row r="1349" spans="1:34" ht="15">
      <c r="A1349" t="s">
        <v>101</v>
      </c>
      <c r="B1349" t="s">
        <v>733</v>
      </c>
      <c r="C1349" t="s">
        <v>414</v>
      </c>
      <c r="D1349" t="s">
        <v>225</v>
      </c>
      <c r="E1349" t="s">
        <v>108</v>
      </c>
      <c r="F1349">
        <v>2012</v>
      </c>
      <c r="G1349" t="s">
        <v>113</v>
      </c>
      <c r="H1349" t="s">
        <v>226</v>
      </c>
      <c r="I1349" t="s">
        <v>115</v>
      </c>
      <c r="J1349" t="s">
        <v>227</v>
      </c>
      <c r="L1349">
        <v>0</v>
      </c>
      <c r="M1349">
        <v>0</v>
      </c>
      <c r="N1349">
        <v>423.12</v>
      </c>
      <c r="O1349">
        <v>0</v>
      </c>
      <c r="P1349">
        <v>-423.12</v>
      </c>
      <c r="Q1349" t="s">
        <v>103</v>
      </c>
      <c r="R1349">
        <v>0</v>
      </c>
      <c r="S1349">
        <v>0</v>
      </c>
      <c r="T1349">
        <v>0</v>
      </c>
      <c r="U1349">
        <v>0</v>
      </c>
      <c r="V1349">
        <v>0</v>
      </c>
      <c r="W1349">
        <v>0</v>
      </c>
      <c r="X1349">
        <v>423.12</v>
      </c>
      <c r="Y1349">
        <v>0</v>
      </c>
      <c r="Z1349">
        <v>0</v>
      </c>
      <c r="AA1349">
        <v>0</v>
      </c>
      <c r="AB1349">
        <v>0</v>
      </c>
      <c r="AC1349">
        <v>0</v>
      </c>
      <c r="AD1349">
        <v>0</v>
      </c>
      <c r="AE1349" t="s">
        <v>104</v>
      </c>
      <c r="AF1349" t="s">
        <v>734</v>
      </c>
      <c r="AG1349" t="s">
        <v>415</v>
      </c>
      <c r="AH1349" t="s">
        <v>109</v>
      </c>
    </row>
    <row r="1350" spans="1:34" ht="15">
      <c r="A1350" t="s">
        <v>101</v>
      </c>
      <c r="B1350" t="s">
        <v>733</v>
      </c>
      <c r="C1350" t="s">
        <v>414</v>
      </c>
      <c r="D1350" t="s">
        <v>228</v>
      </c>
      <c r="E1350" t="s">
        <v>106</v>
      </c>
      <c r="F1350">
        <v>2012</v>
      </c>
      <c r="G1350" t="s">
        <v>113</v>
      </c>
      <c r="H1350" t="s">
        <v>229</v>
      </c>
      <c r="I1350" t="s">
        <v>115</v>
      </c>
      <c r="J1350" t="s">
        <v>227</v>
      </c>
      <c r="L1350">
        <v>0</v>
      </c>
      <c r="M1350">
        <v>0</v>
      </c>
      <c r="N1350">
        <v>78281.44</v>
      </c>
      <c r="O1350">
        <v>0</v>
      </c>
      <c r="P1350">
        <v>-78281.44</v>
      </c>
      <c r="Q1350" t="s">
        <v>103</v>
      </c>
      <c r="R1350">
        <v>0</v>
      </c>
      <c r="S1350">
        <v>3608.33</v>
      </c>
      <c r="T1350">
        <v>9744.15</v>
      </c>
      <c r="U1350">
        <v>6377.18</v>
      </c>
      <c r="V1350">
        <v>6185.18</v>
      </c>
      <c r="W1350">
        <v>5795.14</v>
      </c>
      <c r="X1350">
        <v>6458.2</v>
      </c>
      <c r="Y1350">
        <v>7835.95</v>
      </c>
      <c r="Z1350">
        <v>6303.39</v>
      </c>
      <c r="AA1350">
        <v>7333.650000000001</v>
      </c>
      <c r="AB1350">
        <v>6037.36</v>
      </c>
      <c r="AC1350">
        <v>12602.91</v>
      </c>
      <c r="AD1350">
        <v>0</v>
      </c>
      <c r="AE1350" t="s">
        <v>104</v>
      </c>
      <c r="AF1350" t="s">
        <v>734</v>
      </c>
      <c r="AG1350" t="s">
        <v>415</v>
      </c>
      <c r="AH1350" t="s">
        <v>107</v>
      </c>
    </row>
    <row r="1351" spans="1:34" ht="15">
      <c r="A1351" t="s">
        <v>101</v>
      </c>
      <c r="B1351" t="s">
        <v>733</v>
      </c>
      <c r="C1351" t="s">
        <v>414</v>
      </c>
      <c r="D1351" t="s">
        <v>228</v>
      </c>
      <c r="E1351" t="s">
        <v>108</v>
      </c>
      <c r="F1351">
        <v>2012</v>
      </c>
      <c r="G1351" t="s">
        <v>113</v>
      </c>
      <c r="H1351" t="s">
        <v>229</v>
      </c>
      <c r="I1351" t="s">
        <v>115</v>
      </c>
      <c r="J1351" t="s">
        <v>227</v>
      </c>
      <c r="L1351">
        <v>0</v>
      </c>
      <c r="M1351">
        <v>0</v>
      </c>
      <c r="N1351">
        <v>246.70000000000002</v>
      </c>
      <c r="O1351">
        <v>0</v>
      </c>
      <c r="P1351">
        <v>-246.70000000000002</v>
      </c>
      <c r="Q1351" t="s">
        <v>103</v>
      </c>
      <c r="R1351">
        <v>0</v>
      </c>
      <c r="S1351">
        <v>0</v>
      </c>
      <c r="T1351">
        <v>0</v>
      </c>
      <c r="U1351">
        <v>0</v>
      </c>
      <c r="V1351">
        <v>0</v>
      </c>
      <c r="W1351">
        <v>0</v>
      </c>
      <c r="X1351">
        <v>246.70000000000002</v>
      </c>
      <c r="Y1351">
        <v>0</v>
      </c>
      <c r="Z1351">
        <v>0</v>
      </c>
      <c r="AA1351">
        <v>0</v>
      </c>
      <c r="AB1351">
        <v>0</v>
      </c>
      <c r="AC1351">
        <v>0</v>
      </c>
      <c r="AD1351">
        <v>0</v>
      </c>
      <c r="AE1351" t="s">
        <v>104</v>
      </c>
      <c r="AF1351" t="s">
        <v>734</v>
      </c>
      <c r="AG1351" t="s">
        <v>415</v>
      </c>
      <c r="AH1351" t="s">
        <v>109</v>
      </c>
    </row>
    <row r="1352" spans="1:34" ht="15">
      <c r="A1352" t="s">
        <v>101</v>
      </c>
      <c r="B1352" t="s">
        <v>735</v>
      </c>
      <c r="C1352" t="s">
        <v>414</v>
      </c>
      <c r="D1352" t="s">
        <v>127</v>
      </c>
      <c r="E1352" t="s">
        <v>106</v>
      </c>
      <c r="F1352">
        <v>2012</v>
      </c>
      <c r="G1352" t="s">
        <v>113</v>
      </c>
      <c r="H1352" t="s">
        <v>128</v>
      </c>
      <c r="I1352" t="s">
        <v>115</v>
      </c>
      <c r="J1352" t="s">
        <v>129</v>
      </c>
      <c r="K1352" t="s">
        <v>130</v>
      </c>
      <c r="L1352">
        <v>0</v>
      </c>
      <c r="M1352">
        <v>0</v>
      </c>
      <c r="N1352">
        <v>434866.21</v>
      </c>
      <c r="O1352">
        <v>0</v>
      </c>
      <c r="P1352">
        <v>-434866.21</v>
      </c>
      <c r="Q1352" t="s">
        <v>103</v>
      </c>
      <c r="R1352">
        <v>0</v>
      </c>
      <c r="S1352">
        <v>11158.65</v>
      </c>
      <c r="T1352">
        <v>58896.15</v>
      </c>
      <c r="U1352">
        <v>39264.12</v>
      </c>
      <c r="V1352">
        <v>39264.11</v>
      </c>
      <c r="W1352">
        <v>39264.12</v>
      </c>
      <c r="X1352">
        <v>39264.090000000004</v>
      </c>
      <c r="Y1352">
        <v>58026.74</v>
      </c>
      <c r="Z1352">
        <v>37590.24</v>
      </c>
      <c r="AA1352">
        <v>40595.25</v>
      </c>
      <c r="AB1352">
        <v>39393.94</v>
      </c>
      <c r="AC1352">
        <v>32148.8</v>
      </c>
      <c r="AD1352">
        <v>0</v>
      </c>
      <c r="AE1352" t="s">
        <v>104</v>
      </c>
      <c r="AF1352" t="s">
        <v>739</v>
      </c>
      <c r="AG1352" t="s">
        <v>415</v>
      </c>
      <c r="AH1352" t="s">
        <v>107</v>
      </c>
    </row>
    <row r="1353" spans="1:34" ht="15">
      <c r="A1353" t="s">
        <v>101</v>
      </c>
      <c r="B1353" t="s">
        <v>735</v>
      </c>
      <c r="C1353" t="s">
        <v>414</v>
      </c>
      <c r="D1353" t="s">
        <v>134</v>
      </c>
      <c r="E1353" t="s">
        <v>106</v>
      </c>
      <c r="F1353">
        <v>2012</v>
      </c>
      <c r="G1353" t="s">
        <v>113</v>
      </c>
      <c r="H1353" t="s">
        <v>135</v>
      </c>
      <c r="I1353" t="s">
        <v>115</v>
      </c>
      <c r="J1353" t="s">
        <v>129</v>
      </c>
      <c r="K1353" t="s">
        <v>136</v>
      </c>
      <c r="L1353">
        <v>0</v>
      </c>
      <c r="M1353">
        <v>0</v>
      </c>
      <c r="N1353">
        <v>64500</v>
      </c>
      <c r="O1353">
        <v>0</v>
      </c>
      <c r="P1353">
        <v>-64500</v>
      </c>
      <c r="Q1353" t="s">
        <v>103</v>
      </c>
      <c r="R1353">
        <v>0</v>
      </c>
      <c r="S1353">
        <v>0</v>
      </c>
      <c r="T1353">
        <v>6450</v>
      </c>
      <c r="U1353">
        <v>6450</v>
      </c>
      <c r="V1353">
        <v>6450</v>
      </c>
      <c r="W1353">
        <v>6450</v>
      </c>
      <c r="X1353">
        <v>6450</v>
      </c>
      <c r="Y1353">
        <v>6450</v>
      </c>
      <c r="Z1353">
        <v>6450</v>
      </c>
      <c r="AA1353">
        <v>6450</v>
      </c>
      <c r="AB1353">
        <v>6450</v>
      </c>
      <c r="AC1353">
        <v>6450</v>
      </c>
      <c r="AD1353">
        <v>0</v>
      </c>
      <c r="AE1353" t="s">
        <v>104</v>
      </c>
      <c r="AF1353" t="s">
        <v>739</v>
      </c>
      <c r="AG1353" t="s">
        <v>415</v>
      </c>
      <c r="AH1353" t="s">
        <v>107</v>
      </c>
    </row>
    <row r="1354" spans="1:34" ht="15">
      <c r="A1354" t="s">
        <v>101</v>
      </c>
      <c r="B1354" t="s">
        <v>735</v>
      </c>
      <c r="C1354" t="s">
        <v>414</v>
      </c>
      <c r="D1354" t="s">
        <v>137</v>
      </c>
      <c r="E1354" t="s">
        <v>106</v>
      </c>
      <c r="F1354">
        <v>2012</v>
      </c>
      <c r="G1354" t="s">
        <v>113</v>
      </c>
      <c r="H1354" t="s">
        <v>138</v>
      </c>
      <c r="I1354" t="s">
        <v>115</v>
      </c>
      <c r="J1354" t="s">
        <v>129</v>
      </c>
      <c r="K1354" t="s">
        <v>136</v>
      </c>
      <c r="L1354">
        <v>0</v>
      </c>
      <c r="M1354">
        <v>0</v>
      </c>
      <c r="N1354">
        <v>35232.37</v>
      </c>
      <c r="O1354">
        <v>0</v>
      </c>
      <c r="P1354">
        <v>-35232.37</v>
      </c>
      <c r="Q1354" t="s">
        <v>103</v>
      </c>
      <c r="R1354">
        <v>0</v>
      </c>
      <c r="S1354">
        <v>1495.6000000000001</v>
      </c>
      <c r="T1354">
        <v>4483.02</v>
      </c>
      <c r="U1354">
        <v>2991.12</v>
      </c>
      <c r="V1354">
        <v>2991.16</v>
      </c>
      <c r="W1354">
        <v>2991.13</v>
      </c>
      <c r="X1354">
        <v>2991.16</v>
      </c>
      <c r="Y1354">
        <v>4416.39</v>
      </c>
      <c r="Z1354">
        <v>2862.82</v>
      </c>
      <c r="AA1354">
        <v>3093</v>
      </c>
      <c r="AB1354">
        <v>3001.09</v>
      </c>
      <c r="AC1354">
        <v>3915.88</v>
      </c>
      <c r="AD1354">
        <v>0</v>
      </c>
      <c r="AE1354" t="s">
        <v>104</v>
      </c>
      <c r="AF1354" t="s">
        <v>739</v>
      </c>
      <c r="AG1354" t="s">
        <v>415</v>
      </c>
      <c r="AH1354" t="s">
        <v>107</v>
      </c>
    </row>
    <row r="1355" spans="1:34" ht="15">
      <c r="A1355" t="s">
        <v>101</v>
      </c>
      <c r="B1355" t="s">
        <v>735</v>
      </c>
      <c r="C1355" t="s">
        <v>414</v>
      </c>
      <c r="D1355" t="s">
        <v>139</v>
      </c>
      <c r="E1355" t="s">
        <v>106</v>
      </c>
      <c r="F1355">
        <v>2012</v>
      </c>
      <c r="G1355" t="s">
        <v>113</v>
      </c>
      <c r="H1355" t="s">
        <v>140</v>
      </c>
      <c r="I1355" t="s">
        <v>115</v>
      </c>
      <c r="J1355" t="s">
        <v>129</v>
      </c>
      <c r="K1355" t="s">
        <v>136</v>
      </c>
      <c r="L1355">
        <v>0</v>
      </c>
      <c r="M1355">
        <v>0</v>
      </c>
      <c r="N1355">
        <v>33271.48</v>
      </c>
      <c r="O1355">
        <v>0</v>
      </c>
      <c r="P1355">
        <v>-33271.48</v>
      </c>
      <c r="Q1355" t="s">
        <v>103</v>
      </c>
      <c r="R1355">
        <v>0</v>
      </c>
      <c r="S1355">
        <v>1423.33</v>
      </c>
      <c r="T1355">
        <v>4269.99</v>
      </c>
      <c r="U1355">
        <v>2846.66</v>
      </c>
      <c r="V1355">
        <v>2779.92</v>
      </c>
      <c r="W1355">
        <v>2779.92</v>
      </c>
      <c r="X1355">
        <v>2818.17</v>
      </c>
      <c r="Y1355">
        <v>4183.72</v>
      </c>
      <c r="Z1355">
        <v>2710.26</v>
      </c>
      <c r="AA1355">
        <v>2926.53</v>
      </c>
      <c r="AB1355">
        <v>2840.3</v>
      </c>
      <c r="AC1355">
        <v>3692.6800000000003</v>
      </c>
      <c r="AD1355">
        <v>0</v>
      </c>
      <c r="AE1355" t="s">
        <v>104</v>
      </c>
      <c r="AF1355" t="s">
        <v>739</v>
      </c>
      <c r="AG1355" t="s">
        <v>415</v>
      </c>
      <c r="AH1355" t="s">
        <v>107</v>
      </c>
    </row>
    <row r="1356" spans="1:34" ht="15">
      <c r="A1356" t="s">
        <v>101</v>
      </c>
      <c r="B1356" t="s">
        <v>735</v>
      </c>
      <c r="C1356" t="s">
        <v>414</v>
      </c>
      <c r="D1356" t="s">
        <v>488</v>
      </c>
      <c r="E1356" t="s">
        <v>106</v>
      </c>
      <c r="F1356">
        <v>2012</v>
      </c>
      <c r="G1356" t="s">
        <v>113</v>
      </c>
      <c r="H1356" t="s">
        <v>489</v>
      </c>
      <c r="I1356" t="s">
        <v>115</v>
      </c>
      <c r="J1356" t="s">
        <v>129</v>
      </c>
      <c r="K1356" t="s">
        <v>136</v>
      </c>
      <c r="L1356">
        <v>0</v>
      </c>
      <c r="M1356">
        <v>0</v>
      </c>
      <c r="N1356">
        <v>705.71</v>
      </c>
      <c r="O1356">
        <v>0</v>
      </c>
      <c r="P1356">
        <v>-705.71</v>
      </c>
      <c r="Q1356" t="s">
        <v>103</v>
      </c>
      <c r="R1356">
        <v>0</v>
      </c>
      <c r="S1356">
        <v>32.5</v>
      </c>
      <c r="T1356">
        <v>65</v>
      </c>
      <c r="U1356">
        <v>65</v>
      </c>
      <c r="V1356">
        <v>65</v>
      </c>
      <c r="W1356">
        <v>65</v>
      </c>
      <c r="X1356">
        <v>65</v>
      </c>
      <c r="Y1356">
        <v>65</v>
      </c>
      <c r="Z1356">
        <v>65</v>
      </c>
      <c r="AA1356">
        <v>65</v>
      </c>
      <c r="AB1356">
        <v>65</v>
      </c>
      <c r="AC1356">
        <v>88.21000000000001</v>
      </c>
      <c r="AD1356">
        <v>0</v>
      </c>
      <c r="AE1356" t="s">
        <v>104</v>
      </c>
      <c r="AF1356" t="s">
        <v>739</v>
      </c>
      <c r="AG1356" t="s">
        <v>415</v>
      </c>
      <c r="AH1356" t="s">
        <v>107</v>
      </c>
    </row>
    <row r="1357" spans="1:34" ht="15">
      <c r="A1357" t="s">
        <v>101</v>
      </c>
      <c r="B1357" t="s">
        <v>735</v>
      </c>
      <c r="C1357" t="s">
        <v>414</v>
      </c>
      <c r="D1357" t="s">
        <v>202</v>
      </c>
      <c r="E1357" t="s">
        <v>106</v>
      </c>
      <c r="F1357">
        <v>2012</v>
      </c>
      <c r="G1357" t="s">
        <v>113</v>
      </c>
      <c r="H1357" t="s">
        <v>203</v>
      </c>
      <c r="I1357" t="s">
        <v>115</v>
      </c>
      <c r="J1357" t="s">
        <v>150</v>
      </c>
      <c r="L1357">
        <v>0</v>
      </c>
      <c r="M1357">
        <v>0</v>
      </c>
      <c r="N1357">
        <v>1816.75</v>
      </c>
      <c r="O1357">
        <v>0</v>
      </c>
      <c r="P1357">
        <v>-1816.75</v>
      </c>
      <c r="Q1357" t="s">
        <v>103</v>
      </c>
      <c r="R1357">
        <v>0</v>
      </c>
      <c r="S1357">
        <v>0</v>
      </c>
      <c r="T1357">
        <v>0</v>
      </c>
      <c r="U1357">
        <v>0</v>
      </c>
      <c r="V1357">
        <v>0</v>
      </c>
      <c r="W1357">
        <v>0</v>
      </c>
      <c r="X1357">
        <v>0</v>
      </c>
      <c r="Y1357">
        <v>1816.75</v>
      </c>
      <c r="Z1357">
        <v>0</v>
      </c>
      <c r="AA1357">
        <v>0</v>
      </c>
      <c r="AB1357">
        <v>0</v>
      </c>
      <c r="AC1357">
        <v>0</v>
      </c>
      <c r="AD1357">
        <v>0</v>
      </c>
      <c r="AE1357" t="s">
        <v>104</v>
      </c>
      <c r="AF1357" t="s">
        <v>739</v>
      </c>
      <c r="AG1357" t="s">
        <v>415</v>
      </c>
      <c r="AH1357" t="s">
        <v>107</v>
      </c>
    </row>
    <row r="1358" spans="1:34" ht="15">
      <c r="A1358" t="s">
        <v>101</v>
      </c>
      <c r="B1358" t="s">
        <v>735</v>
      </c>
      <c r="C1358" t="s">
        <v>414</v>
      </c>
      <c r="D1358" t="s">
        <v>374</v>
      </c>
      <c r="E1358" t="s">
        <v>106</v>
      </c>
      <c r="F1358">
        <v>2012</v>
      </c>
      <c r="G1358" t="s">
        <v>113</v>
      </c>
      <c r="H1358" t="s">
        <v>375</v>
      </c>
      <c r="I1358" t="s">
        <v>115</v>
      </c>
      <c r="J1358" t="s">
        <v>150</v>
      </c>
      <c r="L1358">
        <v>0</v>
      </c>
      <c r="M1358">
        <v>0</v>
      </c>
      <c r="N1358">
        <v>1816.75</v>
      </c>
      <c r="O1358">
        <v>0</v>
      </c>
      <c r="P1358">
        <v>-1816.75</v>
      </c>
      <c r="Q1358" t="s">
        <v>103</v>
      </c>
      <c r="R1358">
        <v>0</v>
      </c>
      <c r="S1358">
        <v>0</v>
      </c>
      <c r="T1358">
        <v>0</v>
      </c>
      <c r="U1358">
        <v>0</v>
      </c>
      <c r="V1358">
        <v>0</v>
      </c>
      <c r="W1358">
        <v>0</v>
      </c>
      <c r="X1358">
        <v>1816.75</v>
      </c>
      <c r="Y1358">
        <v>0</v>
      </c>
      <c r="Z1358">
        <v>0</v>
      </c>
      <c r="AA1358">
        <v>0</v>
      </c>
      <c r="AB1358">
        <v>0</v>
      </c>
      <c r="AC1358">
        <v>0</v>
      </c>
      <c r="AD1358">
        <v>0</v>
      </c>
      <c r="AE1358" t="s">
        <v>104</v>
      </c>
      <c r="AF1358" t="s">
        <v>739</v>
      </c>
      <c r="AG1358" t="s">
        <v>415</v>
      </c>
      <c r="AH1358" t="s">
        <v>107</v>
      </c>
    </row>
    <row r="1359" spans="1:34" ht="15">
      <c r="A1359" t="s">
        <v>101</v>
      </c>
      <c r="B1359" t="s">
        <v>735</v>
      </c>
      <c r="C1359" t="s">
        <v>414</v>
      </c>
      <c r="D1359" t="s">
        <v>151</v>
      </c>
      <c r="E1359" t="s">
        <v>106</v>
      </c>
      <c r="F1359">
        <v>2012</v>
      </c>
      <c r="G1359" t="s">
        <v>113</v>
      </c>
      <c r="H1359" t="s">
        <v>152</v>
      </c>
      <c r="I1359" t="s">
        <v>115</v>
      </c>
      <c r="J1359" t="s">
        <v>150</v>
      </c>
      <c r="L1359">
        <v>0</v>
      </c>
      <c r="M1359">
        <v>0</v>
      </c>
      <c r="N1359">
        <v>2130</v>
      </c>
      <c r="O1359">
        <v>0</v>
      </c>
      <c r="P1359">
        <v>-2130</v>
      </c>
      <c r="Q1359" t="s">
        <v>103</v>
      </c>
      <c r="R1359">
        <v>0</v>
      </c>
      <c r="S1359">
        <v>0</v>
      </c>
      <c r="T1359">
        <v>0</v>
      </c>
      <c r="U1359">
        <v>0</v>
      </c>
      <c r="V1359">
        <v>0</v>
      </c>
      <c r="W1359">
        <v>0</v>
      </c>
      <c r="X1359">
        <v>0</v>
      </c>
      <c r="Y1359">
        <v>1436</v>
      </c>
      <c r="Z1359">
        <v>0</v>
      </c>
      <c r="AA1359">
        <v>694</v>
      </c>
      <c r="AB1359">
        <v>0</v>
      </c>
      <c r="AC1359">
        <v>0</v>
      </c>
      <c r="AD1359">
        <v>0</v>
      </c>
      <c r="AE1359" t="s">
        <v>104</v>
      </c>
      <c r="AF1359" t="s">
        <v>739</v>
      </c>
      <c r="AG1359" t="s">
        <v>415</v>
      </c>
      <c r="AH1359" t="s">
        <v>107</v>
      </c>
    </row>
    <row r="1360" spans="1:34" ht="15">
      <c r="A1360" t="s">
        <v>101</v>
      </c>
      <c r="B1360" t="s">
        <v>735</v>
      </c>
      <c r="C1360" t="s">
        <v>414</v>
      </c>
      <c r="D1360" t="s">
        <v>225</v>
      </c>
      <c r="E1360" t="s">
        <v>106</v>
      </c>
      <c r="F1360">
        <v>2012</v>
      </c>
      <c r="G1360" t="s">
        <v>113</v>
      </c>
      <c r="H1360" t="s">
        <v>226</v>
      </c>
      <c r="I1360" t="s">
        <v>115</v>
      </c>
      <c r="J1360" t="s">
        <v>227</v>
      </c>
      <c r="L1360">
        <v>0</v>
      </c>
      <c r="M1360">
        <v>0</v>
      </c>
      <c r="N1360">
        <v>142891.73</v>
      </c>
      <c r="O1360">
        <v>0</v>
      </c>
      <c r="P1360">
        <v>-142891.73</v>
      </c>
      <c r="Q1360" t="s">
        <v>103</v>
      </c>
      <c r="R1360">
        <v>0</v>
      </c>
      <c r="S1360">
        <v>3555.26</v>
      </c>
      <c r="T1360">
        <v>21023.61</v>
      </c>
      <c r="U1360">
        <v>13515.53</v>
      </c>
      <c r="V1360">
        <v>14811.84</v>
      </c>
      <c r="W1360">
        <v>14357.06</v>
      </c>
      <c r="X1360">
        <v>11777.81</v>
      </c>
      <c r="Y1360">
        <v>15685.64</v>
      </c>
      <c r="Z1360">
        <v>13720.11</v>
      </c>
      <c r="AA1360">
        <v>14863.89</v>
      </c>
      <c r="AB1360">
        <v>11221.94</v>
      </c>
      <c r="AC1360">
        <v>8359.04</v>
      </c>
      <c r="AD1360">
        <v>0</v>
      </c>
      <c r="AE1360" t="s">
        <v>104</v>
      </c>
      <c r="AF1360" t="s">
        <v>739</v>
      </c>
      <c r="AG1360" t="s">
        <v>415</v>
      </c>
      <c r="AH1360" t="s">
        <v>107</v>
      </c>
    </row>
    <row r="1361" spans="1:34" ht="15">
      <c r="A1361" t="s">
        <v>101</v>
      </c>
      <c r="B1361" t="s">
        <v>735</v>
      </c>
      <c r="C1361" t="s">
        <v>414</v>
      </c>
      <c r="D1361" t="s">
        <v>228</v>
      </c>
      <c r="E1361" t="s">
        <v>106</v>
      </c>
      <c r="F1361">
        <v>2012</v>
      </c>
      <c r="G1361" t="s">
        <v>113</v>
      </c>
      <c r="H1361" t="s">
        <v>229</v>
      </c>
      <c r="I1361" t="s">
        <v>115</v>
      </c>
      <c r="J1361" t="s">
        <v>227</v>
      </c>
      <c r="L1361">
        <v>0</v>
      </c>
      <c r="M1361">
        <v>0</v>
      </c>
      <c r="N1361">
        <v>83312.06</v>
      </c>
      <c r="O1361">
        <v>0</v>
      </c>
      <c r="P1361">
        <v>-83312.06</v>
      </c>
      <c r="Q1361" t="s">
        <v>103</v>
      </c>
      <c r="R1361">
        <v>0</v>
      </c>
      <c r="S1361">
        <v>2072.89</v>
      </c>
      <c r="T1361">
        <v>12257.7</v>
      </c>
      <c r="U1361">
        <v>7880.150000000001</v>
      </c>
      <c r="V1361">
        <v>8635.9</v>
      </c>
      <c r="W1361">
        <v>8370.79</v>
      </c>
      <c r="X1361">
        <v>6866.95</v>
      </c>
      <c r="Y1361">
        <v>9145.380000000001</v>
      </c>
      <c r="Z1361">
        <v>7999.39</v>
      </c>
      <c r="AA1361">
        <v>8666.33</v>
      </c>
      <c r="AB1361">
        <v>6542.89</v>
      </c>
      <c r="AC1361">
        <v>4873.6900000000005</v>
      </c>
      <c r="AD1361">
        <v>0</v>
      </c>
      <c r="AE1361" t="s">
        <v>104</v>
      </c>
      <c r="AF1361" t="s">
        <v>739</v>
      </c>
      <c r="AG1361" t="s">
        <v>415</v>
      </c>
      <c r="AH1361" t="s">
        <v>107</v>
      </c>
    </row>
    <row r="1362" spans="1:34" ht="15">
      <c r="A1362" t="s">
        <v>101</v>
      </c>
      <c r="B1362" t="s">
        <v>735</v>
      </c>
      <c r="C1362" t="s">
        <v>414</v>
      </c>
      <c r="D1362" t="s">
        <v>736</v>
      </c>
      <c r="E1362" t="s">
        <v>102</v>
      </c>
      <c r="F1362">
        <v>2012</v>
      </c>
      <c r="G1362" t="s">
        <v>121</v>
      </c>
      <c r="H1362" t="s">
        <v>737</v>
      </c>
      <c r="I1362" t="s">
        <v>123</v>
      </c>
      <c r="J1362" t="s">
        <v>738</v>
      </c>
      <c r="L1362">
        <v>0</v>
      </c>
      <c r="M1362">
        <v>0</v>
      </c>
      <c r="N1362">
        <v>-4268.84</v>
      </c>
      <c r="O1362">
        <v>0</v>
      </c>
      <c r="P1362">
        <v>4268.84</v>
      </c>
      <c r="Q1362" t="s">
        <v>103</v>
      </c>
      <c r="R1362">
        <v>0</v>
      </c>
      <c r="S1362">
        <v>0</v>
      </c>
      <c r="T1362">
        <v>0</v>
      </c>
      <c r="U1362">
        <v>0</v>
      </c>
      <c r="V1362">
        <v>0</v>
      </c>
      <c r="W1362">
        <v>0</v>
      </c>
      <c r="X1362">
        <v>0</v>
      </c>
      <c r="Y1362">
        <v>-4268.84</v>
      </c>
      <c r="Z1362">
        <v>0</v>
      </c>
      <c r="AA1362">
        <v>0</v>
      </c>
      <c r="AB1362">
        <v>0</v>
      </c>
      <c r="AC1362">
        <v>0</v>
      </c>
      <c r="AD1362">
        <v>0</v>
      </c>
      <c r="AE1362" t="s">
        <v>104</v>
      </c>
      <c r="AF1362" t="s">
        <v>739</v>
      </c>
      <c r="AG1362" t="s">
        <v>415</v>
      </c>
      <c r="AH1362" t="s">
        <v>105</v>
      </c>
    </row>
    <row r="1363" spans="1:34" ht="15">
      <c r="A1363" t="s">
        <v>101</v>
      </c>
      <c r="B1363" t="s">
        <v>740</v>
      </c>
      <c r="C1363" t="s">
        <v>414</v>
      </c>
      <c r="D1363" t="s">
        <v>127</v>
      </c>
      <c r="E1363" t="s">
        <v>106</v>
      </c>
      <c r="F1363">
        <v>2012</v>
      </c>
      <c r="G1363" t="s">
        <v>113</v>
      </c>
      <c r="H1363" t="s">
        <v>128</v>
      </c>
      <c r="I1363" t="s">
        <v>115</v>
      </c>
      <c r="J1363" t="s">
        <v>129</v>
      </c>
      <c r="K1363" t="s">
        <v>130</v>
      </c>
      <c r="L1363">
        <v>0</v>
      </c>
      <c r="M1363">
        <v>0</v>
      </c>
      <c r="N1363">
        <v>366431.69</v>
      </c>
      <c r="O1363">
        <v>0</v>
      </c>
      <c r="P1363">
        <v>-366431.69</v>
      </c>
      <c r="Q1363" t="s">
        <v>103</v>
      </c>
      <c r="R1363">
        <v>0</v>
      </c>
      <c r="S1363">
        <v>17695.74</v>
      </c>
      <c r="T1363">
        <v>45920.12</v>
      </c>
      <c r="U1363">
        <v>34939.35</v>
      </c>
      <c r="V1363">
        <v>35624.25</v>
      </c>
      <c r="W1363">
        <v>34050.25</v>
      </c>
      <c r="X1363">
        <v>28472.16</v>
      </c>
      <c r="Y1363">
        <v>48280.950000000004</v>
      </c>
      <c r="Z1363">
        <v>27362.87</v>
      </c>
      <c r="AA1363">
        <v>33984.43</v>
      </c>
      <c r="AB1363">
        <v>26572.98</v>
      </c>
      <c r="AC1363">
        <v>33528.590000000004</v>
      </c>
      <c r="AD1363">
        <v>0</v>
      </c>
      <c r="AE1363" t="s">
        <v>104</v>
      </c>
      <c r="AF1363" t="s">
        <v>741</v>
      </c>
      <c r="AG1363" t="s">
        <v>415</v>
      </c>
      <c r="AH1363" t="s">
        <v>107</v>
      </c>
    </row>
    <row r="1364" spans="1:34" ht="15">
      <c r="A1364" t="s">
        <v>101</v>
      </c>
      <c r="B1364" t="s">
        <v>740</v>
      </c>
      <c r="C1364" t="s">
        <v>414</v>
      </c>
      <c r="D1364" t="s">
        <v>127</v>
      </c>
      <c r="E1364" t="s">
        <v>108</v>
      </c>
      <c r="F1364">
        <v>2012</v>
      </c>
      <c r="G1364" t="s">
        <v>113</v>
      </c>
      <c r="H1364" t="s">
        <v>128</v>
      </c>
      <c r="I1364" t="s">
        <v>115</v>
      </c>
      <c r="J1364" t="s">
        <v>129</v>
      </c>
      <c r="K1364" t="s">
        <v>130</v>
      </c>
      <c r="L1364">
        <v>0</v>
      </c>
      <c r="M1364">
        <v>0</v>
      </c>
      <c r="N1364">
        <v>88673.12</v>
      </c>
      <c r="O1364">
        <v>0</v>
      </c>
      <c r="P1364">
        <v>-88673.12</v>
      </c>
      <c r="Q1364" t="s">
        <v>103</v>
      </c>
      <c r="R1364">
        <v>0</v>
      </c>
      <c r="S1364">
        <v>1194.53</v>
      </c>
      <c r="T1364">
        <v>11439.36</v>
      </c>
      <c r="U1364">
        <v>2884.04</v>
      </c>
      <c r="V1364">
        <v>2199.13</v>
      </c>
      <c r="W1364">
        <v>3773.13</v>
      </c>
      <c r="X1364">
        <v>9902.79</v>
      </c>
      <c r="Y1364">
        <v>8454.14</v>
      </c>
      <c r="Z1364">
        <v>11552.23</v>
      </c>
      <c r="AA1364">
        <v>4052.9900000000002</v>
      </c>
      <c r="AB1364">
        <v>12330.57</v>
      </c>
      <c r="AC1364">
        <v>20890.21</v>
      </c>
      <c r="AD1364">
        <v>0</v>
      </c>
      <c r="AE1364" t="s">
        <v>104</v>
      </c>
      <c r="AF1364" t="s">
        <v>741</v>
      </c>
      <c r="AG1364" t="s">
        <v>415</v>
      </c>
      <c r="AH1364" t="s">
        <v>109</v>
      </c>
    </row>
    <row r="1365" spans="1:34" ht="15">
      <c r="A1365" t="s">
        <v>101</v>
      </c>
      <c r="B1365" t="s">
        <v>740</v>
      </c>
      <c r="C1365" t="s">
        <v>414</v>
      </c>
      <c r="D1365" t="s">
        <v>134</v>
      </c>
      <c r="E1365" t="s">
        <v>108</v>
      </c>
      <c r="F1365">
        <v>2012</v>
      </c>
      <c r="G1365" t="s">
        <v>113</v>
      </c>
      <c r="H1365" t="s">
        <v>135</v>
      </c>
      <c r="I1365" t="s">
        <v>115</v>
      </c>
      <c r="J1365" t="s">
        <v>129</v>
      </c>
      <c r="K1365" t="s">
        <v>136</v>
      </c>
      <c r="L1365">
        <v>0</v>
      </c>
      <c r="M1365">
        <v>0</v>
      </c>
      <c r="N1365">
        <v>77400</v>
      </c>
      <c r="O1365">
        <v>0</v>
      </c>
      <c r="P1365">
        <v>-77400</v>
      </c>
      <c r="Q1365" t="s">
        <v>103</v>
      </c>
      <c r="R1365">
        <v>0</v>
      </c>
      <c r="S1365">
        <v>0</v>
      </c>
      <c r="T1365">
        <v>7740</v>
      </c>
      <c r="U1365">
        <v>7740</v>
      </c>
      <c r="V1365">
        <v>7740</v>
      </c>
      <c r="W1365">
        <v>7740</v>
      </c>
      <c r="X1365">
        <v>7740</v>
      </c>
      <c r="Y1365">
        <v>7740</v>
      </c>
      <c r="Z1365">
        <v>7740</v>
      </c>
      <c r="AA1365">
        <v>7740</v>
      </c>
      <c r="AB1365">
        <v>7740</v>
      </c>
      <c r="AC1365">
        <v>7740</v>
      </c>
      <c r="AD1365">
        <v>0</v>
      </c>
      <c r="AE1365" t="s">
        <v>104</v>
      </c>
      <c r="AF1365" t="s">
        <v>741</v>
      </c>
      <c r="AG1365" t="s">
        <v>415</v>
      </c>
      <c r="AH1365" t="s">
        <v>109</v>
      </c>
    </row>
    <row r="1366" spans="1:34" ht="15">
      <c r="A1366" t="s">
        <v>101</v>
      </c>
      <c r="B1366" t="s">
        <v>740</v>
      </c>
      <c r="C1366" t="s">
        <v>414</v>
      </c>
      <c r="D1366" t="s">
        <v>137</v>
      </c>
      <c r="E1366" t="s">
        <v>106</v>
      </c>
      <c r="F1366">
        <v>2012</v>
      </c>
      <c r="G1366" t="s">
        <v>113</v>
      </c>
      <c r="H1366" t="s">
        <v>138</v>
      </c>
      <c r="I1366" t="s">
        <v>115</v>
      </c>
      <c r="J1366" t="s">
        <v>129</v>
      </c>
      <c r="K1366" t="s">
        <v>136</v>
      </c>
      <c r="L1366">
        <v>0</v>
      </c>
      <c r="M1366">
        <v>0</v>
      </c>
      <c r="N1366">
        <v>1030.84</v>
      </c>
      <c r="O1366">
        <v>0</v>
      </c>
      <c r="P1366">
        <v>-1030.84</v>
      </c>
      <c r="Q1366" t="s">
        <v>103</v>
      </c>
      <c r="R1366">
        <v>0</v>
      </c>
      <c r="S1366">
        <v>0</v>
      </c>
      <c r="T1366">
        <v>0</v>
      </c>
      <c r="U1366">
        <v>0</v>
      </c>
      <c r="V1366">
        <v>0</v>
      </c>
      <c r="W1366">
        <v>0</v>
      </c>
      <c r="X1366">
        <v>0</v>
      </c>
      <c r="Y1366">
        <v>0</v>
      </c>
      <c r="Z1366">
        <v>0</v>
      </c>
      <c r="AA1366">
        <v>0</v>
      </c>
      <c r="AB1366">
        <v>0</v>
      </c>
      <c r="AC1366">
        <v>1030.84</v>
      </c>
      <c r="AD1366">
        <v>0</v>
      </c>
      <c r="AE1366" t="s">
        <v>104</v>
      </c>
      <c r="AF1366" t="s">
        <v>741</v>
      </c>
      <c r="AG1366" t="s">
        <v>415</v>
      </c>
      <c r="AH1366" t="s">
        <v>107</v>
      </c>
    </row>
    <row r="1367" spans="1:34" ht="15">
      <c r="A1367" t="s">
        <v>101</v>
      </c>
      <c r="B1367" t="s">
        <v>740</v>
      </c>
      <c r="C1367" t="s">
        <v>414</v>
      </c>
      <c r="D1367" t="s">
        <v>137</v>
      </c>
      <c r="E1367" t="s">
        <v>108</v>
      </c>
      <c r="F1367">
        <v>2012</v>
      </c>
      <c r="G1367" t="s">
        <v>113</v>
      </c>
      <c r="H1367" t="s">
        <v>138</v>
      </c>
      <c r="I1367" t="s">
        <v>115</v>
      </c>
      <c r="J1367" t="s">
        <v>129</v>
      </c>
      <c r="K1367" t="s">
        <v>136</v>
      </c>
      <c r="L1367">
        <v>0</v>
      </c>
      <c r="M1367">
        <v>0</v>
      </c>
      <c r="N1367">
        <v>39287.8</v>
      </c>
      <c r="O1367">
        <v>0</v>
      </c>
      <c r="P1367">
        <v>-39287.8</v>
      </c>
      <c r="Q1367" t="s">
        <v>103</v>
      </c>
      <c r="R1367">
        <v>0</v>
      </c>
      <c r="S1367">
        <v>1746.95</v>
      </c>
      <c r="T1367">
        <v>5215.7300000000005</v>
      </c>
      <c r="U1367">
        <v>3484.69</v>
      </c>
      <c r="V1367">
        <v>3492.38</v>
      </c>
      <c r="W1367">
        <v>3484.6800000000003</v>
      </c>
      <c r="X1367">
        <v>3484.71</v>
      </c>
      <c r="Y1367">
        <v>5224.92</v>
      </c>
      <c r="Z1367">
        <v>3484.6800000000003</v>
      </c>
      <c r="AA1367">
        <v>3492.37</v>
      </c>
      <c r="AB1367">
        <v>2891.9</v>
      </c>
      <c r="AC1367">
        <v>3284.79</v>
      </c>
      <c r="AD1367">
        <v>0</v>
      </c>
      <c r="AE1367" t="s">
        <v>104</v>
      </c>
      <c r="AF1367" t="s">
        <v>741</v>
      </c>
      <c r="AG1367" t="s">
        <v>415</v>
      </c>
      <c r="AH1367" t="s">
        <v>109</v>
      </c>
    </row>
    <row r="1368" spans="1:34" ht="15">
      <c r="A1368" t="s">
        <v>101</v>
      </c>
      <c r="B1368" t="s">
        <v>740</v>
      </c>
      <c r="C1368" t="s">
        <v>414</v>
      </c>
      <c r="D1368" t="s">
        <v>139</v>
      </c>
      <c r="E1368" t="s">
        <v>106</v>
      </c>
      <c r="F1368">
        <v>2012</v>
      </c>
      <c r="G1368" t="s">
        <v>113</v>
      </c>
      <c r="H1368" t="s">
        <v>140</v>
      </c>
      <c r="I1368" t="s">
        <v>115</v>
      </c>
      <c r="J1368" t="s">
        <v>129</v>
      </c>
      <c r="K1368" t="s">
        <v>136</v>
      </c>
      <c r="L1368">
        <v>0</v>
      </c>
      <c r="M1368">
        <v>0</v>
      </c>
      <c r="N1368">
        <v>973.41</v>
      </c>
      <c r="O1368">
        <v>0</v>
      </c>
      <c r="P1368">
        <v>-973.41</v>
      </c>
      <c r="Q1368" t="s">
        <v>103</v>
      </c>
      <c r="R1368">
        <v>0</v>
      </c>
      <c r="S1368">
        <v>0</v>
      </c>
      <c r="T1368">
        <v>0</v>
      </c>
      <c r="U1368">
        <v>0</v>
      </c>
      <c r="V1368">
        <v>0</v>
      </c>
      <c r="W1368">
        <v>0</v>
      </c>
      <c r="X1368">
        <v>0</v>
      </c>
      <c r="Y1368">
        <v>0</v>
      </c>
      <c r="Z1368">
        <v>0</v>
      </c>
      <c r="AA1368">
        <v>0</v>
      </c>
      <c r="AB1368">
        <v>0</v>
      </c>
      <c r="AC1368">
        <v>973.41</v>
      </c>
      <c r="AD1368">
        <v>0</v>
      </c>
      <c r="AE1368" t="s">
        <v>104</v>
      </c>
      <c r="AF1368" t="s">
        <v>741</v>
      </c>
      <c r="AG1368" t="s">
        <v>415</v>
      </c>
      <c r="AH1368" t="s">
        <v>107</v>
      </c>
    </row>
    <row r="1369" spans="1:34" ht="15">
      <c r="A1369" t="s">
        <v>101</v>
      </c>
      <c r="B1369" t="s">
        <v>740</v>
      </c>
      <c r="C1369" t="s">
        <v>414</v>
      </c>
      <c r="D1369" t="s">
        <v>139</v>
      </c>
      <c r="E1369" t="s">
        <v>108</v>
      </c>
      <c r="F1369">
        <v>2012</v>
      </c>
      <c r="G1369" t="s">
        <v>113</v>
      </c>
      <c r="H1369" t="s">
        <v>140</v>
      </c>
      <c r="I1369" t="s">
        <v>115</v>
      </c>
      <c r="J1369" t="s">
        <v>129</v>
      </c>
      <c r="K1369" t="s">
        <v>136</v>
      </c>
      <c r="L1369">
        <v>0</v>
      </c>
      <c r="M1369">
        <v>0</v>
      </c>
      <c r="N1369">
        <v>37923.26</v>
      </c>
      <c r="O1369">
        <v>0</v>
      </c>
      <c r="P1369">
        <v>-37923.26</v>
      </c>
      <c r="Q1369" t="s">
        <v>103</v>
      </c>
      <c r="R1369">
        <v>0</v>
      </c>
      <c r="S1369">
        <v>1661.44</v>
      </c>
      <c r="T1369">
        <v>4984.32</v>
      </c>
      <c r="U1369">
        <v>3322.88</v>
      </c>
      <c r="V1369">
        <v>3244.9900000000002</v>
      </c>
      <c r="W1369">
        <v>3245</v>
      </c>
      <c r="X1369">
        <v>3289.64</v>
      </c>
      <c r="Y1369">
        <v>4956.81</v>
      </c>
      <c r="Z1369">
        <v>3304.54</v>
      </c>
      <c r="AA1369">
        <v>3304.54</v>
      </c>
      <c r="AB1369">
        <v>3304.54</v>
      </c>
      <c r="AC1369">
        <v>3304.56</v>
      </c>
      <c r="AD1369">
        <v>0</v>
      </c>
      <c r="AE1369" t="s">
        <v>104</v>
      </c>
      <c r="AF1369" t="s">
        <v>741</v>
      </c>
      <c r="AG1369" t="s">
        <v>415</v>
      </c>
      <c r="AH1369" t="s">
        <v>109</v>
      </c>
    </row>
    <row r="1370" spans="1:34" ht="15">
      <c r="A1370" t="s">
        <v>101</v>
      </c>
      <c r="B1370" t="s">
        <v>740</v>
      </c>
      <c r="C1370" t="s">
        <v>414</v>
      </c>
      <c r="D1370" t="s">
        <v>198</v>
      </c>
      <c r="E1370" t="s">
        <v>106</v>
      </c>
      <c r="F1370">
        <v>2012</v>
      </c>
      <c r="G1370" t="s">
        <v>113</v>
      </c>
      <c r="H1370" t="s">
        <v>199</v>
      </c>
      <c r="I1370" t="s">
        <v>115</v>
      </c>
      <c r="J1370" t="s">
        <v>147</v>
      </c>
      <c r="L1370">
        <v>0</v>
      </c>
      <c r="M1370">
        <v>0</v>
      </c>
      <c r="N1370">
        <v>205.36</v>
      </c>
      <c r="O1370">
        <v>0</v>
      </c>
      <c r="P1370">
        <v>-205.36</v>
      </c>
      <c r="Q1370" t="s">
        <v>103</v>
      </c>
      <c r="R1370">
        <v>0</v>
      </c>
      <c r="S1370">
        <v>0</v>
      </c>
      <c r="T1370">
        <v>205.36</v>
      </c>
      <c r="U1370">
        <v>0</v>
      </c>
      <c r="V1370">
        <v>0</v>
      </c>
      <c r="W1370">
        <v>0</v>
      </c>
      <c r="X1370">
        <v>0</v>
      </c>
      <c r="Y1370">
        <v>0</v>
      </c>
      <c r="Z1370">
        <v>0</v>
      </c>
      <c r="AA1370">
        <v>0</v>
      </c>
      <c r="AB1370">
        <v>0</v>
      </c>
      <c r="AC1370">
        <v>0</v>
      </c>
      <c r="AD1370">
        <v>0</v>
      </c>
      <c r="AE1370" t="s">
        <v>104</v>
      </c>
      <c r="AF1370" t="s">
        <v>741</v>
      </c>
      <c r="AG1370" t="s">
        <v>415</v>
      </c>
      <c r="AH1370" t="s">
        <v>107</v>
      </c>
    </row>
    <row r="1371" spans="1:34" ht="15">
      <c r="A1371" t="s">
        <v>101</v>
      </c>
      <c r="B1371" t="s">
        <v>740</v>
      </c>
      <c r="C1371" t="s">
        <v>414</v>
      </c>
      <c r="D1371" t="s">
        <v>198</v>
      </c>
      <c r="E1371" t="s">
        <v>108</v>
      </c>
      <c r="F1371">
        <v>2012</v>
      </c>
      <c r="G1371" t="s">
        <v>113</v>
      </c>
      <c r="H1371" t="s">
        <v>199</v>
      </c>
      <c r="I1371" t="s">
        <v>115</v>
      </c>
      <c r="J1371" t="s">
        <v>147</v>
      </c>
      <c r="L1371">
        <v>0</v>
      </c>
      <c r="M1371">
        <v>0</v>
      </c>
      <c r="N1371">
        <v>307.29</v>
      </c>
      <c r="O1371">
        <v>0</v>
      </c>
      <c r="P1371">
        <v>-307.29</v>
      </c>
      <c r="Q1371" t="s">
        <v>103</v>
      </c>
      <c r="R1371">
        <v>0</v>
      </c>
      <c r="S1371">
        <v>95.51</v>
      </c>
      <c r="T1371">
        <v>0</v>
      </c>
      <c r="U1371">
        <v>0</v>
      </c>
      <c r="V1371">
        <v>0</v>
      </c>
      <c r="W1371">
        <v>0</v>
      </c>
      <c r="X1371">
        <v>53.99</v>
      </c>
      <c r="Y1371">
        <v>0</v>
      </c>
      <c r="Z1371">
        <v>0</v>
      </c>
      <c r="AA1371">
        <v>157.79</v>
      </c>
      <c r="AB1371">
        <v>0</v>
      </c>
      <c r="AC1371">
        <v>0</v>
      </c>
      <c r="AD1371">
        <v>0</v>
      </c>
      <c r="AE1371" t="s">
        <v>104</v>
      </c>
      <c r="AF1371" t="s">
        <v>741</v>
      </c>
      <c r="AG1371" t="s">
        <v>415</v>
      </c>
      <c r="AH1371" t="s">
        <v>109</v>
      </c>
    </row>
    <row r="1372" spans="1:34" ht="15">
      <c r="A1372" t="s">
        <v>101</v>
      </c>
      <c r="B1372" t="s">
        <v>740</v>
      </c>
      <c r="C1372" t="s">
        <v>414</v>
      </c>
      <c r="D1372" t="s">
        <v>200</v>
      </c>
      <c r="E1372" t="s">
        <v>106</v>
      </c>
      <c r="F1372">
        <v>2012</v>
      </c>
      <c r="G1372" t="s">
        <v>113</v>
      </c>
      <c r="H1372" t="s">
        <v>201</v>
      </c>
      <c r="I1372" t="s">
        <v>115</v>
      </c>
      <c r="J1372" t="s">
        <v>147</v>
      </c>
      <c r="L1372">
        <v>0</v>
      </c>
      <c r="M1372">
        <v>0</v>
      </c>
      <c r="N1372">
        <v>6032.83</v>
      </c>
      <c r="O1372">
        <v>0</v>
      </c>
      <c r="P1372">
        <v>-6032.83</v>
      </c>
      <c r="Q1372" t="s">
        <v>103</v>
      </c>
      <c r="R1372">
        <v>0</v>
      </c>
      <c r="S1372">
        <v>0</v>
      </c>
      <c r="T1372">
        <v>0</v>
      </c>
      <c r="U1372">
        <v>0</v>
      </c>
      <c r="V1372">
        <v>0</v>
      </c>
      <c r="W1372">
        <v>0</v>
      </c>
      <c r="X1372">
        <v>6032.83</v>
      </c>
      <c r="Y1372">
        <v>0</v>
      </c>
      <c r="Z1372">
        <v>0</v>
      </c>
      <c r="AA1372">
        <v>0</v>
      </c>
      <c r="AB1372">
        <v>0</v>
      </c>
      <c r="AC1372">
        <v>0</v>
      </c>
      <c r="AD1372">
        <v>0</v>
      </c>
      <c r="AE1372" t="s">
        <v>104</v>
      </c>
      <c r="AF1372" t="s">
        <v>741</v>
      </c>
      <c r="AG1372" t="s">
        <v>415</v>
      </c>
      <c r="AH1372" t="s">
        <v>107</v>
      </c>
    </row>
    <row r="1373" spans="1:34" ht="15">
      <c r="A1373" t="s">
        <v>101</v>
      </c>
      <c r="B1373" t="s">
        <v>740</v>
      </c>
      <c r="C1373" t="s">
        <v>414</v>
      </c>
      <c r="D1373" t="s">
        <v>200</v>
      </c>
      <c r="E1373" t="s">
        <v>108</v>
      </c>
      <c r="F1373">
        <v>2012</v>
      </c>
      <c r="G1373" t="s">
        <v>113</v>
      </c>
      <c r="H1373" t="s">
        <v>201</v>
      </c>
      <c r="I1373" t="s">
        <v>115</v>
      </c>
      <c r="J1373" t="s">
        <v>147</v>
      </c>
      <c r="L1373">
        <v>0</v>
      </c>
      <c r="M1373">
        <v>0</v>
      </c>
      <c r="N1373">
        <v>3793.3</v>
      </c>
      <c r="O1373">
        <v>0</v>
      </c>
      <c r="P1373">
        <v>-3793.3</v>
      </c>
      <c r="Q1373" t="s">
        <v>103</v>
      </c>
      <c r="R1373">
        <v>0</v>
      </c>
      <c r="S1373">
        <v>0</v>
      </c>
      <c r="T1373">
        <v>0</v>
      </c>
      <c r="U1373">
        <v>0</v>
      </c>
      <c r="V1373">
        <v>3611.73</v>
      </c>
      <c r="W1373">
        <v>0</v>
      </c>
      <c r="X1373">
        <v>0</v>
      </c>
      <c r="Y1373">
        <v>0</v>
      </c>
      <c r="Z1373">
        <v>0</v>
      </c>
      <c r="AA1373">
        <v>0</v>
      </c>
      <c r="AB1373">
        <v>181.57</v>
      </c>
      <c r="AC1373">
        <v>0</v>
      </c>
      <c r="AD1373">
        <v>0</v>
      </c>
      <c r="AE1373" t="s">
        <v>104</v>
      </c>
      <c r="AF1373" t="s">
        <v>741</v>
      </c>
      <c r="AG1373" t="s">
        <v>415</v>
      </c>
      <c r="AH1373" t="s">
        <v>109</v>
      </c>
    </row>
    <row r="1374" spans="1:34" ht="15">
      <c r="A1374" t="s">
        <v>101</v>
      </c>
      <c r="B1374" t="s">
        <v>740</v>
      </c>
      <c r="C1374" t="s">
        <v>414</v>
      </c>
      <c r="D1374" t="s">
        <v>372</v>
      </c>
      <c r="E1374" t="s">
        <v>106</v>
      </c>
      <c r="F1374">
        <v>2012</v>
      </c>
      <c r="G1374" t="s">
        <v>113</v>
      </c>
      <c r="H1374" t="s">
        <v>373</v>
      </c>
      <c r="I1374" t="s">
        <v>115</v>
      </c>
      <c r="J1374" t="s">
        <v>147</v>
      </c>
      <c r="L1374">
        <v>0</v>
      </c>
      <c r="M1374">
        <v>0</v>
      </c>
      <c r="N1374">
        <v>695.0500000000001</v>
      </c>
      <c r="O1374">
        <v>-0.01</v>
      </c>
      <c r="P1374">
        <v>-695.04</v>
      </c>
      <c r="Q1374" t="s">
        <v>103</v>
      </c>
      <c r="R1374">
        <v>0</v>
      </c>
      <c r="S1374">
        <v>451.81</v>
      </c>
      <c r="T1374">
        <v>0</v>
      </c>
      <c r="U1374">
        <v>0</v>
      </c>
      <c r="V1374">
        <v>0</v>
      </c>
      <c r="W1374">
        <v>0</v>
      </c>
      <c r="X1374">
        <v>0</v>
      </c>
      <c r="Y1374">
        <v>0</v>
      </c>
      <c r="Z1374">
        <v>0</v>
      </c>
      <c r="AA1374">
        <v>0</v>
      </c>
      <c r="AB1374">
        <v>236.77</v>
      </c>
      <c r="AC1374">
        <v>6.47</v>
      </c>
      <c r="AD1374">
        <v>0</v>
      </c>
      <c r="AE1374" t="s">
        <v>104</v>
      </c>
      <c r="AF1374" t="s">
        <v>741</v>
      </c>
      <c r="AG1374" t="s">
        <v>415</v>
      </c>
      <c r="AH1374" t="s">
        <v>107</v>
      </c>
    </row>
    <row r="1375" spans="1:34" ht="15">
      <c r="A1375" t="s">
        <v>101</v>
      </c>
      <c r="B1375" t="s">
        <v>740</v>
      </c>
      <c r="C1375" t="s">
        <v>414</v>
      </c>
      <c r="D1375" t="s">
        <v>372</v>
      </c>
      <c r="E1375" t="s">
        <v>108</v>
      </c>
      <c r="F1375">
        <v>2012</v>
      </c>
      <c r="G1375" t="s">
        <v>113</v>
      </c>
      <c r="H1375" t="s">
        <v>373</v>
      </c>
      <c r="I1375" t="s">
        <v>115</v>
      </c>
      <c r="J1375" t="s">
        <v>147</v>
      </c>
      <c r="L1375">
        <v>0</v>
      </c>
      <c r="M1375">
        <v>0</v>
      </c>
      <c r="N1375">
        <v>355.7</v>
      </c>
      <c r="O1375">
        <v>0</v>
      </c>
      <c r="P1375">
        <v>-355.7</v>
      </c>
      <c r="Q1375" t="s">
        <v>103</v>
      </c>
      <c r="R1375">
        <v>0</v>
      </c>
      <c r="S1375">
        <v>0</v>
      </c>
      <c r="T1375">
        <v>0</v>
      </c>
      <c r="U1375">
        <v>0</v>
      </c>
      <c r="V1375">
        <v>0</v>
      </c>
      <c r="W1375">
        <v>307.92</v>
      </c>
      <c r="X1375">
        <v>0</v>
      </c>
      <c r="Y1375">
        <v>47.78</v>
      </c>
      <c r="Z1375">
        <v>0</v>
      </c>
      <c r="AA1375">
        <v>0</v>
      </c>
      <c r="AB1375">
        <v>0</v>
      </c>
      <c r="AC1375">
        <v>0</v>
      </c>
      <c r="AD1375">
        <v>0</v>
      </c>
      <c r="AE1375" t="s">
        <v>104</v>
      </c>
      <c r="AF1375" t="s">
        <v>741</v>
      </c>
      <c r="AG1375" t="s">
        <v>415</v>
      </c>
      <c r="AH1375" t="s">
        <v>109</v>
      </c>
    </row>
    <row r="1376" spans="1:34" ht="15">
      <c r="A1376" t="s">
        <v>101</v>
      </c>
      <c r="B1376" t="s">
        <v>740</v>
      </c>
      <c r="C1376" t="s">
        <v>414</v>
      </c>
      <c r="D1376" t="s">
        <v>173</v>
      </c>
      <c r="E1376" t="s">
        <v>106</v>
      </c>
      <c r="F1376">
        <v>2012</v>
      </c>
      <c r="G1376" t="s">
        <v>113</v>
      </c>
      <c r="H1376" t="s">
        <v>174</v>
      </c>
      <c r="I1376" t="s">
        <v>115</v>
      </c>
      <c r="J1376" t="s">
        <v>147</v>
      </c>
      <c r="L1376">
        <v>0</v>
      </c>
      <c r="M1376">
        <v>0</v>
      </c>
      <c r="N1376">
        <v>24341.25</v>
      </c>
      <c r="O1376">
        <v>236.78</v>
      </c>
      <c r="P1376">
        <v>-24578.03</v>
      </c>
      <c r="Q1376" t="s">
        <v>103</v>
      </c>
      <c r="R1376">
        <v>0</v>
      </c>
      <c r="S1376">
        <v>0</v>
      </c>
      <c r="T1376">
        <v>236.77</v>
      </c>
      <c r="U1376">
        <v>571</v>
      </c>
      <c r="V1376">
        <v>0</v>
      </c>
      <c r="W1376">
        <v>4.41</v>
      </c>
      <c r="X1376">
        <v>23765.84</v>
      </c>
      <c r="Y1376">
        <v>0</v>
      </c>
      <c r="Z1376">
        <v>0</v>
      </c>
      <c r="AA1376">
        <v>-236.77</v>
      </c>
      <c r="AB1376">
        <v>0</v>
      </c>
      <c r="AC1376">
        <v>0</v>
      </c>
      <c r="AD1376">
        <v>0</v>
      </c>
      <c r="AE1376" t="s">
        <v>104</v>
      </c>
      <c r="AF1376" t="s">
        <v>741</v>
      </c>
      <c r="AG1376" t="s">
        <v>415</v>
      </c>
      <c r="AH1376" t="s">
        <v>107</v>
      </c>
    </row>
    <row r="1377" spans="1:34" ht="15">
      <c r="A1377" t="s">
        <v>101</v>
      </c>
      <c r="B1377" t="s">
        <v>740</v>
      </c>
      <c r="C1377" t="s">
        <v>414</v>
      </c>
      <c r="D1377" t="s">
        <v>173</v>
      </c>
      <c r="E1377" t="s">
        <v>108</v>
      </c>
      <c r="F1377">
        <v>2012</v>
      </c>
      <c r="G1377" t="s">
        <v>113</v>
      </c>
      <c r="H1377" t="s">
        <v>174</v>
      </c>
      <c r="I1377" t="s">
        <v>115</v>
      </c>
      <c r="J1377" t="s">
        <v>147</v>
      </c>
      <c r="L1377">
        <v>0</v>
      </c>
      <c r="M1377">
        <v>0</v>
      </c>
      <c r="N1377">
        <v>1274.91</v>
      </c>
      <c r="O1377">
        <v>0</v>
      </c>
      <c r="P1377">
        <v>-1274.91</v>
      </c>
      <c r="Q1377" t="s">
        <v>103</v>
      </c>
      <c r="R1377">
        <v>0</v>
      </c>
      <c r="S1377">
        <v>332.44</v>
      </c>
      <c r="T1377">
        <v>0</v>
      </c>
      <c r="U1377">
        <v>0</v>
      </c>
      <c r="V1377">
        <v>94.73</v>
      </c>
      <c r="W1377">
        <v>47.07</v>
      </c>
      <c r="X1377">
        <v>0</v>
      </c>
      <c r="Y1377">
        <v>479.2</v>
      </c>
      <c r="Z1377">
        <v>119.96000000000001</v>
      </c>
      <c r="AA1377">
        <v>67.26</v>
      </c>
      <c r="AB1377">
        <v>134.25</v>
      </c>
      <c r="AC1377">
        <v>0</v>
      </c>
      <c r="AD1377">
        <v>0</v>
      </c>
      <c r="AE1377" t="s">
        <v>104</v>
      </c>
      <c r="AF1377" t="s">
        <v>741</v>
      </c>
      <c r="AG1377" t="s">
        <v>415</v>
      </c>
      <c r="AH1377" t="s">
        <v>109</v>
      </c>
    </row>
    <row r="1378" spans="1:34" ht="15">
      <c r="A1378" t="s">
        <v>101</v>
      </c>
      <c r="B1378" t="s">
        <v>740</v>
      </c>
      <c r="C1378" t="s">
        <v>414</v>
      </c>
      <c r="D1378" t="s">
        <v>447</v>
      </c>
      <c r="E1378" t="s">
        <v>108</v>
      </c>
      <c r="F1378">
        <v>2012</v>
      </c>
      <c r="G1378" t="s">
        <v>113</v>
      </c>
      <c r="H1378" t="s">
        <v>448</v>
      </c>
      <c r="I1378" t="s">
        <v>115</v>
      </c>
      <c r="J1378" t="s">
        <v>147</v>
      </c>
      <c r="L1378">
        <v>0</v>
      </c>
      <c r="M1378">
        <v>0</v>
      </c>
      <c r="N1378">
        <v>112.83</v>
      </c>
      <c r="O1378">
        <v>0</v>
      </c>
      <c r="P1378">
        <v>-112.83</v>
      </c>
      <c r="Q1378" t="s">
        <v>103</v>
      </c>
      <c r="R1378">
        <v>0</v>
      </c>
      <c r="S1378">
        <v>0</v>
      </c>
      <c r="T1378">
        <v>0</v>
      </c>
      <c r="U1378">
        <v>0</v>
      </c>
      <c r="V1378">
        <v>0</v>
      </c>
      <c r="W1378">
        <v>0</v>
      </c>
      <c r="X1378">
        <v>0</v>
      </c>
      <c r="Y1378">
        <v>0</v>
      </c>
      <c r="Z1378">
        <v>0</v>
      </c>
      <c r="AA1378">
        <v>112.83</v>
      </c>
      <c r="AB1378">
        <v>0</v>
      </c>
      <c r="AC1378">
        <v>0</v>
      </c>
      <c r="AD1378">
        <v>0</v>
      </c>
      <c r="AE1378" t="s">
        <v>104</v>
      </c>
      <c r="AF1378" t="s">
        <v>741</v>
      </c>
      <c r="AG1378" t="s">
        <v>415</v>
      </c>
      <c r="AH1378" t="s">
        <v>109</v>
      </c>
    </row>
    <row r="1379" spans="1:34" ht="15">
      <c r="A1379" t="s">
        <v>101</v>
      </c>
      <c r="B1379" t="s">
        <v>740</v>
      </c>
      <c r="C1379" t="s">
        <v>414</v>
      </c>
      <c r="D1379" t="s">
        <v>492</v>
      </c>
      <c r="E1379" t="s">
        <v>106</v>
      </c>
      <c r="F1379">
        <v>2012</v>
      </c>
      <c r="G1379" t="s">
        <v>113</v>
      </c>
      <c r="H1379" t="s">
        <v>493</v>
      </c>
      <c r="I1379" t="s">
        <v>115</v>
      </c>
      <c r="J1379" t="s">
        <v>147</v>
      </c>
      <c r="L1379">
        <v>0</v>
      </c>
      <c r="M1379">
        <v>0</v>
      </c>
      <c r="N1379">
        <v>571</v>
      </c>
      <c r="O1379">
        <v>0</v>
      </c>
      <c r="P1379">
        <v>-571</v>
      </c>
      <c r="Q1379" t="s">
        <v>103</v>
      </c>
      <c r="R1379">
        <v>0</v>
      </c>
      <c r="S1379">
        <v>0</v>
      </c>
      <c r="T1379">
        <v>571</v>
      </c>
      <c r="U1379">
        <v>0</v>
      </c>
      <c r="V1379">
        <v>0</v>
      </c>
      <c r="W1379">
        <v>0</v>
      </c>
      <c r="X1379">
        <v>0</v>
      </c>
      <c r="Y1379">
        <v>0</v>
      </c>
      <c r="Z1379">
        <v>0</v>
      </c>
      <c r="AA1379">
        <v>0</v>
      </c>
      <c r="AB1379">
        <v>0</v>
      </c>
      <c r="AC1379">
        <v>0</v>
      </c>
      <c r="AD1379">
        <v>0</v>
      </c>
      <c r="AE1379" t="s">
        <v>104</v>
      </c>
      <c r="AF1379" t="s">
        <v>741</v>
      </c>
      <c r="AG1379" t="s">
        <v>415</v>
      </c>
      <c r="AH1379" t="s">
        <v>107</v>
      </c>
    </row>
    <row r="1380" spans="1:34" ht="15">
      <c r="A1380" t="s">
        <v>101</v>
      </c>
      <c r="B1380" t="s">
        <v>740</v>
      </c>
      <c r="C1380" t="s">
        <v>414</v>
      </c>
      <c r="D1380" t="s">
        <v>410</v>
      </c>
      <c r="E1380" t="s">
        <v>106</v>
      </c>
      <c r="F1380">
        <v>2012</v>
      </c>
      <c r="G1380" t="s">
        <v>113</v>
      </c>
      <c r="H1380" t="s">
        <v>411</v>
      </c>
      <c r="I1380" t="s">
        <v>115</v>
      </c>
      <c r="J1380" t="s">
        <v>150</v>
      </c>
      <c r="L1380">
        <v>0</v>
      </c>
      <c r="M1380">
        <v>0</v>
      </c>
      <c r="N1380">
        <v>61.72</v>
      </c>
      <c r="O1380">
        <v>0</v>
      </c>
      <c r="P1380">
        <v>-61.72</v>
      </c>
      <c r="Q1380" t="s">
        <v>103</v>
      </c>
      <c r="R1380">
        <v>0</v>
      </c>
      <c r="S1380">
        <v>0</v>
      </c>
      <c r="T1380">
        <v>0</v>
      </c>
      <c r="U1380">
        <v>0</v>
      </c>
      <c r="V1380">
        <v>0</v>
      </c>
      <c r="W1380">
        <v>43.64</v>
      </c>
      <c r="X1380">
        <v>0</v>
      </c>
      <c r="Y1380">
        <v>0</v>
      </c>
      <c r="Z1380">
        <v>0</v>
      </c>
      <c r="AA1380">
        <v>0</v>
      </c>
      <c r="AB1380">
        <v>0</v>
      </c>
      <c r="AC1380">
        <v>18.080000000000002</v>
      </c>
      <c r="AD1380">
        <v>0</v>
      </c>
      <c r="AE1380" t="s">
        <v>104</v>
      </c>
      <c r="AF1380" t="s">
        <v>741</v>
      </c>
      <c r="AG1380" t="s">
        <v>415</v>
      </c>
      <c r="AH1380" t="s">
        <v>107</v>
      </c>
    </row>
    <row r="1381" spans="1:34" ht="15">
      <c r="A1381" t="s">
        <v>101</v>
      </c>
      <c r="B1381" t="s">
        <v>740</v>
      </c>
      <c r="C1381" t="s">
        <v>414</v>
      </c>
      <c r="D1381" t="s">
        <v>148</v>
      </c>
      <c r="E1381" t="s">
        <v>106</v>
      </c>
      <c r="F1381">
        <v>2012</v>
      </c>
      <c r="G1381" t="s">
        <v>113</v>
      </c>
      <c r="H1381" t="s">
        <v>149</v>
      </c>
      <c r="I1381" t="s">
        <v>115</v>
      </c>
      <c r="J1381" t="s">
        <v>150</v>
      </c>
      <c r="L1381">
        <v>0</v>
      </c>
      <c r="M1381">
        <v>0</v>
      </c>
      <c r="N1381">
        <v>30080.350000000002</v>
      </c>
      <c r="O1381">
        <v>0</v>
      </c>
      <c r="P1381">
        <v>-30080.350000000002</v>
      </c>
      <c r="Q1381" t="s">
        <v>103</v>
      </c>
      <c r="R1381">
        <v>0</v>
      </c>
      <c r="S1381">
        <v>0</v>
      </c>
      <c r="T1381">
        <v>0</v>
      </c>
      <c r="U1381">
        <v>0</v>
      </c>
      <c r="V1381">
        <v>0</v>
      </c>
      <c r="W1381">
        <v>30080.350000000002</v>
      </c>
      <c r="X1381">
        <v>0</v>
      </c>
      <c r="Y1381">
        <v>0</v>
      </c>
      <c r="Z1381">
        <v>0</v>
      </c>
      <c r="AA1381">
        <v>0</v>
      </c>
      <c r="AB1381">
        <v>0</v>
      </c>
      <c r="AC1381">
        <v>0</v>
      </c>
      <c r="AD1381">
        <v>0</v>
      </c>
      <c r="AE1381" t="s">
        <v>104</v>
      </c>
      <c r="AF1381" t="s">
        <v>741</v>
      </c>
      <c r="AG1381" t="s">
        <v>415</v>
      </c>
      <c r="AH1381" t="s">
        <v>107</v>
      </c>
    </row>
    <row r="1382" spans="1:34" ht="15">
      <c r="A1382" t="s">
        <v>101</v>
      </c>
      <c r="B1382" t="s">
        <v>740</v>
      </c>
      <c r="C1382" t="s">
        <v>414</v>
      </c>
      <c r="D1382" t="s">
        <v>148</v>
      </c>
      <c r="E1382" t="s">
        <v>108</v>
      </c>
      <c r="F1382">
        <v>2012</v>
      </c>
      <c r="G1382" t="s">
        <v>113</v>
      </c>
      <c r="H1382" t="s">
        <v>149</v>
      </c>
      <c r="I1382" t="s">
        <v>115</v>
      </c>
      <c r="J1382" t="s">
        <v>150</v>
      </c>
      <c r="L1382">
        <v>0</v>
      </c>
      <c r="M1382">
        <v>0</v>
      </c>
      <c r="N1382">
        <v>300</v>
      </c>
      <c r="O1382">
        <v>0</v>
      </c>
      <c r="P1382">
        <v>-300</v>
      </c>
      <c r="Q1382" t="s">
        <v>103</v>
      </c>
      <c r="R1382">
        <v>0</v>
      </c>
      <c r="S1382">
        <v>0</v>
      </c>
      <c r="T1382">
        <v>0</v>
      </c>
      <c r="U1382">
        <v>0</v>
      </c>
      <c r="V1382">
        <v>0</v>
      </c>
      <c r="W1382">
        <v>0</v>
      </c>
      <c r="X1382">
        <v>0</v>
      </c>
      <c r="Y1382">
        <v>0</v>
      </c>
      <c r="Z1382">
        <v>0</v>
      </c>
      <c r="AA1382">
        <v>0</v>
      </c>
      <c r="AB1382">
        <v>300</v>
      </c>
      <c r="AC1382">
        <v>0</v>
      </c>
      <c r="AD1382">
        <v>0</v>
      </c>
      <c r="AE1382" t="s">
        <v>104</v>
      </c>
      <c r="AF1382" t="s">
        <v>741</v>
      </c>
      <c r="AG1382" t="s">
        <v>415</v>
      </c>
      <c r="AH1382" t="s">
        <v>109</v>
      </c>
    </row>
    <row r="1383" spans="1:34" ht="15">
      <c r="A1383" t="s">
        <v>101</v>
      </c>
      <c r="B1383" t="s">
        <v>740</v>
      </c>
      <c r="C1383" t="s">
        <v>414</v>
      </c>
      <c r="D1383" t="s">
        <v>478</v>
      </c>
      <c r="E1383" t="s">
        <v>108</v>
      </c>
      <c r="F1383">
        <v>2012</v>
      </c>
      <c r="G1383" t="s">
        <v>113</v>
      </c>
      <c r="H1383" t="s">
        <v>479</v>
      </c>
      <c r="I1383" t="s">
        <v>115</v>
      </c>
      <c r="J1383" t="s">
        <v>150</v>
      </c>
      <c r="L1383">
        <v>0</v>
      </c>
      <c r="M1383">
        <v>0</v>
      </c>
      <c r="N1383">
        <v>131.55</v>
      </c>
      <c r="O1383">
        <v>0</v>
      </c>
      <c r="P1383">
        <v>-131.55</v>
      </c>
      <c r="Q1383" t="s">
        <v>103</v>
      </c>
      <c r="R1383">
        <v>0</v>
      </c>
      <c r="S1383">
        <v>0</v>
      </c>
      <c r="T1383">
        <v>0</v>
      </c>
      <c r="U1383">
        <v>0</v>
      </c>
      <c r="V1383">
        <v>0</v>
      </c>
      <c r="W1383">
        <v>0</v>
      </c>
      <c r="X1383">
        <v>0</v>
      </c>
      <c r="Y1383">
        <v>0</v>
      </c>
      <c r="Z1383">
        <v>0</v>
      </c>
      <c r="AA1383">
        <v>0</v>
      </c>
      <c r="AB1383">
        <v>0</v>
      </c>
      <c r="AC1383">
        <v>131.55</v>
      </c>
      <c r="AD1383">
        <v>0</v>
      </c>
      <c r="AE1383" t="s">
        <v>104</v>
      </c>
      <c r="AF1383" t="s">
        <v>741</v>
      </c>
      <c r="AG1383" t="s">
        <v>415</v>
      </c>
      <c r="AH1383" t="s">
        <v>109</v>
      </c>
    </row>
    <row r="1384" spans="1:34" ht="15">
      <c r="A1384" t="s">
        <v>101</v>
      </c>
      <c r="B1384" t="s">
        <v>740</v>
      </c>
      <c r="C1384" t="s">
        <v>414</v>
      </c>
      <c r="D1384" t="s">
        <v>406</v>
      </c>
      <c r="E1384" t="s">
        <v>106</v>
      </c>
      <c r="F1384">
        <v>2012</v>
      </c>
      <c r="G1384" t="s">
        <v>113</v>
      </c>
      <c r="H1384" t="s">
        <v>407</v>
      </c>
      <c r="I1384" t="s">
        <v>115</v>
      </c>
      <c r="J1384" t="s">
        <v>150</v>
      </c>
      <c r="L1384">
        <v>0</v>
      </c>
      <c r="M1384">
        <v>0</v>
      </c>
      <c r="N1384">
        <v>142.32</v>
      </c>
      <c r="O1384">
        <v>0</v>
      </c>
      <c r="P1384">
        <v>-142.32</v>
      </c>
      <c r="Q1384" t="s">
        <v>103</v>
      </c>
      <c r="R1384">
        <v>0</v>
      </c>
      <c r="S1384">
        <v>0</v>
      </c>
      <c r="T1384">
        <v>142.32</v>
      </c>
      <c r="U1384">
        <v>0</v>
      </c>
      <c r="V1384">
        <v>0</v>
      </c>
      <c r="W1384">
        <v>0</v>
      </c>
      <c r="X1384">
        <v>0</v>
      </c>
      <c r="Y1384">
        <v>0</v>
      </c>
      <c r="Z1384">
        <v>0</v>
      </c>
      <c r="AA1384">
        <v>0</v>
      </c>
      <c r="AB1384">
        <v>0</v>
      </c>
      <c r="AC1384">
        <v>0</v>
      </c>
      <c r="AD1384">
        <v>0</v>
      </c>
      <c r="AE1384" t="s">
        <v>104</v>
      </c>
      <c r="AF1384" t="s">
        <v>741</v>
      </c>
      <c r="AG1384" t="s">
        <v>415</v>
      </c>
      <c r="AH1384" t="s">
        <v>107</v>
      </c>
    </row>
    <row r="1385" spans="1:34" ht="15">
      <c r="A1385" t="s">
        <v>101</v>
      </c>
      <c r="B1385" t="s">
        <v>740</v>
      </c>
      <c r="C1385" t="s">
        <v>414</v>
      </c>
      <c r="D1385" t="s">
        <v>374</v>
      </c>
      <c r="E1385" t="s">
        <v>106</v>
      </c>
      <c r="F1385">
        <v>2012</v>
      </c>
      <c r="G1385" t="s">
        <v>113</v>
      </c>
      <c r="H1385" t="s">
        <v>375</v>
      </c>
      <c r="I1385" t="s">
        <v>115</v>
      </c>
      <c r="J1385" t="s">
        <v>150</v>
      </c>
      <c r="L1385">
        <v>0</v>
      </c>
      <c r="M1385">
        <v>0</v>
      </c>
      <c r="N1385">
        <v>1995</v>
      </c>
      <c r="O1385">
        <v>0</v>
      </c>
      <c r="P1385">
        <v>-1995</v>
      </c>
      <c r="Q1385" t="s">
        <v>103</v>
      </c>
      <c r="R1385">
        <v>0</v>
      </c>
      <c r="S1385">
        <v>0</v>
      </c>
      <c r="T1385">
        <v>0</v>
      </c>
      <c r="U1385">
        <v>0</v>
      </c>
      <c r="V1385">
        <v>1995</v>
      </c>
      <c r="W1385">
        <v>0</v>
      </c>
      <c r="X1385">
        <v>0</v>
      </c>
      <c r="Y1385">
        <v>0</v>
      </c>
      <c r="Z1385">
        <v>0</v>
      </c>
      <c r="AA1385">
        <v>0</v>
      </c>
      <c r="AB1385">
        <v>0</v>
      </c>
      <c r="AC1385">
        <v>0</v>
      </c>
      <c r="AD1385">
        <v>0</v>
      </c>
      <c r="AE1385" t="s">
        <v>104</v>
      </c>
      <c r="AF1385" t="s">
        <v>741</v>
      </c>
      <c r="AG1385" t="s">
        <v>415</v>
      </c>
      <c r="AH1385" t="s">
        <v>107</v>
      </c>
    </row>
    <row r="1386" spans="1:34" ht="15">
      <c r="A1386" t="s">
        <v>101</v>
      </c>
      <c r="B1386" t="s">
        <v>740</v>
      </c>
      <c r="C1386" t="s">
        <v>414</v>
      </c>
      <c r="D1386" t="s">
        <v>188</v>
      </c>
      <c r="E1386" t="s">
        <v>106</v>
      </c>
      <c r="F1386">
        <v>2012</v>
      </c>
      <c r="G1386" t="s">
        <v>113</v>
      </c>
      <c r="H1386" t="s">
        <v>189</v>
      </c>
      <c r="I1386" t="s">
        <v>115</v>
      </c>
      <c r="J1386" t="s">
        <v>190</v>
      </c>
      <c r="L1386">
        <v>0</v>
      </c>
      <c r="M1386">
        <v>0</v>
      </c>
      <c r="N1386">
        <v>0</v>
      </c>
      <c r="O1386">
        <v>6331.16</v>
      </c>
      <c r="P1386">
        <v>-6331.16</v>
      </c>
      <c r="Q1386" t="s">
        <v>103</v>
      </c>
      <c r="R1386">
        <v>0</v>
      </c>
      <c r="S1386">
        <v>0</v>
      </c>
      <c r="T1386">
        <v>0</v>
      </c>
      <c r="U1386">
        <v>0</v>
      </c>
      <c r="V1386">
        <v>0</v>
      </c>
      <c r="W1386">
        <v>0</v>
      </c>
      <c r="X1386">
        <v>0</v>
      </c>
      <c r="Y1386">
        <v>0</v>
      </c>
      <c r="Z1386">
        <v>0</v>
      </c>
      <c r="AA1386">
        <v>0</v>
      </c>
      <c r="AB1386">
        <v>0</v>
      </c>
      <c r="AC1386">
        <v>0</v>
      </c>
      <c r="AD1386">
        <v>0</v>
      </c>
      <c r="AE1386" t="s">
        <v>104</v>
      </c>
      <c r="AF1386" t="s">
        <v>741</v>
      </c>
      <c r="AG1386" t="s">
        <v>415</v>
      </c>
      <c r="AH1386" t="s">
        <v>107</v>
      </c>
    </row>
    <row r="1387" spans="1:34" ht="15">
      <c r="A1387" t="s">
        <v>101</v>
      </c>
      <c r="B1387" t="s">
        <v>740</v>
      </c>
      <c r="C1387" t="s">
        <v>414</v>
      </c>
      <c r="D1387" t="s">
        <v>225</v>
      </c>
      <c r="E1387" t="s">
        <v>106</v>
      </c>
      <c r="F1387">
        <v>2012</v>
      </c>
      <c r="G1387" t="s">
        <v>113</v>
      </c>
      <c r="H1387" t="s">
        <v>226</v>
      </c>
      <c r="I1387" t="s">
        <v>115</v>
      </c>
      <c r="J1387" t="s">
        <v>227</v>
      </c>
      <c r="L1387">
        <v>0</v>
      </c>
      <c r="M1387">
        <v>0</v>
      </c>
      <c r="N1387">
        <v>146309.36000000002</v>
      </c>
      <c r="O1387">
        <v>0</v>
      </c>
      <c r="P1387">
        <v>-146309.36000000002</v>
      </c>
      <c r="Q1387" t="s">
        <v>103</v>
      </c>
      <c r="R1387">
        <v>0</v>
      </c>
      <c r="S1387">
        <v>7117.2</v>
      </c>
      <c r="T1387">
        <v>18276.88</v>
      </c>
      <c r="U1387">
        <v>14052.62</v>
      </c>
      <c r="V1387">
        <v>14328.07</v>
      </c>
      <c r="W1387">
        <v>13694.98</v>
      </c>
      <c r="X1387">
        <v>10574.33</v>
      </c>
      <c r="Y1387">
        <v>19418.5</v>
      </c>
      <c r="Z1387">
        <v>11005.4</v>
      </c>
      <c r="AA1387">
        <v>13668.53</v>
      </c>
      <c r="AB1387">
        <v>10687.65</v>
      </c>
      <c r="AC1387">
        <v>13485.2</v>
      </c>
      <c r="AD1387">
        <v>0</v>
      </c>
      <c r="AE1387" t="s">
        <v>104</v>
      </c>
      <c r="AF1387" t="s">
        <v>741</v>
      </c>
      <c r="AG1387" t="s">
        <v>415</v>
      </c>
      <c r="AH1387" t="s">
        <v>107</v>
      </c>
    </row>
    <row r="1388" spans="1:34" ht="15">
      <c r="A1388" t="s">
        <v>101</v>
      </c>
      <c r="B1388" t="s">
        <v>740</v>
      </c>
      <c r="C1388" t="s">
        <v>414</v>
      </c>
      <c r="D1388" t="s">
        <v>225</v>
      </c>
      <c r="E1388" t="s">
        <v>108</v>
      </c>
      <c r="F1388">
        <v>2012</v>
      </c>
      <c r="G1388" t="s">
        <v>113</v>
      </c>
      <c r="H1388" t="s">
        <v>226</v>
      </c>
      <c r="I1388" t="s">
        <v>115</v>
      </c>
      <c r="J1388" t="s">
        <v>227</v>
      </c>
      <c r="L1388">
        <v>0</v>
      </c>
      <c r="M1388">
        <v>0</v>
      </c>
      <c r="N1388">
        <v>3301.15</v>
      </c>
      <c r="O1388">
        <v>0</v>
      </c>
      <c r="P1388">
        <v>-3301.15</v>
      </c>
      <c r="Q1388" t="s">
        <v>103</v>
      </c>
      <c r="R1388">
        <v>0</v>
      </c>
      <c r="S1388">
        <v>34.43</v>
      </c>
      <c r="T1388">
        <v>768.64</v>
      </c>
      <c r="U1388">
        <v>0</v>
      </c>
      <c r="V1388">
        <v>0</v>
      </c>
      <c r="W1388">
        <v>0</v>
      </c>
      <c r="X1388">
        <v>960.8000000000001</v>
      </c>
      <c r="Y1388">
        <v>0</v>
      </c>
      <c r="Z1388">
        <v>1537.28</v>
      </c>
      <c r="AA1388">
        <v>0</v>
      </c>
      <c r="AB1388">
        <v>0</v>
      </c>
      <c r="AC1388">
        <v>0</v>
      </c>
      <c r="AD1388">
        <v>0</v>
      </c>
      <c r="AE1388" t="s">
        <v>104</v>
      </c>
      <c r="AF1388" t="s">
        <v>741</v>
      </c>
      <c r="AG1388" t="s">
        <v>415</v>
      </c>
      <c r="AH1388" t="s">
        <v>109</v>
      </c>
    </row>
    <row r="1389" spans="1:34" ht="15">
      <c r="A1389" t="s">
        <v>101</v>
      </c>
      <c r="B1389" t="s">
        <v>740</v>
      </c>
      <c r="C1389" t="s">
        <v>414</v>
      </c>
      <c r="D1389" t="s">
        <v>228</v>
      </c>
      <c r="E1389" t="s">
        <v>106</v>
      </c>
      <c r="F1389">
        <v>2012</v>
      </c>
      <c r="G1389" t="s">
        <v>113</v>
      </c>
      <c r="H1389" t="s">
        <v>229</v>
      </c>
      <c r="I1389" t="s">
        <v>115</v>
      </c>
      <c r="J1389" t="s">
        <v>227</v>
      </c>
      <c r="L1389">
        <v>0</v>
      </c>
      <c r="M1389">
        <v>0</v>
      </c>
      <c r="N1389">
        <v>85305.86</v>
      </c>
      <c r="O1389">
        <v>0</v>
      </c>
      <c r="P1389">
        <v>-85305.86</v>
      </c>
      <c r="Q1389" t="s">
        <v>103</v>
      </c>
      <c r="R1389">
        <v>0</v>
      </c>
      <c r="S1389">
        <v>4149.71</v>
      </c>
      <c r="T1389">
        <v>10656.33</v>
      </c>
      <c r="U1389">
        <v>8193.41</v>
      </c>
      <c r="V1389">
        <v>8354.02</v>
      </c>
      <c r="W1389">
        <v>7984.85</v>
      </c>
      <c r="X1389">
        <v>6165.43</v>
      </c>
      <c r="Y1389">
        <v>11321.97</v>
      </c>
      <c r="Z1389">
        <v>6416.66</v>
      </c>
      <c r="AA1389">
        <v>7969.43</v>
      </c>
      <c r="AB1389">
        <v>6231.4400000000005</v>
      </c>
      <c r="AC1389">
        <v>7862.610000000001</v>
      </c>
      <c r="AD1389">
        <v>0</v>
      </c>
      <c r="AE1389" t="s">
        <v>104</v>
      </c>
      <c r="AF1389" t="s">
        <v>741</v>
      </c>
      <c r="AG1389" t="s">
        <v>415</v>
      </c>
      <c r="AH1389" t="s">
        <v>107</v>
      </c>
    </row>
    <row r="1390" spans="1:34" ht="15">
      <c r="A1390" t="s">
        <v>101</v>
      </c>
      <c r="B1390" t="s">
        <v>740</v>
      </c>
      <c r="C1390" t="s">
        <v>414</v>
      </c>
      <c r="D1390" t="s">
        <v>228</v>
      </c>
      <c r="E1390" t="s">
        <v>108</v>
      </c>
      <c r="F1390">
        <v>2012</v>
      </c>
      <c r="G1390" t="s">
        <v>113</v>
      </c>
      <c r="H1390" t="s">
        <v>229</v>
      </c>
      <c r="I1390" t="s">
        <v>115</v>
      </c>
      <c r="J1390" t="s">
        <v>227</v>
      </c>
      <c r="L1390">
        <v>0</v>
      </c>
      <c r="M1390">
        <v>0</v>
      </c>
      <c r="N1390">
        <v>1924.73</v>
      </c>
      <c r="O1390">
        <v>0</v>
      </c>
      <c r="P1390">
        <v>-1924.73</v>
      </c>
      <c r="Q1390" t="s">
        <v>103</v>
      </c>
      <c r="R1390">
        <v>0</v>
      </c>
      <c r="S1390">
        <v>20.080000000000002</v>
      </c>
      <c r="T1390">
        <v>448.15000000000003</v>
      </c>
      <c r="U1390">
        <v>0</v>
      </c>
      <c r="V1390">
        <v>0</v>
      </c>
      <c r="W1390">
        <v>0</v>
      </c>
      <c r="X1390">
        <v>560.19</v>
      </c>
      <c r="Y1390">
        <v>0</v>
      </c>
      <c r="Z1390">
        <v>896.3100000000001</v>
      </c>
      <c r="AA1390">
        <v>0</v>
      </c>
      <c r="AB1390">
        <v>0</v>
      </c>
      <c r="AC1390">
        <v>0</v>
      </c>
      <c r="AD1390">
        <v>0</v>
      </c>
      <c r="AE1390" t="s">
        <v>104</v>
      </c>
      <c r="AF1390" t="s">
        <v>741</v>
      </c>
      <c r="AG1390" t="s">
        <v>415</v>
      </c>
      <c r="AH1390" t="s">
        <v>109</v>
      </c>
    </row>
    <row r="1391" spans="1:34" ht="15">
      <c r="A1391" t="s">
        <v>101</v>
      </c>
      <c r="B1391" t="s">
        <v>763</v>
      </c>
      <c r="C1391" t="s">
        <v>414</v>
      </c>
      <c r="D1391" t="s">
        <v>765</v>
      </c>
      <c r="E1391" t="s">
        <v>102</v>
      </c>
      <c r="F1391">
        <v>2012</v>
      </c>
      <c r="G1391" t="s">
        <v>121</v>
      </c>
      <c r="H1391" t="s">
        <v>766</v>
      </c>
      <c r="I1391" t="s">
        <v>123</v>
      </c>
      <c r="J1391" t="s">
        <v>124</v>
      </c>
      <c r="L1391">
        <v>0</v>
      </c>
      <c r="M1391">
        <v>0</v>
      </c>
      <c r="N1391">
        <v>-5000</v>
      </c>
      <c r="O1391">
        <v>0</v>
      </c>
      <c r="P1391">
        <v>5000</v>
      </c>
      <c r="Q1391" t="s">
        <v>103</v>
      </c>
      <c r="R1391">
        <v>0</v>
      </c>
      <c r="S1391">
        <v>0</v>
      </c>
      <c r="T1391">
        <v>0</v>
      </c>
      <c r="U1391">
        <v>0</v>
      </c>
      <c r="V1391">
        <v>0</v>
      </c>
      <c r="W1391">
        <v>0</v>
      </c>
      <c r="X1391">
        <v>0</v>
      </c>
      <c r="Y1391">
        <v>0</v>
      </c>
      <c r="Z1391">
        <v>0</v>
      </c>
      <c r="AA1391">
        <v>0</v>
      </c>
      <c r="AB1391">
        <v>0</v>
      </c>
      <c r="AC1391">
        <v>-5000</v>
      </c>
      <c r="AD1391">
        <v>0</v>
      </c>
      <c r="AE1391" t="s">
        <v>104</v>
      </c>
      <c r="AF1391" t="s">
        <v>764</v>
      </c>
      <c r="AG1391" t="s">
        <v>415</v>
      </c>
      <c r="AH1391" t="s">
        <v>105</v>
      </c>
    </row>
    <row r="1392" spans="1:34" ht="15">
      <c r="A1392" t="s">
        <v>101</v>
      </c>
      <c r="B1392" t="s">
        <v>102</v>
      </c>
      <c r="C1392" t="s">
        <v>418</v>
      </c>
      <c r="D1392" t="s">
        <v>127</v>
      </c>
      <c r="E1392" t="s">
        <v>102</v>
      </c>
      <c r="F1392">
        <v>2012</v>
      </c>
      <c r="G1392" t="s">
        <v>113</v>
      </c>
      <c r="H1392" t="s">
        <v>128</v>
      </c>
      <c r="I1392" t="s">
        <v>115</v>
      </c>
      <c r="J1392" t="s">
        <v>129</v>
      </c>
      <c r="K1392" t="s">
        <v>130</v>
      </c>
      <c r="L1392">
        <v>922291.96</v>
      </c>
      <c r="M1392">
        <v>922291.96</v>
      </c>
      <c r="N1392">
        <v>0</v>
      </c>
      <c r="O1392">
        <v>0</v>
      </c>
      <c r="P1392">
        <v>922291.96</v>
      </c>
      <c r="Q1392" t="s">
        <v>131</v>
      </c>
      <c r="R1392">
        <v>0</v>
      </c>
      <c r="S1392">
        <v>0</v>
      </c>
      <c r="T1392">
        <v>0</v>
      </c>
      <c r="U1392">
        <v>0</v>
      </c>
      <c r="V1392">
        <v>0</v>
      </c>
      <c r="W1392">
        <v>0</v>
      </c>
      <c r="X1392">
        <v>0</v>
      </c>
      <c r="Y1392">
        <v>0</v>
      </c>
      <c r="Z1392">
        <v>0</v>
      </c>
      <c r="AA1392">
        <v>0</v>
      </c>
      <c r="AB1392">
        <v>0</v>
      </c>
      <c r="AC1392">
        <v>0</v>
      </c>
      <c r="AD1392">
        <v>0</v>
      </c>
      <c r="AE1392" t="s">
        <v>104</v>
      </c>
      <c r="AF1392" t="s">
        <v>105</v>
      </c>
      <c r="AG1392" t="s">
        <v>419</v>
      </c>
      <c r="AH1392" t="s">
        <v>105</v>
      </c>
    </row>
    <row r="1393" spans="1:34" ht="15">
      <c r="A1393" t="s">
        <v>101</v>
      </c>
      <c r="B1393" t="s">
        <v>102</v>
      </c>
      <c r="C1393" t="s">
        <v>418</v>
      </c>
      <c r="D1393" t="s">
        <v>253</v>
      </c>
      <c r="E1393" t="s">
        <v>102</v>
      </c>
      <c r="F1393">
        <v>2012</v>
      </c>
      <c r="G1393" t="s">
        <v>113</v>
      </c>
      <c r="H1393" t="s">
        <v>254</v>
      </c>
      <c r="I1393" t="s">
        <v>115</v>
      </c>
      <c r="J1393" t="s">
        <v>129</v>
      </c>
      <c r="K1393" t="s">
        <v>130</v>
      </c>
      <c r="L1393">
        <v>-239082</v>
      </c>
      <c r="M1393">
        <v>-239082</v>
      </c>
      <c r="N1393">
        <v>0</v>
      </c>
      <c r="O1393">
        <v>0</v>
      </c>
      <c r="P1393">
        <v>-239082</v>
      </c>
      <c r="Q1393" t="s">
        <v>131</v>
      </c>
      <c r="R1393">
        <v>0</v>
      </c>
      <c r="S1393">
        <v>0</v>
      </c>
      <c r="T1393">
        <v>0</v>
      </c>
      <c r="U1393">
        <v>0</v>
      </c>
      <c r="V1393">
        <v>0</v>
      </c>
      <c r="W1393">
        <v>0</v>
      </c>
      <c r="X1393">
        <v>0</v>
      </c>
      <c r="Y1393">
        <v>0</v>
      </c>
      <c r="Z1393">
        <v>0</v>
      </c>
      <c r="AA1393">
        <v>0</v>
      </c>
      <c r="AB1393">
        <v>0</v>
      </c>
      <c r="AC1393">
        <v>0</v>
      </c>
      <c r="AD1393">
        <v>0</v>
      </c>
      <c r="AE1393" t="s">
        <v>104</v>
      </c>
      <c r="AF1393" t="s">
        <v>105</v>
      </c>
      <c r="AG1393" t="s">
        <v>419</v>
      </c>
      <c r="AH1393" t="s">
        <v>105</v>
      </c>
    </row>
    <row r="1394" spans="1:34" ht="15">
      <c r="A1394" t="s">
        <v>101</v>
      </c>
      <c r="B1394" t="s">
        <v>102</v>
      </c>
      <c r="C1394" t="s">
        <v>418</v>
      </c>
      <c r="D1394" t="s">
        <v>132</v>
      </c>
      <c r="E1394" t="s">
        <v>102</v>
      </c>
      <c r="F1394">
        <v>2012</v>
      </c>
      <c r="G1394" t="s">
        <v>113</v>
      </c>
      <c r="H1394" t="s">
        <v>133</v>
      </c>
      <c r="I1394" t="s">
        <v>115</v>
      </c>
      <c r="J1394" t="s">
        <v>129</v>
      </c>
      <c r="K1394" t="s">
        <v>130</v>
      </c>
      <c r="L1394">
        <v>0</v>
      </c>
      <c r="M1394">
        <v>0</v>
      </c>
      <c r="N1394">
        <v>0</v>
      </c>
      <c r="O1394">
        <v>0</v>
      </c>
      <c r="P1394">
        <v>0</v>
      </c>
      <c r="Q1394" t="s">
        <v>103</v>
      </c>
      <c r="R1394">
        <v>0</v>
      </c>
      <c r="S1394">
        <v>31040.98</v>
      </c>
      <c r="T1394">
        <v>-31040.98</v>
      </c>
      <c r="U1394">
        <v>0</v>
      </c>
      <c r="V1394">
        <v>15415.61</v>
      </c>
      <c r="W1394">
        <v>3853.89</v>
      </c>
      <c r="X1394">
        <v>7707.79</v>
      </c>
      <c r="Y1394">
        <v>-26977.29</v>
      </c>
      <c r="Z1394">
        <v>0</v>
      </c>
      <c r="AA1394">
        <v>11918.14</v>
      </c>
      <c r="AB1394">
        <v>-11918.14</v>
      </c>
      <c r="AC1394">
        <v>0</v>
      </c>
      <c r="AD1394">
        <v>0</v>
      </c>
      <c r="AE1394" t="s">
        <v>104</v>
      </c>
      <c r="AF1394" t="s">
        <v>105</v>
      </c>
      <c r="AG1394" t="s">
        <v>419</v>
      </c>
      <c r="AH1394" t="s">
        <v>105</v>
      </c>
    </row>
    <row r="1395" spans="1:34" ht="15">
      <c r="A1395" t="s">
        <v>101</v>
      </c>
      <c r="B1395" t="s">
        <v>102</v>
      </c>
      <c r="C1395" t="s">
        <v>418</v>
      </c>
      <c r="D1395" t="s">
        <v>420</v>
      </c>
      <c r="E1395" t="s">
        <v>102</v>
      </c>
      <c r="F1395">
        <v>2012</v>
      </c>
      <c r="G1395" t="s">
        <v>113</v>
      </c>
      <c r="H1395" t="s">
        <v>421</v>
      </c>
      <c r="I1395" t="s">
        <v>115</v>
      </c>
      <c r="J1395" t="s">
        <v>129</v>
      </c>
      <c r="K1395" t="s">
        <v>130</v>
      </c>
      <c r="L1395">
        <v>-29455</v>
      </c>
      <c r="M1395">
        <v>-29455</v>
      </c>
      <c r="N1395">
        <v>0</v>
      </c>
      <c r="O1395">
        <v>0</v>
      </c>
      <c r="P1395">
        <v>-29455</v>
      </c>
      <c r="Q1395" t="s">
        <v>131</v>
      </c>
      <c r="R1395">
        <v>0</v>
      </c>
      <c r="S1395">
        <v>0</v>
      </c>
      <c r="T1395">
        <v>0</v>
      </c>
      <c r="U1395">
        <v>0</v>
      </c>
      <c r="V1395">
        <v>0</v>
      </c>
      <c r="W1395">
        <v>0</v>
      </c>
      <c r="X1395">
        <v>0</v>
      </c>
      <c r="Y1395">
        <v>0</v>
      </c>
      <c r="Z1395">
        <v>0</v>
      </c>
      <c r="AA1395">
        <v>0</v>
      </c>
      <c r="AB1395">
        <v>0</v>
      </c>
      <c r="AC1395">
        <v>0</v>
      </c>
      <c r="AD1395">
        <v>0</v>
      </c>
      <c r="AE1395" t="s">
        <v>104</v>
      </c>
      <c r="AF1395" t="s">
        <v>105</v>
      </c>
      <c r="AG1395" t="s">
        <v>419</v>
      </c>
      <c r="AH1395" t="s">
        <v>105</v>
      </c>
    </row>
    <row r="1396" spans="1:34" ht="15">
      <c r="A1396" t="s">
        <v>101</v>
      </c>
      <c r="B1396" t="s">
        <v>102</v>
      </c>
      <c r="C1396" t="s">
        <v>418</v>
      </c>
      <c r="D1396" t="s">
        <v>134</v>
      </c>
      <c r="E1396" t="s">
        <v>102</v>
      </c>
      <c r="F1396">
        <v>2012</v>
      </c>
      <c r="G1396" t="s">
        <v>113</v>
      </c>
      <c r="H1396" t="s">
        <v>135</v>
      </c>
      <c r="I1396" t="s">
        <v>115</v>
      </c>
      <c r="J1396" t="s">
        <v>129</v>
      </c>
      <c r="K1396" t="s">
        <v>136</v>
      </c>
      <c r="L1396">
        <v>154800</v>
      </c>
      <c r="M1396">
        <v>154800</v>
      </c>
      <c r="N1396">
        <v>0</v>
      </c>
      <c r="O1396">
        <v>0</v>
      </c>
      <c r="P1396">
        <v>154800</v>
      </c>
      <c r="Q1396" t="s">
        <v>131</v>
      </c>
      <c r="R1396">
        <v>0</v>
      </c>
      <c r="S1396">
        <v>0</v>
      </c>
      <c r="T1396">
        <v>0</v>
      </c>
      <c r="U1396">
        <v>0</v>
      </c>
      <c r="V1396">
        <v>0</v>
      </c>
      <c r="W1396">
        <v>0</v>
      </c>
      <c r="X1396">
        <v>0</v>
      </c>
      <c r="Y1396">
        <v>0</v>
      </c>
      <c r="Z1396">
        <v>0</v>
      </c>
      <c r="AA1396">
        <v>0</v>
      </c>
      <c r="AB1396">
        <v>0</v>
      </c>
      <c r="AC1396">
        <v>0</v>
      </c>
      <c r="AD1396">
        <v>0</v>
      </c>
      <c r="AE1396" t="s">
        <v>104</v>
      </c>
      <c r="AF1396" t="s">
        <v>105</v>
      </c>
      <c r="AG1396" t="s">
        <v>419</v>
      </c>
      <c r="AH1396" t="s">
        <v>105</v>
      </c>
    </row>
    <row r="1397" spans="1:34" ht="15">
      <c r="A1397" t="s">
        <v>101</v>
      </c>
      <c r="B1397" t="s">
        <v>102</v>
      </c>
      <c r="C1397" t="s">
        <v>418</v>
      </c>
      <c r="D1397" t="s">
        <v>137</v>
      </c>
      <c r="E1397" t="s">
        <v>102</v>
      </c>
      <c r="F1397">
        <v>2012</v>
      </c>
      <c r="G1397" t="s">
        <v>113</v>
      </c>
      <c r="H1397" t="s">
        <v>138</v>
      </c>
      <c r="I1397" t="s">
        <v>115</v>
      </c>
      <c r="J1397" t="s">
        <v>129</v>
      </c>
      <c r="K1397" t="s">
        <v>136</v>
      </c>
      <c r="L1397">
        <v>70554.96</v>
      </c>
      <c r="M1397">
        <v>70554.96</v>
      </c>
      <c r="N1397">
        <v>0</v>
      </c>
      <c r="O1397">
        <v>0</v>
      </c>
      <c r="P1397">
        <v>70554.96</v>
      </c>
      <c r="Q1397" t="s">
        <v>131</v>
      </c>
      <c r="R1397">
        <v>0</v>
      </c>
      <c r="S1397">
        <v>0</v>
      </c>
      <c r="T1397">
        <v>0</v>
      </c>
      <c r="U1397">
        <v>0</v>
      </c>
      <c r="V1397">
        <v>0</v>
      </c>
      <c r="W1397">
        <v>0</v>
      </c>
      <c r="X1397">
        <v>0</v>
      </c>
      <c r="Y1397">
        <v>0</v>
      </c>
      <c r="Z1397">
        <v>0</v>
      </c>
      <c r="AA1397">
        <v>0</v>
      </c>
      <c r="AB1397">
        <v>0</v>
      </c>
      <c r="AC1397">
        <v>0</v>
      </c>
      <c r="AD1397">
        <v>0</v>
      </c>
      <c r="AE1397" t="s">
        <v>104</v>
      </c>
      <c r="AF1397" t="s">
        <v>105</v>
      </c>
      <c r="AG1397" t="s">
        <v>419</v>
      </c>
      <c r="AH1397" t="s">
        <v>105</v>
      </c>
    </row>
    <row r="1398" spans="1:34" ht="15">
      <c r="A1398" t="s">
        <v>101</v>
      </c>
      <c r="B1398" t="s">
        <v>102</v>
      </c>
      <c r="C1398" t="s">
        <v>418</v>
      </c>
      <c r="D1398" t="s">
        <v>139</v>
      </c>
      <c r="E1398" t="s">
        <v>102</v>
      </c>
      <c r="F1398">
        <v>2012</v>
      </c>
      <c r="G1398" t="s">
        <v>113</v>
      </c>
      <c r="H1398" t="s">
        <v>140</v>
      </c>
      <c r="I1398" t="s">
        <v>115</v>
      </c>
      <c r="J1398" t="s">
        <v>129</v>
      </c>
      <c r="K1398" t="s">
        <v>136</v>
      </c>
      <c r="L1398">
        <v>66865.96</v>
      </c>
      <c r="M1398">
        <v>66865.96</v>
      </c>
      <c r="N1398">
        <v>0</v>
      </c>
      <c r="O1398">
        <v>0</v>
      </c>
      <c r="P1398">
        <v>66865.96</v>
      </c>
      <c r="Q1398" t="s">
        <v>131</v>
      </c>
      <c r="R1398">
        <v>0</v>
      </c>
      <c r="S1398">
        <v>0</v>
      </c>
      <c r="T1398">
        <v>0</v>
      </c>
      <c r="U1398">
        <v>0</v>
      </c>
      <c r="V1398">
        <v>0</v>
      </c>
      <c r="W1398">
        <v>0</v>
      </c>
      <c r="X1398">
        <v>0</v>
      </c>
      <c r="Y1398">
        <v>0</v>
      </c>
      <c r="Z1398">
        <v>0</v>
      </c>
      <c r="AA1398">
        <v>0</v>
      </c>
      <c r="AB1398">
        <v>0</v>
      </c>
      <c r="AC1398">
        <v>0</v>
      </c>
      <c r="AD1398">
        <v>0</v>
      </c>
      <c r="AE1398" t="s">
        <v>104</v>
      </c>
      <c r="AF1398" t="s">
        <v>105</v>
      </c>
      <c r="AG1398" t="s">
        <v>419</v>
      </c>
      <c r="AH1398" t="s">
        <v>105</v>
      </c>
    </row>
    <row r="1399" spans="1:34" ht="15">
      <c r="A1399" t="s">
        <v>101</v>
      </c>
      <c r="B1399" t="s">
        <v>102</v>
      </c>
      <c r="C1399" t="s">
        <v>418</v>
      </c>
      <c r="D1399" t="s">
        <v>141</v>
      </c>
      <c r="E1399" t="s">
        <v>102</v>
      </c>
      <c r="F1399">
        <v>2012</v>
      </c>
      <c r="G1399" t="s">
        <v>113</v>
      </c>
      <c r="H1399" t="s">
        <v>142</v>
      </c>
      <c r="I1399" t="s">
        <v>115</v>
      </c>
      <c r="J1399" t="s">
        <v>129</v>
      </c>
      <c r="K1399" t="s">
        <v>136</v>
      </c>
      <c r="L1399">
        <v>4620</v>
      </c>
      <c r="M1399">
        <v>4620</v>
      </c>
      <c r="N1399">
        <v>0</v>
      </c>
      <c r="O1399">
        <v>0</v>
      </c>
      <c r="P1399">
        <v>4620</v>
      </c>
      <c r="Q1399" t="s">
        <v>131</v>
      </c>
      <c r="R1399">
        <v>0</v>
      </c>
      <c r="S1399">
        <v>0</v>
      </c>
      <c r="T1399">
        <v>0</v>
      </c>
      <c r="U1399">
        <v>0</v>
      </c>
      <c r="V1399">
        <v>0</v>
      </c>
      <c r="W1399">
        <v>0</v>
      </c>
      <c r="X1399">
        <v>0</v>
      </c>
      <c r="Y1399">
        <v>0</v>
      </c>
      <c r="Z1399">
        <v>0</v>
      </c>
      <c r="AA1399">
        <v>0</v>
      </c>
      <c r="AB1399">
        <v>0</v>
      </c>
      <c r="AC1399">
        <v>0</v>
      </c>
      <c r="AD1399">
        <v>0</v>
      </c>
      <c r="AE1399" t="s">
        <v>104</v>
      </c>
      <c r="AF1399" t="s">
        <v>105</v>
      </c>
      <c r="AG1399" t="s">
        <v>419</v>
      </c>
      <c r="AH1399" t="s">
        <v>105</v>
      </c>
    </row>
    <row r="1400" spans="1:34" ht="15">
      <c r="A1400" t="s">
        <v>101</v>
      </c>
      <c r="B1400" t="s">
        <v>102</v>
      </c>
      <c r="C1400" t="s">
        <v>418</v>
      </c>
      <c r="D1400" t="s">
        <v>143</v>
      </c>
      <c r="E1400" t="s">
        <v>102</v>
      </c>
      <c r="F1400">
        <v>2012</v>
      </c>
      <c r="G1400" t="s">
        <v>113</v>
      </c>
      <c r="H1400" t="s">
        <v>144</v>
      </c>
      <c r="I1400" t="s">
        <v>115</v>
      </c>
      <c r="J1400" t="s">
        <v>129</v>
      </c>
      <c r="K1400" t="s">
        <v>136</v>
      </c>
      <c r="L1400">
        <v>0</v>
      </c>
      <c r="M1400">
        <v>0</v>
      </c>
      <c r="N1400">
        <v>0</v>
      </c>
      <c r="O1400">
        <v>0</v>
      </c>
      <c r="P1400">
        <v>0</v>
      </c>
      <c r="Q1400" t="s">
        <v>103</v>
      </c>
      <c r="R1400">
        <v>0</v>
      </c>
      <c r="S1400">
        <v>6381.07</v>
      </c>
      <c r="T1400">
        <v>-6381.07</v>
      </c>
      <c r="U1400">
        <v>0</v>
      </c>
      <c r="V1400">
        <v>1990.18</v>
      </c>
      <c r="W1400">
        <v>497.55</v>
      </c>
      <c r="X1400">
        <v>1024.26</v>
      </c>
      <c r="Y1400">
        <v>-3511.9900000000002</v>
      </c>
      <c r="Z1400">
        <v>0</v>
      </c>
      <c r="AA1400">
        <v>1558.1100000000001</v>
      </c>
      <c r="AB1400">
        <v>-1558.1100000000001</v>
      </c>
      <c r="AC1400">
        <v>0</v>
      </c>
      <c r="AD1400">
        <v>0</v>
      </c>
      <c r="AE1400" t="s">
        <v>104</v>
      </c>
      <c r="AF1400" t="s">
        <v>105</v>
      </c>
      <c r="AG1400" t="s">
        <v>419</v>
      </c>
      <c r="AH1400" t="s">
        <v>105</v>
      </c>
    </row>
    <row r="1401" spans="1:34" ht="15">
      <c r="A1401" t="s">
        <v>101</v>
      </c>
      <c r="B1401" t="s">
        <v>102</v>
      </c>
      <c r="C1401" t="s">
        <v>418</v>
      </c>
      <c r="D1401" t="s">
        <v>232</v>
      </c>
      <c r="E1401" t="s">
        <v>102</v>
      </c>
      <c r="F1401">
        <v>2012</v>
      </c>
      <c r="G1401" t="s">
        <v>113</v>
      </c>
      <c r="H1401" t="s">
        <v>233</v>
      </c>
      <c r="I1401" t="s">
        <v>115</v>
      </c>
      <c r="J1401" t="s">
        <v>147</v>
      </c>
      <c r="L1401">
        <v>225915.08000000002</v>
      </c>
      <c r="M1401">
        <v>225915.08000000002</v>
      </c>
      <c r="N1401">
        <v>0</v>
      </c>
      <c r="O1401">
        <v>0</v>
      </c>
      <c r="P1401">
        <v>225915.08000000002</v>
      </c>
      <c r="Q1401" t="s">
        <v>131</v>
      </c>
      <c r="R1401">
        <v>0</v>
      </c>
      <c r="S1401">
        <v>0</v>
      </c>
      <c r="T1401">
        <v>0</v>
      </c>
      <c r="U1401">
        <v>0</v>
      </c>
      <c r="V1401">
        <v>0</v>
      </c>
      <c r="W1401">
        <v>0</v>
      </c>
      <c r="X1401">
        <v>0</v>
      </c>
      <c r="Y1401">
        <v>0</v>
      </c>
      <c r="Z1401">
        <v>0</v>
      </c>
      <c r="AA1401">
        <v>0</v>
      </c>
      <c r="AB1401">
        <v>0</v>
      </c>
      <c r="AC1401">
        <v>0</v>
      </c>
      <c r="AD1401">
        <v>0</v>
      </c>
      <c r="AE1401" t="s">
        <v>104</v>
      </c>
      <c r="AF1401" t="s">
        <v>105</v>
      </c>
      <c r="AG1401" t="s">
        <v>419</v>
      </c>
      <c r="AH1401" t="s">
        <v>105</v>
      </c>
    </row>
    <row r="1402" spans="1:34" ht="15">
      <c r="A1402" t="s">
        <v>101</v>
      </c>
      <c r="B1402" t="s">
        <v>102</v>
      </c>
      <c r="C1402" t="s">
        <v>418</v>
      </c>
      <c r="D1402" t="s">
        <v>173</v>
      </c>
      <c r="E1402" t="s">
        <v>102</v>
      </c>
      <c r="F1402">
        <v>2012</v>
      </c>
      <c r="G1402" t="s">
        <v>113</v>
      </c>
      <c r="H1402" t="s">
        <v>174</v>
      </c>
      <c r="I1402" t="s">
        <v>115</v>
      </c>
      <c r="J1402" t="s">
        <v>147</v>
      </c>
      <c r="L1402">
        <v>24000</v>
      </c>
      <c r="M1402">
        <v>24000</v>
      </c>
      <c r="N1402">
        <v>0</v>
      </c>
      <c r="O1402">
        <v>0</v>
      </c>
      <c r="P1402">
        <v>24000</v>
      </c>
      <c r="Q1402" t="s">
        <v>131</v>
      </c>
      <c r="R1402">
        <v>0</v>
      </c>
      <c r="S1402">
        <v>0</v>
      </c>
      <c r="T1402">
        <v>0</v>
      </c>
      <c r="U1402">
        <v>0</v>
      </c>
      <c r="V1402">
        <v>0</v>
      </c>
      <c r="W1402">
        <v>0</v>
      </c>
      <c r="X1402">
        <v>0</v>
      </c>
      <c r="Y1402">
        <v>0</v>
      </c>
      <c r="Z1402">
        <v>0</v>
      </c>
      <c r="AA1402">
        <v>0</v>
      </c>
      <c r="AB1402">
        <v>0</v>
      </c>
      <c r="AC1402">
        <v>0</v>
      </c>
      <c r="AD1402">
        <v>0</v>
      </c>
      <c r="AE1402" t="s">
        <v>104</v>
      </c>
      <c r="AF1402" t="s">
        <v>105</v>
      </c>
      <c r="AG1402" t="s">
        <v>419</v>
      </c>
      <c r="AH1402" t="s">
        <v>105</v>
      </c>
    </row>
    <row r="1403" spans="1:34" ht="15">
      <c r="A1403" t="s">
        <v>101</v>
      </c>
      <c r="B1403" t="s">
        <v>102</v>
      </c>
      <c r="C1403" t="s">
        <v>418</v>
      </c>
      <c r="D1403" t="s">
        <v>175</v>
      </c>
      <c r="E1403" t="s">
        <v>102</v>
      </c>
      <c r="F1403">
        <v>2012</v>
      </c>
      <c r="G1403" t="s">
        <v>113</v>
      </c>
      <c r="H1403" t="s">
        <v>176</v>
      </c>
      <c r="I1403" t="s">
        <v>115</v>
      </c>
      <c r="J1403" t="s">
        <v>147</v>
      </c>
      <c r="L1403">
        <v>500</v>
      </c>
      <c r="M1403">
        <v>500</v>
      </c>
      <c r="N1403">
        <v>0</v>
      </c>
      <c r="O1403">
        <v>0</v>
      </c>
      <c r="P1403">
        <v>500</v>
      </c>
      <c r="Q1403" t="s">
        <v>131</v>
      </c>
      <c r="R1403">
        <v>0</v>
      </c>
      <c r="S1403">
        <v>0</v>
      </c>
      <c r="T1403">
        <v>0</v>
      </c>
      <c r="U1403">
        <v>0</v>
      </c>
      <c r="V1403">
        <v>0</v>
      </c>
      <c r="W1403">
        <v>0</v>
      </c>
      <c r="X1403">
        <v>0</v>
      </c>
      <c r="Y1403">
        <v>0</v>
      </c>
      <c r="Z1403">
        <v>0</v>
      </c>
      <c r="AA1403">
        <v>0</v>
      </c>
      <c r="AB1403">
        <v>0</v>
      </c>
      <c r="AC1403">
        <v>0</v>
      </c>
      <c r="AD1403">
        <v>0</v>
      </c>
      <c r="AE1403" t="s">
        <v>104</v>
      </c>
      <c r="AF1403" t="s">
        <v>105</v>
      </c>
      <c r="AG1403" t="s">
        <v>419</v>
      </c>
      <c r="AH1403" t="s">
        <v>105</v>
      </c>
    </row>
    <row r="1404" spans="1:34" ht="15">
      <c r="A1404" t="s">
        <v>101</v>
      </c>
      <c r="B1404" t="s">
        <v>102</v>
      </c>
      <c r="C1404" t="s">
        <v>418</v>
      </c>
      <c r="D1404" t="s">
        <v>289</v>
      </c>
      <c r="E1404" t="s">
        <v>102</v>
      </c>
      <c r="F1404">
        <v>2012</v>
      </c>
      <c r="G1404" t="s">
        <v>113</v>
      </c>
      <c r="H1404" t="s">
        <v>290</v>
      </c>
      <c r="I1404" t="s">
        <v>115</v>
      </c>
      <c r="J1404" t="s">
        <v>147</v>
      </c>
      <c r="L1404">
        <v>200</v>
      </c>
      <c r="M1404">
        <v>200</v>
      </c>
      <c r="N1404">
        <v>0</v>
      </c>
      <c r="O1404">
        <v>0</v>
      </c>
      <c r="P1404">
        <v>200</v>
      </c>
      <c r="Q1404" t="s">
        <v>131</v>
      </c>
      <c r="R1404">
        <v>0</v>
      </c>
      <c r="S1404">
        <v>0</v>
      </c>
      <c r="T1404">
        <v>0</v>
      </c>
      <c r="U1404">
        <v>0</v>
      </c>
      <c r="V1404">
        <v>0</v>
      </c>
      <c r="W1404">
        <v>0</v>
      </c>
      <c r="X1404">
        <v>0</v>
      </c>
      <c r="Y1404">
        <v>0</v>
      </c>
      <c r="Z1404">
        <v>0</v>
      </c>
      <c r="AA1404">
        <v>0</v>
      </c>
      <c r="AB1404">
        <v>0</v>
      </c>
      <c r="AC1404">
        <v>0</v>
      </c>
      <c r="AD1404">
        <v>0</v>
      </c>
      <c r="AE1404" t="s">
        <v>104</v>
      </c>
      <c r="AF1404" t="s">
        <v>105</v>
      </c>
      <c r="AG1404" t="s">
        <v>419</v>
      </c>
      <c r="AH1404" t="s">
        <v>105</v>
      </c>
    </row>
    <row r="1405" spans="1:34" ht="15">
      <c r="A1405" t="s">
        <v>101</v>
      </c>
      <c r="B1405" t="s">
        <v>102</v>
      </c>
      <c r="C1405" t="s">
        <v>418</v>
      </c>
      <c r="D1405" t="s">
        <v>422</v>
      </c>
      <c r="E1405" t="s">
        <v>102</v>
      </c>
      <c r="F1405">
        <v>2012</v>
      </c>
      <c r="G1405" t="s">
        <v>113</v>
      </c>
      <c r="H1405" t="s">
        <v>423</v>
      </c>
      <c r="I1405" t="s">
        <v>115</v>
      </c>
      <c r="J1405" t="s">
        <v>147</v>
      </c>
      <c r="L1405">
        <v>500</v>
      </c>
      <c r="M1405">
        <v>500</v>
      </c>
      <c r="N1405">
        <v>0</v>
      </c>
      <c r="O1405">
        <v>0</v>
      </c>
      <c r="P1405">
        <v>500</v>
      </c>
      <c r="Q1405" t="s">
        <v>131</v>
      </c>
      <c r="R1405">
        <v>0</v>
      </c>
      <c r="S1405">
        <v>0</v>
      </c>
      <c r="T1405">
        <v>0</v>
      </c>
      <c r="U1405">
        <v>0</v>
      </c>
      <c r="V1405">
        <v>0</v>
      </c>
      <c r="W1405">
        <v>0</v>
      </c>
      <c r="X1405">
        <v>0</v>
      </c>
      <c r="Y1405">
        <v>0</v>
      </c>
      <c r="Z1405">
        <v>0</v>
      </c>
      <c r="AA1405">
        <v>0</v>
      </c>
      <c r="AB1405">
        <v>0</v>
      </c>
      <c r="AC1405">
        <v>0</v>
      </c>
      <c r="AD1405">
        <v>0</v>
      </c>
      <c r="AE1405" t="s">
        <v>104</v>
      </c>
      <c r="AF1405" t="s">
        <v>105</v>
      </c>
      <c r="AG1405" t="s">
        <v>419</v>
      </c>
      <c r="AH1405" t="s">
        <v>105</v>
      </c>
    </row>
    <row r="1406" spans="1:34" ht="15">
      <c r="A1406" t="s">
        <v>101</v>
      </c>
      <c r="B1406" t="s">
        <v>102</v>
      </c>
      <c r="C1406" t="s">
        <v>418</v>
      </c>
      <c r="D1406" t="s">
        <v>392</v>
      </c>
      <c r="E1406" t="s">
        <v>102</v>
      </c>
      <c r="F1406">
        <v>2012</v>
      </c>
      <c r="G1406" t="s">
        <v>113</v>
      </c>
      <c r="H1406" t="s">
        <v>393</v>
      </c>
      <c r="I1406" t="s">
        <v>115</v>
      </c>
      <c r="J1406" t="s">
        <v>150</v>
      </c>
      <c r="L1406">
        <v>600</v>
      </c>
      <c r="M1406">
        <v>600</v>
      </c>
      <c r="N1406">
        <v>0</v>
      </c>
      <c r="O1406">
        <v>0</v>
      </c>
      <c r="P1406">
        <v>600</v>
      </c>
      <c r="Q1406" t="s">
        <v>131</v>
      </c>
      <c r="R1406">
        <v>0</v>
      </c>
      <c r="S1406">
        <v>0</v>
      </c>
      <c r="T1406">
        <v>0</v>
      </c>
      <c r="U1406">
        <v>0</v>
      </c>
      <c r="V1406">
        <v>0</v>
      </c>
      <c r="W1406">
        <v>0</v>
      </c>
      <c r="X1406">
        <v>0</v>
      </c>
      <c r="Y1406">
        <v>0</v>
      </c>
      <c r="Z1406">
        <v>0</v>
      </c>
      <c r="AA1406">
        <v>0</v>
      </c>
      <c r="AB1406">
        <v>0</v>
      </c>
      <c r="AC1406">
        <v>0</v>
      </c>
      <c r="AD1406">
        <v>0</v>
      </c>
      <c r="AE1406" t="s">
        <v>104</v>
      </c>
      <c r="AF1406" t="s">
        <v>105</v>
      </c>
      <c r="AG1406" t="s">
        <v>419</v>
      </c>
      <c r="AH1406" t="s">
        <v>105</v>
      </c>
    </row>
    <row r="1407" spans="1:34" ht="15">
      <c r="A1407" t="s">
        <v>101</v>
      </c>
      <c r="B1407" t="s">
        <v>102</v>
      </c>
      <c r="C1407" t="s">
        <v>418</v>
      </c>
      <c r="D1407" t="s">
        <v>272</v>
      </c>
      <c r="E1407" t="s">
        <v>102</v>
      </c>
      <c r="F1407">
        <v>2012</v>
      </c>
      <c r="G1407" t="s">
        <v>113</v>
      </c>
      <c r="H1407" t="s">
        <v>273</v>
      </c>
      <c r="I1407" t="s">
        <v>115</v>
      </c>
      <c r="J1407" t="s">
        <v>150</v>
      </c>
      <c r="L1407">
        <v>195350</v>
      </c>
      <c r="M1407">
        <v>195350</v>
      </c>
      <c r="N1407">
        <v>0</v>
      </c>
      <c r="O1407">
        <v>0</v>
      </c>
      <c r="P1407">
        <v>195350</v>
      </c>
      <c r="Q1407" t="s">
        <v>131</v>
      </c>
      <c r="R1407">
        <v>0</v>
      </c>
      <c r="S1407">
        <v>0</v>
      </c>
      <c r="T1407">
        <v>0</v>
      </c>
      <c r="U1407">
        <v>0</v>
      </c>
      <c r="V1407">
        <v>0</v>
      </c>
      <c r="W1407">
        <v>0</v>
      </c>
      <c r="X1407">
        <v>0</v>
      </c>
      <c r="Y1407">
        <v>0</v>
      </c>
      <c r="Z1407">
        <v>0</v>
      </c>
      <c r="AA1407">
        <v>0</v>
      </c>
      <c r="AB1407">
        <v>0</v>
      </c>
      <c r="AC1407">
        <v>0</v>
      </c>
      <c r="AD1407">
        <v>0</v>
      </c>
      <c r="AE1407" t="s">
        <v>104</v>
      </c>
      <c r="AF1407" t="s">
        <v>105</v>
      </c>
      <c r="AG1407" t="s">
        <v>419</v>
      </c>
      <c r="AH1407" t="s">
        <v>105</v>
      </c>
    </row>
    <row r="1408" spans="1:34" ht="15">
      <c r="A1408" t="s">
        <v>101</v>
      </c>
      <c r="B1408" t="s">
        <v>102</v>
      </c>
      <c r="C1408" t="s">
        <v>418</v>
      </c>
      <c r="D1408" t="s">
        <v>378</v>
      </c>
      <c r="E1408" t="s">
        <v>102</v>
      </c>
      <c r="F1408">
        <v>2012</v>
      </c>
      <c r="G1408" t="s">
        <v>113</v>
      </c>
      <c r="H1408" t="s">
        <v>379</v>
      </c>
      <c r="I1408" t="s">
        <v>115</v>
      </c>
      <c r="J1408" t="s">
        <v>150</v>
      </c>
      <c r="L1408">
        <v>523</v>
      </c>
      <c r="M1408">
        <v>523</v>
      </c>
      <c r="N1408">
        <v>0</v>
      </c>
      <c r="O1408">
        <v>0</v>
      </c>
      <c r="P1408">
        <v>523</v>
      </c>
      <c r="Q1408" t="s">
        <v>131</v>
      </c>
      <c r="R1408">
        <v>0</v>
      </c>
      <c r="S1408">
        <v>0</v>
      </c>
      <c r="T1408">
        <v>0</v>
      </c>
      <c r="U1408">
        <v>0</v>
      </c>
      <c r="V1408">
        <v>0</v>
      </c>
      <c r="W1408">
        <v>0</v>
      </c>
      <c r="X1408">
        <v>0</v>
      </c>
      <c r="Y1408">
        <v>0</v>
      </c>
      <c r="Z1408">
        <v>0</v>
      </c>
      <c r="AA1408">
        <v>0</v>
      </c>
      <c r="AB1408">
        <v>0</v>
      </c>
      <c r="AC1408">
        <v>0</v>
      </c>
      <c r="AD1408">
        <v>0</v>
      </c>
      <c r="AE1408" t="s">
        <v>104</v>
      </c>
      <c r="AF1408" t="s">
        <v>105</v>
      </c>
      <c r="AG1408" t="s">
        <v>419</v>
      </c>
      <c r="AH1408" t="s">
        <v>105</v>
      </c>
    </row>
    <row r="1409" spans="1:34" ht="15">
      <c r="A1409" t="s">
        <v>101</v>
      </c>
      <c r="B1409" t="s">
        <v>102</v>
      </c>
      <c r="C1409" t="s">
        <v>418</v>
      </c>
      <c r="D1409" t="s">
        <v>362</v>
      </c>
      <c r="E1409" t="s">
        <v>102</v>
      </c>
      <c r="F1409">
        <v>2012</v>
      </c>
      <c r="G1409" t="s">
        <v>113</v>
      </c>
      <c r="H1409" t="s">
        <v>363</v>
      </c>
      <c r="I1409" t="s">
        <v>115</v>
      </c>
      <c r="J1409" t="s">
        <v>150</v>
      </c>
      <c r="L1409">
        <v>32000</v>
      </c>
      <c r="M1409">
        <v>32000</v>
      </c>
      <c r="N1409">
        <v>0</v>
      </c>
      <c r="O1409">
        <v>0</v>
      </c>
      <c r="P1409">
        <v>32000</v>
      </c>
      <c r="Q1409" t="s">
        <v>131</v>
      </c>
      <c r="R1409">
        <v>0</v>
      </c>
      <c r="S1409">
        <v>0</v>
      </c>
      <c r="T1409">
        <v>0</v>
      </c>
      <c r="U1409">
        <v>0</v>
      </c>
      <c r="V1409">
        <v>0</v>
      </c>
      <c r="W1409">
        <v>0</v>
      </c>
      <c r="X1409">
        <v>0</v>
      </c>
      <c r="Y1409">
        <v>0</v>
      </c>
      <c r="Z1409">
        <v>0</v>
      </c>
      <c r="AA1409">
        <v>0</v>
      </c>
      <c r="AB1409">
        <v>0</v>
      </c>
      <c r="AC1409">
        <v>0</v>
      </c>
      <c r="AD1409">
        <v>0</v>
      </c>
      <c r="AE1409" t="s">
        <v>104</v>
      </c>
      <c r="AF1409" t="s">
        <v>105</v>
      </c>
      <c r="AG1409" t="s">
        <v>419</v>
      </c>
      <c r="AH1409" t="s">
        <v>105</v>
      </c>
    </row>
    <row r="1410" spans="1:34" ht="15">
      <c r="A1410" t="s">
        <v>101</v>
      </c>
      <c r="B1410" t="s">
        <v>102</v>
      </c>
      <c r="C1410" t="s">
        <v>418</v>
      </c>
      <c r="D1410" t="s">
        <v>276</v>
      </c>
      <c r="E1410" t="s">
        <v>102</v>
      </c>
      <c r="F1410">
        <v>2012</v>
      </c>
      <c r="G1410" t="s">
        <v>113</v>
      </c>
      <c r="H1410" t="s">
        <v>277</v>
      </c>
      <c r="I1410" t="s">
        <v>115</v>
      </c>
      <c r="J1410" t="s">
        <v>150</v>
      </c>
      <c r="L1410">
        <v>2500</v>
      </c>
      <c r="M1410">
        <v>2500</v>
      </c>
      <c r="N1410">
        <v>0</v>
      </c>
      <c r="O1410">
        <v>0</v>
      </c>
      <c r="P1410">
        <v>2500</v>
      </c>
      <c r="Q1410" t="s">
        <v>131</v>
      </c>
      <c r="R1410">
        <v>0</v>
      </c>
      <c r="S1410">
        <v>0</v>
      </c>
      <c r="T1410">
        <v>0</v>
      </c>
      <c r="U1410">
        <v>0</v>
      </c>
      <c r="V1410">
        <v>0</v>
      </c>
      <c r="W1410">
        <v>0</v>
      </c>
      <c r="X1410">
        <v>0</v>
      </c>
      <c r="Y1410">
        <v>0</v>
      </c>
      <c r="Z1410">
        <v>0</v>
      </c>
      <c r="AA1410">
        <v>0</v>
      </c>
      <c r="AB1410">
        <v>0</v>
      </c>
      <c r="AC1410">
        <v>0</v>
      </c>
      <c r="AD1410">
        <v>0</v>
      </c>
      <c r="AE1410" t="s">
        <v>104</v>
      </c>
      <c r="AF1410" t="s">
        <v>105</v>
      </c>
      <c r="AG1410" t="s">
        <v>419</v>
      </c>
      <c r="AH1410" t="s">
        <v>105</v>
      </c>
    </row>
    <row r="1411" spans="1:34" ht="15">
      <c r="A1411" t="s">
        <v>101</v>
      </c>
      <c r="B1411" t="s">
        <v>102</v>
      </c>
      <c r="C1411" t="s">
        <v>418</v>
      </c>
      <c r="D1411" t="s">
        <v>223</v>
      </c>
      <c r="E1411" t="s">
        <v>102</v>
      </c>
      <c r="F1411">
        <v>2012</v>
      </c>
      <c r="G1411" t="s">
        <v>113</v>
      </c>
      <c r="H1411" t="s">
        <v>224</v>
      </c>
      <c r="I1411" t="s">
        <v>115</v>
      </c>
      <c r="J1411" t="s">
        <v>150</v>
      </c>
      <c r="L1411">
        <v>500</v>
      </c>
      <c r="M1411">
        <v>500</v>
      </c>
      <c r="N1411">
        <v>0</v>
      </c>
      <c r="O1411">
        <v>0</v>
      </c>
      <c r="P1411">
        <v>500</v>
      </c>
      <c r="Q1411" t="s">
        <v>131</v>
      </c>
      <c r="R1411">
        <v>0</v>
      </c>
      <c r="S1411">
        <v>0</v>
      </c>
      <c r="T1411">
        <v>0</v>
      </c>
      <c r="U1411">
        <v>0</v>
      </c>
      <c r="V1411">
        <v>0</v>
      </c>
      <c r="W1411">
        <v>0</v>
      </c>
      <c r="X1411">
        <v>0</v>
      </c>
      <c r="Y1411">
        <v>0</v>
      </c>
      <c r="Z1411">
        <v>0</v>
      </c>
      <c r="AA1411">
        <v>0</v>
      </c>
      <c r="AB1411">
        <v>0</v>
      </c>
      <c r="AC1411">
        <v>0</v>
      </c>
      <c r="AD1411">
        <v>0</v>
      </c>
      <c r="AE1411" t="s">
        <v>104</v>
      </c>
      <c r="AF1411" t="s">
        <v>105</v>
      </c>
      <c r="AG1411" t="s">
        <v>419</v>
      </c>
      <c r="AH1411" t="s">
        <v>105</v>
      </c>
    </row>
    <row r="1412" spans="1:34" ht="15">
      <c r="A1412" t="s">
        <v>101</v>
      </c>
      <c r="B1412" t="s">
        <v>102</v>
      </c>
      <c r="C1412" t="s">
        <v>418</v>
      </c>
      <c r="D1412" t="s">
        <v>374</v>
      </c>
      <c r="E1412" t="s">
        <v>102</v>
      </c>
      <c r="F1412">
        <v>2012</v>
      </c>
      <c r="G1412" t="s">
        <v>113</v>
      </c>
      <c r="H1412" t="s">
        <v>375</v>
      </c>
      <c r="I1412" t="s">
        <v>115</v>
      </c>
      <c r="J1412" t="s">
        <v>150</v>
      </c>
      <c r="L1412">
        <v>14999.92</v>
      </c>
      <c r="M1412">
        <v>14999.92</v>
      </c>
      <c r="N1412">
        <v>0</v>
      </c>
      <c r="O1412">
        <v>0</v>
      </c>
      <c r="P1412">
        <v>14999.92</v>
      </c>
      <c r="Q1412" t="s">
        <v>131</v>
      </c>
      <c r="R1412">
        <v>0</v>
      </c>
      <c r="S1412">
        <v>0</v>
      </c>
      <c r="T1412">
        <v>0</v>
      </c>
      <c r="U1412">
        <v>0</v>
      </c>
      <c r="V1412">
        <v>0</v>
      </c>
      <c r="W1412">
        <v>0</v>
      </c>
      <c r="X1412">
        <v>0</v>
      </c>
      <c r="Y1412">
        <v>0</v>
      </c>
      <c r="Z1412">
        <v>0</v>
      </c>
      <c r="AA1412">
        <v>0</v>
      </c>
      <c r="AB1412">
        <v>0</v>
      </c>
      <c r="AC1412">
        <v>0</v>
      </c>
      <c r="AD1412">
        <v>0</v>
      </c>
      <c r="AE1412" t="s">
        <v>104</v>
      </c>
      <c r="AF1412" t="s">
        <v>105</v>
      </c>
      <c r="AG1412" t="s">
        <v>419</v>
      </c>
      <c r="AH1412" t="s">
        <v>105</v>
      </c>
    </row>
    <row r="1413" spans="1:34" ht="15">
      <c r="A1413" t="s">
        <v>101</v>
      </c>
      <c r="B1413" t="s">
        <v>102</v>
      </c>
      <c r="C1413" t="s">
        <v>418</v>
      </c>
      <c r="D1413" t="s">
        <v>183</v>
      </c>
      <c r="E1413" t="s">
        <v>102</v>
      </c>
      <c r="F1413">
        <v>2012</v>
      </c>
      <c r="G1413" t="s">
        <v>113</v>
      </c>
      <c r="H1413" t="s">
        <v>184</v>
      </c>
      <c r="I1413" t="s">
        <v>115</v>
      </c>
      <c r="J1413" t="s">
        <v>150</v>
      </c>
      <c r="L1413">
        <v>800</v>
      </c>
      <c r="M1413">
        <v>800</v>
      </c>
      <c r="N1413">
        <v>0</v>
      </c>
      <c r="O1413">
        <v>0</v>
      </c>
      <c r="P1413">
        <v>800</v>
      </c>
      <c r="Q1413" t="s">
        <v>131</v>
      </c>
      <c r="R1413">
        <v>0</v>
      </c>
      <c r="S1413">
        <v>0</v>
      </c>
      <c r="T1413">
        <v>0</v>
      </c>
      <c r="U1413">
        <v>0</v>
      </c>
      <c r="V1413">
        <v>0</v>
      </c>
      <c r="W1413">
        <v>0</v>
      </c>
      <c r="X1413">
        <v>0</v>
      </c>
      <c r="Y1413">
        <v>0</v>
      </c>
      <c r="Z1413">
        <v>0</v>
      </c>
      <c r="AA1413">
        <v>0</v>
      </c>
      <c r="AB1413">
        <v>0</v>
      </c>
      <c r="AC1413">
        <v>0</v>
      </c>
      <c r="AD1413">
        <v>0</v>
      </c>
      <c r="AE1413" t="s">
        <v>104</v>
      </c>
      <c r="AF1413" t="s">
        <v>105</v>
      </c>
      <c r="AG1413" t="s">
        <v>419</v>
      </c>
      <c r="AH1413" t="s">
        <v>105</v>
      </c>
    </row>
    <row r="1414" spans="1:34" ht="15">
      <c r="A1414" t="s">
        <v>101</v>
      </c>
      <c r="B1414" t="s">
        <v>102</v>
      </c>
      <c r="C1414" t="s">
        <v>418</v>
      </c>
      <c r="D1414" t="s">
        <v>155</v>
      </c>
      <c r="E1414" t="s">
        <v>102</v>
      </c>
      <c r="F1414">
        <v>2012</v>
      </c>
      <c r="G1414" t="s">
        <v>113</v>
      </c>
      <c r="H1414" t="s">
        <v>156</v>
      </c>
      <c r="I1414" t="s">
        <v>115</v>
      </c>
      <c r="J1414" t="s">
        <v>157</v>
      </c>
      <c r="L1414">
        <v>0.04</v>
      </c>
      <c r="M1414">
        <v>0.04</v>
      </c>
      <c r="N1414">
        <v>0</v>
      </c>
      <c r="O1414">
        <v>0</v>
      </c>
      <c r="P1414">
        <v>0.04</v>
      </c>
      <c r="Q1414" t="s">
        <v>131</v>
      </c>
      <c r="R1414">
        <v>0</v>
      </c>
      <c r="S1414">
        <v>0</v>
      </c>
      <c r="T1414">
        <v>0</v>
      </c>
      <c r="U1414">
        <v>0</v>
      </c>
      <c r="V1414">
        <v>0</v>
      </c>
      <c r="W1414">
        <v>0</v>
      </c>
      <c r="X1414">
        <v>0</v>
      </c>
      <c r="Y1414">
        <v>0</v>
      </c>
      <c r="Z1414">
        <v>0</v>
      </c>
      <c r="AA1414">
        <v>0</v>
      </c>
      <c r="AB1414">
        <v>0</v>
      </c>
      <c r="AC1414">
        <v>0</v>
      </c>
      <c r="AD1414">
        <v>0</v>
      </c>
      <c r="AE1414" t="s">
        <v>104</v>
      </c>
      <c r="AF1414" t="s">
        <v>105</v>
      </c>
      <c r="AG1414" t="s">
        <v>419</v>
      </c>
      <c r="AH1414" t="s">
        <v>105</v>
      </c>
    </row>
    <row r="1415" spans="1:34" ht="15">
      <c r="A1415" t="s">
        <v>101</v>
      </c>
      <c r="B1415" t="s">
        <v>102</v>
      </c>
      <c r="C1415" t="s">
        <v>418</v>
      </c>
      <c r="D1415" t="s">
        <v>382</v>
      </c>
      <c r="E1415" t="s">
        <v>102</v>
      </c>
      <c r="F1415">
        <v>2012</v>
      </c>
      <c r="G1415" t="s">
        <v>113</v>
      </c>
      <c r="H1415" t="s">
        <v>383</v>
      </c>
      <c r="I1415" t="s">
        <v>115</v>
      </c>
      <c r="J1415" t="s">
        <v>356</v>
      </c>
      <c r="L1415">
        <v>-24832.920000000002</v>
      </c>
      <c r="M1415">
        <v>-24832.920000000002</v>
      </c>
      <c r="N1415">
        <v>0</v>
      </c>
      <c r="O1415">
        <v>0</v>
      </c>
      <c r="P1415">
        <v>-24832.920000000002</v>
      </c>
      <c r="Q1415" t="s">
        <v>131</v>
      </c>
      <c r="R1415">
        <v>0</v>
      </c>
      <c r="S1415">
        <v>0</v>
      </c>
      <c r="T1415">
        <v>0</v>
      </c>
      <c r="U1415">
        <v>0</v>
      </c>
      <c r="V1415">
        <v>0</v>
      </c>
      <c r="W1415">
        <v>0</v>
      </c>
      <c r="X1415">
        <v>0</v>
      </c>
      <c r="Y1415">
        <v>0</v>
      </c>
      <c r="Z1415">
        <v>0</v>
      </c>
      <c r="AA1415">
        <v>0</v>
      </c>
      <c r="AB1415">
        <v>0</v>
      </c>
      <c r="AC1415">
        <v>0</v>
      </c>
      <c r="AD1415">
        <v>0</v>
      </c>
      <c r="AE1415" t="s">
        <v>104</v>
      </c>
      <c r="AF1415" t="s">
        <v>105</v>
      </c>
      <c r="AG1415" t="s">
        <v>419</v>
      </c>
      <c r="AH1415" t="s">
        <v>105</v>
      </c>
    </row>
    <row r="1416" spans="1:34" ht="15">
      <c r="A1416" t="s">
        <v>101</v>
      </c>
      <c r="B1416" t="s">
        <v>102</v>
      </c>
      <c r="C1416" t="s">
        <v>418</v>
      </c>
      <c r="D1416" t="s">
        <v>161</v>
      </c>
      <c r="E1416" t="s">
        <v>102</v>
      </c>
      <c r="F1416">
        <v>2012</v>
      </c>
      <c r="G1416" t="s">
        <v>121</v>
      </c>
      <c r="H1416" t="s">
        <v>162</v>
      </c>
      <c r="I1416" t="s">
        <v>123</v>
      </c>
      <c r="J1416" t="s">
        <v>124</v>
      </c>
      <c r="L1416" s="40">
        <v>-1450776</v>
      </c>
      <c r="M1416" s="40">
        <v>-1450776</v>
      </c>
      <c r="N1416" s="40">
        <v>0</v>
      </c>
      <c r="O1416" s="40">
        <v>0</v>
      </c>
      <c r="P1416" s="40">
        <v>-1450776</v>
      </c>
      <c r="Q1416" t="s">
        <v>131</v>
      </c>
      <c r="R1416">
        <v>0</v>
      </c>
      <c r="S1416">
        <v>0</v>
      </c>
      <c r="T1416">
        <v>0</v>
      </c>
      <c r="U1416">
        <v>0</v>
      </c>
      <c r="V1416">
        <v>0</v>
      </c>
      <c r="W1416">
        <v>0</v>
      </c>
      <c r="X1416">
        <v>0</v>
      </c>
      <c r="Y1416">
        <v>0</v>
      </c>
      <c r="Z1416">
        <v>0</v>
      </c>
      <c r="AA1416">
        <v>0</v>
      </c>
      <c r="AB1416">
        <v>0</v>
      </c>
      <c r="AC1416">
        <v>0</v>
      </c>
      <c r="AD1416">
        <v>0</v>
      </c>
      <c r="AE1416" t="s">
        <v>104</v>
      </c>
      <c r="AF1416" t="s">
        <v>105</v>
      </c>
      <c r="AG1416" t="s">
        <v>419</v>
      </c>
      <c r="AH1416" t="s">
        <v>105</v>
      </c>
    </row>
    <row r="1417" spans="1:34" ht="15">
      <c r="A1417" t="s">
        <v>101</v>
      </c>
      <c r="B1417" t="s">
        <v>651</v>
      </c>
      <c r="C1417" t="s">
        <v>418</v>
      </c>
      <c r="D1417" t="s">
        <v>127</v>
      </c>
      <c r="E1417" t="s">
        <v>106</v>
      </c>
      <c r="F1417">
        <v>2012</v>
      </c>
      <c r="G1417" t="s">
        <v>113</v>
      </c>
      <c r="H1417" t="s">
        <v>128</v>
      </c>
      <c r="I1417" t="s">
        <v>115</v>
      </c>
      <c r="J1417" t="s">
        <v>129</v>
      </c>
      <c r="K1417" t="s">
        <v>130</v>
      </c>
      <c r="L1417">
        <v>0</v>
      </c>
      <c r="M1417">
        <v>0</v>
      </c>
      <c r="N1417">
        <v>120246.46</v>
      </c>
      <c r="O1417">
        <v>0</v>
      </c>
      <c r="P1417">
        <v>-120246.46</v>
      </c>
      <c r="Q1417" t="s">
        <v>103</v>
      </c>
      <c r="R1417">
        <v>64371.94</v>
      </c>
      <c r="S1417">
        <v>34407.35</v>
      </c>
      <c r="T1417">
        <v>19795.02</v>
      </c>
      <c r="U1417">
        <v>1337.72</v>
      </c>
      <c r="V1417">
        <v>334.43</v>
      </c>
      <c r="W1417">
        <v>0</v>
      </c>
      <c r="X1417">
        <v>0</v>
      </c>
      <c r="Y1417">
        <v>0</v>
      </c>
      <c r="Z1417">
        <v>0</v>
      </c>
      <c r="AA1417">
        <v>0</v>
      </c>
      <c r="AB1417">
        <v>0</v>
      </c>
      <c r="AC1417">
        <v>0</v>
      </c>
      <c r="AD1417">
        <v>0</v>
      </c>
      <c r="AE1417" t="s">
        <v>104</v>
      </c>
      <c r="AF1417" t="s">
        <v>419</v>
      </c>
      <c r="AG1417" t="s">
        <v>419</v>
      </c>
      <c r="AH1417" t="s">
        <v>107</v>
      </c>
    </row>
    <row r="1418" spans="1:34" ht="15">
      <c r="A1418" t="s">
        <v>101</v>
      </c>
      <c r="B1418" t="s">
        <v>651</v>
      </c>
      <c r="C1418" t="s">
        <v>418</v>
      </c>
      <c r="D1418" t="s">
        <v>134</v>
      </c>
      <c r="E1418" t="s">
        <v>106</v>
      </c>
      <c r="F1418">
        <v>2012</v>
      </c>
      <c r="G1418" t="s">
        <v>113</v>
      </c>
      <c r="H1418" t="s">
        <v>135</v>
      </c>
      <c r="I1418" t="s">
        <v>115</v>
      </c>
      <c r="J1418" t="s">
        <v>129</v>
      </c>
      <c r="K1418" t="s">
        <v>136</v>
      </c>
      <c r="L1418">
        <v>0</v>
      </c>
      <c r="M1418">
        <v>0</v>
      </c>
      <c r="N1418">
        <v>22355.12</v>
      </c>
      <c r="O1418">
        <v>0</v>
      </c>
      <c r="P1418">
        <v>-22355.12</v>
      </c>
      <c r="Q1418" t="s">
        <v>103</v>
      </c>
      <c r="R1418">
        <v>0</v>
      </c>
      <c r="S1418">
        <v>12900</v>
      </c>
      <c r="T1418">
        <v>6875.12</v>
      </c>
      <c r="U1418">
        <v>1290</v>
      </c>
      <c r="V1418">
        <v>1290</v>
      </c>
      <c r="W1418">
        <v>0</v>
      </c>
      <c r="X1418">
        <v>0</v>
      </c>
      <c r="Y1418">
        <v>0</v>
      </c>
      <c r="Z1418">
        <v>0</v>
      </c>
      <c r="AA1418">
        <v>0</v>
      </c>
      <c r="AB1418">
        <v>0</v>
      </c>
      <c r="AC1418">
        <v>0</v>
      </c>
      <c r="AD1418">
        <v>0</v>
      </c>
      <c r="AE1418" t="s">
        <v>104</v>
      </c>
      <c r="AF1418" t="s">
        <v>419</v>
      </c>
      <c r="AG1418" t="s">
        <v>419</v>
      </c>
      <c r="AH1418" t="s">
        <v>107</v>
      </c>
    </row>
    <row r="1419" spans="1:34" ht="15">
      <c r="A1419" t="s">
        <v>101</v>
      </c>
      <c r="B1419" t="s">
        <v>651</v>
      </c>
      <c r="C1419" t="s">
        <v>418</v>
      </c>
      <c r="D1419" t="s">
        <v>137</v>
      </c>
      <c r="E1419" t="s">
        <v>106</v>
      </c>
      <c r="F1419">
        <v>2012</v>
      </c>
      <c r="G1419" t="s">
        <v>113</v>
      </c>
      <c r="H1419" t="s">
        <v>138</v>
      </c>
      <c r="I1419" t="s">
        <v>115</v>
      </c>
      <c r="J1419" t="s">
        <v>129</v>
      </c>
      <c r="K1419" t="s">
        <v>136</v>
      </c>
      <c r="L1419">
        <v>0</v>
      </c>
      <c r="M1419">
        <v>0</v>
      </c>
      <c r="N1419">
        <v>8452.33</v>
      </c>
      <c r="O1419">
        <v>0</v>
      </c>
      <c r="P1419">
        <v>-8452.33</v>
      </c>
      <c r="Q1419" t="s">
        <v>103</v>
      </c>
      <c r="R1419">
        <v>2739.1</v>
      </c>
      <c r="S1419">
        <v>2739.05</v>
      </c>
      <c r="T1419">
        <v>1949.99</v>
      </c>
      <c r="U1419">
        <v>512.09</v>
      </c>
      <c r="V1419">
        <v>512.1</v>
      </c>
      <c r="W1419">
        <v>0</v>
      </c>
      <c r="X1419">
        <v>0</v>
      </c>
      <c r="Y1419">
        <v>0</v>
      </c>
      <c r="Z1419">
        <v>0</v>
      </c>
      <c r="AA1419">
        <v>0</v>
      </c>
      <c r="AB1419">
        <v>0</v>
      </c>
      <c r="AC1419">
        <v>0</v>
      </c>
      <c r="AD1419">
        <v>0</v>
      </c>
      <c r="AE1419" t="s">
        <v>104</v>
      </c>
      <c r="AF1419" t="s">
        <v>419</v>
      </c>
      <c r="AG1419" t="s">
        <v>419</v>
      </c>
      <c r="AH1419" t="s">
        <v>107</v>
      </c>
    </row>
    <row r="1420" spans="1:34" ht="15">
      <c r="A1420" t="s">
        <v>101</v>
      </c>
      <c r="B1420" t="s">
        <v>651</v>
      </c>
      <c r="C1420" t="s">
        <v>418</v>
      </c>
      <c r="D1420" t="s">
        <v>139</v>
      </c>
      <c r="E1420" t="s">
        <v>106</v>
      </c>
      <c r="F1420">
        <v>2012</v>
      </c>
      <c r="G1420" t="s">
        <v>113</v>
      </c>
      <c r="H1420" t="s">
        <v>140</v>
      </c>
      <c r="I1420" t="s">
        <v>115</v>
      </c>
      <c r="J1420" t="s">
        <v>129</v>
      </c>
      <c r="K1420" t="s">
        <v>136</v>
      </c>
      <c r="L1420">
        <v>0</v>
      </c>
      <c r="M1420">
        <v>0</v>
      </c>
      <c r="N1420">
        <v>7925.91</v>
      </c>
      <c r="O1420">
        <v>0</v>
      </c>
      <c r="P1420">
        <v>-7925.91</v>
      </c>
      <c r="Q1420" t="s">
        <v>103</v>
      </c>
      <c r="R1420">
        <v>2567.17</v>
      </c>
      <c r="S1420">
        <v>2567.17</v>
      </c>
      <c r="T1420">
        <v>1833.1100000000001</v>
      </c>
      <c r="U1420">
        <v>484.92</v>
      </c>
      <c r="V1420">
        <v>473.54</v>
      </c>
      <c r="W1420">
        <v>0</v>
      </c>
      <c r="X1420">
        <v>0</v>
      </c>
      <c r="Y1420">
        <v>0</v>
      </c>
      <c r="Z1420">
        <v>0</v>
      </c>
      <c r="AA1420">
        <v>0</v>
      </c>
      <c r="AB1420">
        <v>0</v>
      </c>
      <c r="AC1420">
        <v>0</v>
      </c>
      <c r="AD1420">
        <v>0</v>
      </c>
      <c r="AE1420" t="s">
        <v>104</v>
      </c>
      <c r="AF1420" t="s">
        <v>419</v>
      </c>
      <c r="AG1420" t="s">
        <v>419</v>
      </c>
      <c r="AH1420" t="s">
        <v>107</v>
      </c>
    </row>
    <row r="1421" spans="1:34" ht="15">
      <c r="A1421" t="s">
        <v>101</v>
      </c>
      <c r="B1421" t="s">
        <v>651</v>
      </c>
      <c r="C1421" t="s">
        <v>418</v>
      </c>
      <c r="D1421" t="s">
        <v>141</v>
      </c>
      <c r="E1421" t="s">
        <v>106</v>
      </c>
      <c r="F1421">
        <v>2012</v>
      </c>
      <c r="G1421" t="s">
        <v>113</v>
      </c>
      <c r="H1421" t="s">
        <v>142</v>
      </c>
      <c r="I1421" t="s">
        <v>115</v>
      </c>
      <c r="J1421" t="s">
        <v>129</v>
      </c>
      <c r="K1421" t="s">
        <v>136</v>
      </c>
      <c r="L1421">
        <v>0</v>
      </c>
      <c r="M1421">
        <v>0</v>
      </c>
      <c r="N1421">
        <v>4620</v>
      </c>
      <c r="O1421">
        <v>0</v>
      </c>
      <c r="P1421">
        <v>-4620</v>
      </c>
      <c r="Q1421" t="s">
        <v>103</v>
      </c>
      <c r="R1421">
        <v>0</v>
      </c>
      <c r="S1421">
        <v>0</v>
      </c>
      <c r="T1421">
        <v>0</v>
      </c>
      <c r="U1421">
        <v>0</v>
      </c>
      <c r="V1421">
        <v>0</v>
      </c>
      <c r="W1421">
        <v>2310</v>
      </c>
      <c r="X1421">
        <v>385</v>
      </c>
      <c r="Y1421">
        <v>385</v>
      </c>
      <c r="Z1421">
        <v>385</v>
      </c>
      <c r="AA1421">
        <v>385</v>
      </c>
      <c r="AB1421">
        <v>385</v>
      </c>
      <c r="AC1421">
        <v>385</v>
      </c>
      <c r="AD1421">
        <v>0</v>
      </c>
      <c r="AE1421" t="s">
        <v>104</v>
      </c>
      <c r="AF1421" t="s">
        <v>419</v>
      </c>
      <c r="AG1421" t="s">
        <v>419</v>
      </c>
      <c r="AH1421" t="s">
        <v>107</v>
      </c>
    </row>
    <row r="1422" spans="1:34" ht="15">
      <c r="A1422" t="s">
        <v>101</v>
      </c>
      <c r="B1422" t="s">
        <v>651</v>
      </c>
      <c r="C1422" t="s">
        <v>418</v>
      </c>
      <c r="D1422" t="s">
        <v>232</v>
      </c>
      <c r="E1422" t="s">
        <v>106</v>
      </c>
      <c r="F1422">
        <v>2012</v>
      </c>
      <c r="G1422" t="s">
        <v>113</v>
      </c>
      <c r="H1422" t="s">
        <v>233</v>
      </c>
      <c r="I1422" t="s">
        <v>115</v>
      </c>
      <c r="J1422" t="s">
        <v>147</v>
      </c>
      <c r="L1422">
        <v>0</v>
      </c>
      <c r="M1422">
        <v>0</v>
      </c>
      <c r="N1422">
        <v>12177.210000000001</v>
      </c>
      <c r="O1422">
        <v>0</v>
      </c>
      <c r="P1422">
        <v>-12177.210000000001</v>
      </c>
      <c r="Q1422" t="s">
        <v>103</v>
      </c>
      <c r="R1422">
        <v>0</v>
      </c>
      <c r="S1422">
        <v>12962.52</v>
      </c>
      <c r="T1422">
        <v>-785.3100000000001</v>
      </c>
      <c r="U1422">
        <v>0</v>
      </c>
      <c r="V1422">
        <v>0</v>
      </c>
      <c r="W1422">
        <v>0</v>
      </c>
      <c r="X1422">
        <v>0</v>
      </c>
      <c r="Y1422">
        <v>0</v>
      </c>
      <c r="Z1422">
        <v>0</v>
      </c>
      <c r="AA1422">
        <v>0</v>
      </c>
      <c r="AB1422">
        <v>0</v>
      </c>
      <c r="AC1422">
        <v>0</v>
      </c>
      <c r="AD1422">
        <v>0</v>
      </c>
      <c r="AE1422" t="s">
        <v>104</v>
      </c>
      <c r="AF1422" t="s">
        <v>419</v>
      </c>
      <c r="AG1422" t="s">
        <v>419</v>
      </c>
      <c r="AH1422" t="s">
        <v>107</v>
      </c>
    </row>
    <row r="1423" spans="1:34" ht="15">
      <c r="A1423" t="s">
        <v>101</v>
      </c>
      <c r="B1423" t="s">
        <v>651</v>
      </c>
      <c r="C1423" t="s">
        <v>418</v>
      </c>
      <c r="D1423" t="s">
        <v>372</v>
      </c>
      <c r="E1423" t="s">
        <v>106</v>
      </c>
      <c r="F1423">
        <v>2012</v>
      </c>
      <c r="G1423" t="s">
        <v>113</v>
      </c>
      <c r="H1423" t="s">
        <v>373</v>
      </c>
      <c r="I1423" t="s">
        <v>115</v>
      </c>
      <c r="J1423" t="s">
        <v>147</v>
      </c>
      <c r="L1423">
        <v>0</v>
      </c>
      <c r="M1423">
        <v>0</v>
      </c>
      <c r="N1423">
        <v>2563.39</v>
      </c>
      <c r="O1423">
        <v>-0.01</v>
      </c>
      <c r="P1423">
        <v>-2563.38</v>
      </c>
      <c r="Q1423" t="s">
        <v>103</v>
      </c>
      <c r="R1423">
        <v>0</v>
      </c>
      <c r="S1423">
        <v>2556.92</v>
      </c>
      <c r="T1423">
        <v>0</v>
      </c>
      <c r="U1423">
        <v>0</v>
      </c>
      <c r="V1423">
        <v>0</v>
      </c>
      <c r="W1423">
        <v>0</v>
      </c>
      <c r="X1423">
        <v>0</v>
      </c>
      <c r="Y1423">
        <v>0</v>
      </c>
      <c r="Z1423">
        <v>6.47</v>
      </c>
      <c r="AA1423">
        <v>0</v>
      </c>
      <c r="AB1423">
        <v>0</v>
      </c>
      <c r="AC1423">
        <v>0</v>
      </c>
      <c r="AD1423">
        <v>0</v>
      </c>
      <c r="AE1423" t="s">
        <v>104</v>
      </c>
      <c r="AF1423" t="s">
        <v>419</v>
      </c>
      <c r="AG1423" t="s">
        <v>419</v>
      </c>
      <c r="AH1423" t="s">
        <v>107</v>
      </c>
    </row>
    <row r="1424" spans="1:34" ht="15">
      <c r="A1424" t="s">
        <v>101</v>
      </c>
      <c r="B1424" t="s">
        <v>651</v>
      </c>
      <c r="C1424" t="s">
        <v>418</v>
      </c>
      <c r="D1424" t="s">
        <v>173</v>
      </c>
      <c r="E1424" t="s">
        <v>106</v>
      </c>
      <c r="F1424">
        <v>2012</v>
      </c>
      <c r="G1424" t="s">
        <v>113</v>
      </c>
      <c r="H1424" t="s">
        <v>174</v>
      </c>
      <c r="I1424" t="s">
        <v>115</v>
      </c>
      <c r="J1424" t="s">
        <v>147</v>
      </c>
      <c r="L1424">
        <v>0</v>
      </c>
      <c r="M1424">
        <v>0</v>
      </c>
      <c r="N1424">
        <v>144.54</v>
      </c>
      <c r="O1424">
        <v>0</v>
      </c>
      <c r="P1424">
        <v>-144.54</v>
      </c>
      <c r="Q1424" t="s">
        <v>103</v>
      </c>
      <c r="R1424">
        <v>144.54</v>
      </c>
      <c r="S1424">
        <v>0</v>
      </c>
      <c r="T1424">
        <v>0</v>
      </c>
      <c r="U1424">
        <v>0</v>
      </c>
      <c r="V1424">
        <v>0</v>
      </c>
      <c r="W1424">
        <v>0</v>
      </c>
      <c r="X1424">
        <v>0</v>
      </c>
      <c r="Y1424">
        <v>0</v>
      </c>
      <c r="Z1424">
        <v>0</v>
      </c>
      <c r="AA1424">
        <v>0</v>
      </c>
      <c r="AB1424">
        <v>0</v>
      </c>
      <c r="AC1424">
        <v>0</v>
      </c>
      <c r="AD1424">
        <v>0</v>
      </c>
      <c r="AE1424" t="s">
        <v>104</v>
      </c>
      <c r="AF1424" t="s">
        <v>419</v>
      </c>
      <c r="AG1424" t="s">
        <v>419</v>
      </c>
      <c r="AH1424" t="s">
        <v>107</v>
      </c>
    </row>
    <row r="1425" spans="1:34" ht="15">
      <c r="A1425" t="s">
        <v>101</v>
      </c>
      <c r="B1425" t="s">
        <v>651</v>
      </c>
      <c r="C1425" t="s">
        <v>418</v>
      </c>
      <c r="D1425" t="s">
        <v>362</v>
      </c>
      <c r="E1425" t="s">
        <v>106</v>
      </c>
      <c r="F1425">
        <v>2012</v>
      </c>
      <c r="G1425" t="s">
        <v>113</v>
      </c>
      <c r="H1425" t="s">
        <v>363</v>
      </c>
      <c r="I1425" t="s">
        <v>115</v>
      </c>
      <c r="J1425" t="s">
        <v>150</v>
      </c>
      <c r="L1425">
        <v>0</v>
      </c>
      <c r="M1425">
        <v>0</v>
      </c>
      <c r="N1425">
        <v>382.16</v>
      </c>
      <c r="O1425">
        <v>0.01</v>
      </c>
      <c r="P1425">
        <v>-382.17</v>
      </c>
      <c r="Q1425" t="s">
        <v>103</v>
      </c>
      <c r="R1425">
        <v>0</v>
      </c>
      <c r="S1425">
        <v>0</v>
      </c>
      <c r="T1425">
        <v>382.16</v>
      </c>
      <c r="U1425">
        <v>0</v>
      </c>
      <c r="V1425">
        <v>0</v>
      </c>
      <c r="W1425">
        <v>0</v>
      </c>
      <c r="X1425">
        <v>0</v>
      </c>
      <c r="Y1425">
        <v>0</v>
      </c>
      <c r="Z1425">
        <v>0</v>
      </c>
      <c r="AA1425">
        <v>0</v>
      </c>
      <c r="AB1425">
        <v>0</v>
      </c>
      <c r="AC1425">
        <v>0</v>
      </c>
      <c r="AD1425">
        <v>0</v>
      </c>
      <c r="AE1425" t="s">
        <v>104</v>
      </c>
      <c r="AF1425" t="s">
        <v>419</v>
      </c>
      <c r="AG1425" t="s">
        <v>419</v>
      </c>
      <c r="AH1425" t="s">
        <v>107</v>
      </c>
    </row>
    <row r="1426" spans="1:34" ht="15">
      <c r="A1426" t="s">
        <v>101</v>
      </c>
      <c r="B1426" t="s">
        <v>651</v>
      </c>
      <c r="C1426" t="s">
        <v>418</v>
      </c>
      <c r="D1426" t="s">
        <v>183</v>
      </c>
      <c r="E1426" t="s">
        <v>106</v>
      </c>
      <c r="F1426">
        <v>2012</v>
      </c>
      <c r="G1426" t="s">
        <v>113</v>
      </c>
      <c r="H1426" t="s">
        <v>184</v>
      </c>
      <c r="I1426" t="s">
        <v>115</v>
      </c>
      <c r="J1426" t="s">
        <v>150</v>
      </c>
      <c r="L1426">
        <v>0</v>
      </c>
      <c r="M1426">
        <v>0</v>
      </c>
      <c r="N1426">
        <v>0</v>
      </c>
      <c r="O1426">
        <v>26.28</v>
      </c>
      <c r="P1426">
        <v>-26.28</v>
      </c>
      <c r="Q1426" t="s">
        <v>103</v>
      </c>
      <c r="R1426">
        <v>0</v>
      </c>
      <c r="S1426">
        <v>0</v>
      </c>
      <c r="T1426">
        <v>0</v>
      </c>
      <c r="U1426">
        <v>0</v>
      </c>
      <c r="V1426">
        <v>0</v>
      </c>
      <c r="W1426">
        <v>0</v>
      </c>
      <c r="X1426">
        <v>0</v>
      </c>
      <c r="Y1426">
        <v>0</v>
      </c>
      <c r="Z1426">
        <v>0</v>
      </c>
      <c r="AA1426">
        <v>0</v>
      </c>
      <c r="AB1426">
        <v>0</v>
      </c>
      <c r="AC1426">
        <v>0</v>
      </c>
      <c r="AD1426">
        <v>0</v>
      </c>
      <c r="AE1426" t="s">
        <v>104</v>
      </c>
      <c r="AF1426" t="s">
        <v>419</v>
      </c>
      <c r="AG1426" t="s">
        <v>419</v>
      </c>
      <c r="AH1426" t="s">
        <v>107</v>
      </c>
    </row>
    <row r="1427" spans="1:34" ht="15">
      <c r="A1427" t="s">
        <v>101</v>
      </c>
      <c r="B1427" t="s">
        <v>651</v>
      </c>
      <c r="C1427" t="s">
        <v>418</v>
      </c>
      <c r="D1427" t="s">
        <v>225</v>
      </c>
      <c r="E1427" t="s">
        <v>106</v>
      </c>
      <c r="F1427">
        <v>2012</v>
      </c>
      <c r="G1427" t="s">
        <v>113</v>
      </c>
      <c r="H1427" t="s">
        <v>226</v>
      </c>
      <c r="I1427" t="s">
        <v>115</v>
      </c>
      <c r="J1427" t="s">
        <v>227</v>
      </c>
      <c r="L1427">
        <v>0</v>
      </c>
      <c r="M1427">
        <v>0</v>
      </c>
      <c r="N1427">
        <v>2337.84</v>
      </c>
      <c r="O1427">
        <v>0</v>
      </c>
      <c r="P1427">
        <v>-2337.84</v>
      </c>
      <c r="Q1427" t="s">
        <v>103</v>
      </c>
      <c r="R1427">
        <v>1492.78</v>
      </c>
      <c r="S1427">
        <v>394.39</v>
      </c>
      <c r="T1427">
        <v>0</v>
      </c>
      <c r="U1427">
        <v>0</v>
      </c>
      <c r="V1427">
        <v>450.67</v>
      </c>
      <c r="W1427">
        <v>0</v>
      </c>
      <c r="X1427">
        <v>0</v>
      </c>
      <c r="Y1427">
        <v>0</v>
      </c>
      <c r="Z1427">
        <v>0</v>
      </c>
      <c r="AA1427">
        <v>0</v>
      </c>
      <c r="AB1427">
        <v>0</v>
      </c>
      <c r="AC1427">
        <v>0</v>
      </c>
      <c r="AD1427">
        <v>0</v>
      </c>
      <c r="AE1427" t="s">
        <v>104</v>
      </c>
      <c r="AF1427" t="s">
        <v>419</v>
      </c>
      <c r="AG1427" t="s">
        <v>419</v>
      </c>
      <c r="AH1427" t="s">
        <v>107</v>
      </c>
    </row>
    <row r="1428" spans="1:34" ht="15">
      <c r="A1428" t="s">
        <v>101</v>
      </c>
      <c r="B1428" t="s">
        <v>651</v>
      </c>
      <c r="C1428" t="s">
        <v>418</v>
      </c>
      <c r="D1428" t="s">
        <v>228</v>
      </c>
      <c r="E1428" t="s">
        <v>106</v>
      </c>
      <c r="F1428">
        <v>2012</v>
      </c>
      <c r="G1428" t="s">
        <v>113</v>
      </c>
      <c r="H1428" t="s">
        <v>229</v>
      </c>
      <c r="I1428" t="s">
        <v>115</v>
      </c>
      <c r="J1428" t="s">
        <v>227</v>
      </c>
      <c r="L1428">
        <v>0</v>
      </c>
      <c r="M1428">
        <v>0</v>
      </c>
      <c r="N1428">
        <v>1265.59</v>
      </c>
      <c r="O1428">
        <v>0</v>
      </c>
      <c r="P1428">
        <v>-1265.59</v>
      </c>
      <c r="Q1428" t="s">
        <v>103</v>
      </c>
      <c r="R1428">
        <v>808.13</v>
      </c>
      <c r="S1428">
        <v>213.5</v>
      </c>
      <c r="T1428">
        <v>0</v>
      </c>
      <c r="U1428">
        <v>0</v>
      </c>
      <c r="V1428">
        <v>243.96</v>
      </c>
      <c r="W1428">
        <v>0</v>
      </c>
      <c r="X1428">
        <v>0</v>
      </c>
      <c r="Y1428">
        <v>0</v>
      </c>
      <c r="Z1428">
        <v>0</v>
      </c>
      <c r="AA1428">
        <v>0</v>
      </c>
      <c r="AB1428">
        <v>0</v>
      </c>
      <c r="AC1428">
        <v>0</v>
      </c>
      <c r="AD1428">
        <v>0</v>
      </c>
      <c r="AE1428" t="s">
        <v>104</v>
      </c>
      <c r="AF1428" t="s">
        <v>419</v>
      </c>
      <c r="AG1428" t="s">
        <v>419</v>
      </c>
      <c r="AH1428" t="s">
        <v>107</v>
      </c>
    </row>
    <row r="1429" spans="1:34" ht="15">
      <c r="A1429" t="s">
        <v>101</v>
      </c>
      <c r="B1429" t="s">
        <v>651</v>
      </c>
      <c r="C1429" t="s">
        <v>418</v>
      </c>
      <c r="D1429" t="s">
        <v>566</v>
      </c>
      <c r="E1429" t="s">
        <v>106</v>
      </c>
      <c r="F1429">
        <v>2012</v>
      </c>
      <c r="G1429" t="s">
        <v>113</v>
      </c>
      <c r="H1429" t="s">
        <v>567</v>
      </c>
      <c r="I1429" t="s">
        <v>115</v>
      </c>
      <c r="J1429" t="s">
        <v>227</v>
      </c>
      <c r="L1429">
        <v>0</v>
      </c>
      <c r="M1429">
        <v>0</v>
      </c>
      <c r="N1429">
        <v>6134.63</v>
      </c>
      <c r="O1429">
        <v>0</v>
      </c>
      <c r="P1429">
        <v>-6134.63</v>
      </c>
      <c r="Q1429" t="s">
        <v>103</v>
      </c>
      <c r="R1429">
        <v>3917.19</v>
      </c>
      <c r="S1429">
        <v>1034.9</v>
      </c>
      <c r="T1429">
        <v>0</v>
      </c>
      <c r="U1429">
        <v>0</v>
      </c>
      <c r="V1429">
        <v>1182.54</v>
      </c>
      <c r="W1429">
        <v>0</v>
      </c>
      <c r="X1429">
        <v>0</v>
      </c>
      <c r="Y1429">
        <v>0</v>
      </c>
      <c r="Z1429">
        <v>0</v>
      </c>
      <c r="AA1429">
        <v>0</v>
      </c>
      <c r="AB1429">
        <v>0</v>
      </c>
      <c r="AC1429">
        <v>0</v>
      </c>
      <c r="AD1429">
        <v>0</v>
      </c>
      <c r="AE1429" t="s">
        <v>104</v>
      </c>
      <c r="AF1429" t="s">
        <v>419</v>
      </c>
      <c r="AG1429" t="s">
        <v>419</v>
      </c>
      <c r="AH1429" t="s">
        <v>107</v>
      </c>
    </row>
    <row r="1430" spans="1:34" ht="15">
      <c r="A1430" t="s">
        <v>101</v>
      </c>
      <c r="B1430" t="s">
        <v>651</v>
      </c>
      <c r="C1430" t="s">
        <v>418</v>
      </c>
      <c r="D1430" t="s">
        <v>440</v>
      </c>
      <c r="E1430" t="s">
        <v>106</v>
      </c>
      <c r="F1430">
        <v>2012</v>
      </c>
      <c r="G1430" t="s">
        <v>113</v>
      </c>
      <c r="H1430" t="s">
        <v>142</v>
      </c>
      <c r="I1430" t="s">
        <v>115</v>
      </c>
      <c r="J1430" t="s">
        <v>227</v>
      </c>
      <c r="L1430">
        <v>0</v>
      </c>
      <c r="M1430">
        <v>0</v>
      </c>
      <c r="N1430">
        <v>0</v>
      </c>
      <c r="O1430">
        <v>0</v>
      </c>
      <c r="P1430">
        <v>0</v>
      </c>
      <c r="Q1430" t="s">
        <v>103</v>
      </c>
      <c r="R1430">
        <v>662.92</v>
      </c>
      <c r="S1430">
        <v>175.14000000000001</v>
      </c>
      <c r="T1430">
        <v>0</v>
      </c>
      <c r="U1430">
        <v>0</v>
      </c>
      <c r="V1430">
        <v>200.12</v>
      </c>
      <c r="W1430">
        <v>-1038.18</v>
      </c>
      <c r="X1430">
        <v>0</v>
      </c>
      <c r="Y1430">
        <v>0</v>
      </c>
      <c r="Z1430">
        <v>0</v>
      </c>
      <c r="AA1430">
        <v>0</v>
      </c>
      <c r="AB1430">
        <v>0</v>
      </c>
      <c r="AC1430">
        <v>0</v>
      </c>
      <c r="AD1430">
        <v>0</v>
      </c>
      <c r="AE1430" t="s">
        <v>104</v>
      </c>
      <c r="AF1430" t="s">
        <v>419</v>
      </c>
      <c r="AG1430" t="s">
        <v>419</v>
      </c>
      <c r="AH1430" t="s">
        <v>107</v>
      </c>
    </row>
    <row r="1431" spans="1:34" ht="15">
      <c r="A1431" t="s">
        <v>101</v>
      </c>
      <c r="B1431" t="s">
        <v>731</v>
      </c>
      <c r="C1431" t="s">
        <v>418</v>
      </c>
      <c r="D1431" t="s">
        <v>127</v>
      </c>
      <c r="E1431" t="s">
        <v>106</v>
      </c>
      <c r="F1431">
        <v>2012</v>
      </c>
      <c r="G1431" t="s">
        <v>113</v>
      </c>
      <c r="H1431" t="s">
        <v>128</v>
      </c>
      <c r="I1431" t="s">
        <v>115</v>
      </c>
      <c r="J1431" t="s">
        <v>129</v>
      </c>
      <c r="K1431" t="s">
        <v>130</v>
      </c>
      <c r="L1431">
        <v>0</v>
      </c>
      <c r="M1431">
        <v>0</v>
      </c>
      <c r="N1431">
        <v>910149.52</v>
      </c>
      <c r="O1431">
        <v>0</v>
      </c>
      <c r="P1431">
        <v>-910149.52</v>
      </c>
      <c r="Q1431" t="s">
        <v>103</v>
      </c>
      <c r="R1431">
        <v>0</v>
      </c>
      <c r="S1431">
        <v>16065.79</v>
      </c>
      <c r="T1431">
        <v>121016.22</v>
      </c>
      <c r="U1431">
        <v>94250.79000000001</v>
      </c>
      <c r="V1431">
        <v>76743.6</v>
      </c>
      <c r="W1431">
        <v>75149.97</v>
      </c>
      <c r="X1431">
        <v>76435.29000000001</v>
      </c>
      <c r="Y1431">
        <v>110175.28</v>
      </c>
      <c r="Z1431">
        <v>76435.33</v>
      </c>
      <c r="AA1431">
        <v>77944.79000000001</v>
      </c>
      <c r="AB1431">
        <v>81408.91</v>
      </c>
      <c r="AC1431">
        <v>104523.55</v>
      </c>
      <c r="AD1431">
        <v>0</v>
      </c>
      <c r="AE1431" t="s">
        <v>104</v>
      </c>
      <c r="AF1431" t="s">
        <v>732</v>
      </c>
      <c r="AG1431" t="s">
        <v>419</v>
      </c>
      <c r="AH1431" t="s">
        <v>107</v>
      </c>
    </row>
    <row r="1432" spans="1:34" ht="15">
      <c r="A1432" t="s">
        <v>101</v>
      </c>
      <c r="B1432" t="s">
        <v>731</v>
      </c>
      <c r="C1432" t="s">
        <v>418</v>
      </c>
      <c r="D1432" t="s">
        <v>486</v>
      </c>
      <c r="E1432" t="s">
        <v>106</v>
      </c>
      <c r="F1432">
        <v>2012</v>
      </c>
      <c r="G1432" t="s">
        <v>113</v>
      </c>
      <c r="H1432" t="s">
        <v>487</v>
      </c>
      <c r="I1432" t="s">
        <v>115</v>
      </c>
      <c r="J1432" t="s">
        <v>129</v>
      </c>
      <c r="K1432" t="s">
        <v>136</v>
      </c>
      <c r="L1432">
        <v>0</v>
      </c>
      <c r="M1432">
        <v>0</v>
      </c>
      <c r="N1432">
        <v>165.54</v>
      </c>
      <c r="O1432">
        <v>0</v>
      </c>
      <c r="P1432">
        <v>-165.54</v>
      </c>
      <c r="Q1432" t="s">
        <v>103</v>
      </c>
      <c r="R1432">
        <v>0</v>
      </c>
      <c r="S1432">
        <v>0</v>
      </c>
      <c r="T1432">
        <v>0</v>
      </c>
      <c r="U1432">
        <v>0</v>
      </c>
      <c r="V1432">
        <v>0</v>
      </c>
      <c r="W1432">
        <v>0</v>
      </c>
      <c r="X1432">
        <v>0</v>
      </c>
      <c r="Y1432">
        <v>0</v>
      </c>
      <c r="Z1432">
        <v>0</v>
      </c>
      <c r="AA1432">
        <v>0</v>
      </c>
      <c r="AB1432">
        <v>0</v>
      </c>
      <c r="AC1432">
        <v>165.54</v>
      </c>
      <c r="AD1432">
        <v>0</v>
      </c>
      <c r="AE1432" t="s">
        <v>104</v>
      </c>
      <c r="AF1432" t="s">
        <v>732</v>
      </c>
      <c r="AG1432" t="s">
        <v>419</v>
      </c>
      <c r="AH1432" t="s">
        <v>107</v>
      </c>
    </row>
    <row r="1433" spans="1:34" ht="15">
      <c r="A1433" t="s">
        <v>101</v>
      </c>
      <c r="B1433" t="s">
        <v>731</v>
      </c>
      <c r="C1433" t="s">
        <v>418</v>
      </c>
      <c r="D1433" t="s">
        <v>134</v>
      </c>
      <c r="E1433" t="s">
        <v>106</v>
      </c>
      <c r="F1433">
        <v>2012</v>
      </c>
      <c r="G1433" t="s">
        <v>113</v>
      </c>
      <c r="H1433" t="s">
        <v>135</v>
      </c>
      <c r="I1433" t="s">
        <v>115</v>
      </c>
      <c r="J1433" t="s">
        <v>129</v>
      </c>
      <c r="K1433" t="s">
        <v>136</v>
      </c>
      <c r="L1433">
        <v>0</v>
      </c>
      <c r="M1433">
        <v>0</v>
      </c>
      <c r="N1433">
        <v>130290</v>
      </c>
      <c r="O1433">
        <v>0</v>
      </c>
      <c r="P1433">
        <v>-130290</v>
      </c>
      <c r="Q1433" t="s">
        <v>103</v>
      </c>
      <c r="R1433">
        <v>0</v>
      </c>
      <c r="S1433">
        <v>0</v>
      </c>
      <c r="T1433">
        <v>12900</v>
      </c>
      <c r="U1433">
        <v>11610</v>
      </c>
      <c r="V1433">
        <v>11610</v>
      </c>
      <c r="W1433">
        <v>12900</v>
      </c>
      <c r="X1433">
        <v>12900</v>
      </c>
      <c r="Y1433">
        <v>12900</v>
      </c>
      <c r="Z1433">
        <v>12900</v>
      </c>
      <c r="AA1433">
        <v>12900</v>
      </c>
      <c r="AB1433">
        <v>14190</v>
      </c>
      <c r="AC1433">
        <v>15480</v>
      </c>
      <c r="AD1433">
        <v>0</v>
      </c>
      <c r="AE1433" t="s">
        <v>104</v>
      </c>
      <c r="AF1433" t="s">
        <v>732</v>
      </c>
      <c r="AG1433" t="s">
        <v>419</v>
      </c>
      <c r="AH1433" t="s">
        <v>107</v>
      </c>
    </row>
    <row r="1434" spans="1:34" ht="15">
      <c r="A1434" t="s">
        <v>101</v>
      </c>
      <c r="B1434" t="s">
        <v>731</v>
      </c>
      <c r="C1434" t="s">
        <v>418</v>
      </c>
      <c r="D1434" t="s">
        <v>137</v>
      </c>
      <c r="E1434" t="s">
        <v>106</v>
      </c>
      <c r="F1434">
        <v>2012</v>
      </c>
      <c r="G1434" t="s">
        <v>113</v>
      </c>
      <c r="H1434" t="s">
        <v>138</v>
      </c>
      <c r="I1434" t="s">
        <v>115</v>
      </c>
      <c r="J1434" t="s">
        <v>129</v>
      </c>
      <c r="K1434" t="s">
        <v>136</v>
      </c>
      <c r="L1434">
        <v>0</v>
      </c>
      <c r="M1434">
        <v>0</v>
      </c>
      <c r="N1434">
        <v>65682.35</v>
      </c>
      <c r="O1434">
        <v>0</v>
      </c>
      <c r="P1434">
        <v>-65682.35</v>
      </c>
      <c r="Q1434" t="s">
        <v>103</v>
      </c>
      <c r="R1434">
        <v>0</v>
      </c>
      <c r="S1434">
        <v>2739.11</v>
      </c>
      <c r="T1434">
        <v>8180.13</v>
      </c>
      <c r="U1434">
        <v>6472.63</v>
      </c>
      <c r="V1434">
        <v>4899.2</v>
      </c>
      <c r="W1434">
        <v>5411.31</v>
      </c>
      <c r="X1434">
        <v>5411.3</v>
      </c>
      <c r="Y1434">
        <v>8106.92</v>
      </c>
      <c r="Z1434">
        <v>5411.32</v>
      </c>
      <c r="AA1434">
        <v>5502.22</v>
      </c>
      <c r="AB1434">
        <v>5805.24</v>
      </c>
      <c r="AC1434">
        <v>7742.97</v>
      </c>
      <c r="AD1434">
        <v>0</v>
      </c>
      <c r="AE1434" t="s">
        <v>104</v>
      </c>
      <c r="AF1434" t="s">
        <v>732</v>
      </c>
      <c r="AG1434" t="s">
        <v>419</v>
      </c>
      <c r="AH1434" t="s">
        <v>107</v>
      </c>
    </row>
    <row r="1435" spans="1:34" ht="15">
      <c r="A1435" t="s">
        <v>101</v>
      </c>
      <c r="B1435" t="s">
        <v>731</v>
      </c>
      <c r="C1435" t="s">
        <v>418</v>
      </c>
      <c r="D1435" t="s">
        <v>139</v>
      </c>
      <c r="E1435" t="s">
        <v>106</v>
      </c>
      <c r="F1435">
        <v>2012</v>
      </c>
      <c r="G1435" t="s">
        <v>113</v>
      </c>
      <c r="H1435" t="s">
        <v>140</v>
      </c>
      <c r="I1435" t="s">
        <v>115</v>
      </c>
      <c r="J1435" t="s">
        <v>129</v>
      </c>
      <c r="K1435" t="s">
        <v>136</v>
      </c>
      <c r="L1435">
        <v>0</v>
      </c>
      <c r="M1435">
        <v>0</v>
      </c>
      <c r="N1435">
        <v>54873.590000000004</v>
      </c>
      <c r="O1435">
        <v>0</v>
      </c>
      <c r="P1435">
        <v>-54873.590000000004</v>
      </c>
      <c r="Q1435" t="s">
        <v>103</v>
      </c>
      <c r="R1435">
        <v>0</v>
      </c>
      <c r="S1435">
        <v>2330.39</v>
      </c>
      <c r="T1435">
        <v>6991.17</v>
      </c>
      <c r="U1435">
        <v>4163.74</v>
      </c>
      <c r="V1435">
        <v>4066.06</v>
      </c>
      <c r="W1435">
        <v>4539.61</v>
      </c>
      <c r="X1435">
        <v>4602.17</v>
      </c>
      <c r="Y1435">
        <v>6934.5</v>
      </c>
      <c r="Z1435">
        <v>4623</v>
      </c>
      <c r="AA1435">
        <v>4708.66</v>
      </c>
      <c r="AB1435">
        <v>4994.1</v>
      </c>
      <c r="AC1435">
        <v>6920.1900000000005</v>
      </c>
      <c r="AD1435">
        <v>0</v>
      </c>
      <c r="AE1435" t="s">
        <v>104</v>
      </c>
      <c r="AF1435" t="s">
        <v>732</v>
      </c>
      <c r="AG1435" t="s">
        <v>419</v>
      </c>
      <c r="AH1435" t="s">
        <v>107</v>
      </c>
    </row>
    <row r="1436" spans="1:34" ht="15">
      <c r="A1436" t="s">
        <v>101</v>
      </c>
      <c r="B1436" t="s">
        <v>731</v>
      </c>
      <c r="C1436" t="s">
        <v>418</v>
      </c>
      <c r="D1436" t="s">
        <v>198</v>
      </c>
      <c r="E1436" t="s">
        <v>106</v>
      </c>
      <c r="F1436">
        <v>2012</v>
      </c>
      <c r="G1436" t="s">
        <v>113</v>
      </c>
      <c r="H1436" t="s">
        <v>199</v>
      </c>
      <c r="I1436" t="s">
        <v>115</v>
      </c>
      <c r="J1436" t="s">
        <v>147</v>
      </c>
      <c r="L1436">
        <v>0</v>
      </c>
      <c r="M1436">
        <v>0</v>
      </c>
      <c r="N1436">
        <v>104.07000000000001</v>
      </c>
      <c r="O1436">
        <v>0</v>
      </c>
      <c r="P1436">
        <v>-104.07000000000001</v>
      </c>
      <c r="Q1436" t="s">
        <v>103</v>
      </c>
      <c r="R1436">
        <v>0</v>
      </c>
      <c r="S1436">
        <v>0</v>
      </c>
      <c r="T1436">
        <v>0</v>
      </c>
      <c r="U1436">
        <v>0</v>
      </c>
      <c r="V1436">
        <v>0</v>
      </c>
      <c r="W1436">
        <v>0</v>
      </c>
      <c r="X1436">
        <v>0</v>
      </c>
      <c r="Y1436">
        <v>0</v>
      </c>
      <c r="Z1436">
        <v>0</v>
      </c>
      <c r="AA1436">
        <v>0</v>
      </c>
      <c r="AB1436">
        <v>0</v>
      </c>
      <c r="AC1436">
        <v>104.07000000000001</v>
      </c>
      <c r="AD1436">
        <v>0</v>
      </c>
      <c r="AE1436" t="s">
        <v>104</v>
      </c>
      <c r="AF1436" t="s">
        <v>732</v>
      </c>
      <c r="AG1436" t="s">
        <v>419</v>
      </c>
      <c r="AH1436" t="s">
        <v>107</v>
      </c>
    </row>
    <row r="1437" spans="1:34" ht="15">
      <c r="A1437" t="s">
        <v>101</v>
      </c>
      <c r="B1437" t="s">
        <v>731</v>
      </c>
      <c r="C1437" t="s">
        <v>418</v>
      </c>
      <c r="D1437" t="s">
        <v>200</v>
      </c>
      <c r="E1437" t="s">
        <v>108</v>
      </c>
      <c r="F1437">
        <v>2012</v>
      </c>
      <c r="G1437" t="s">
        <v>113</v>
      </c>
      <c r="H1437" t="s">
        <v>201</v>
      </c>
      <c r="I1437" t="s">
        <v>115</v>
      </c>
      <c r="J1437" t="s">
        <v>147</v>
      </c>
      <c r="L1437">
        <v>0</v>
      </c>
      <c r="M1437">
        <v>0</v>
      </c>
      <c r="N1437">
        <v>1608.55</v>
      </c>
      <c r="O1437">
        <v>0</v>
      </c>
      <c r="P1437">
        <v>-1608.55</v>
      </c>
      <c r="Q1437" t="s">
        <v>103</v>
      </c>
      <c r="R1437">
        <v>0</v>
      </c>
      <c r="S1437">
        <v>0</v>
      </c>
      <c r="T1437">
        <v>0</v>
      </c>
      <c r="U1437">
        <v>0</v>
      </c>
      <c r="V1437">
        <v>0</v>
      </c>
      <c r="W1437">
        <v>0</v>
      </c>
      <c r="X1437">
        <v>0</v>
      </c>
      <c r="Y1437">
        <v>0</v>
      </c>
      <c r="Z1437">
        <v>1608.55</v>
      </c>
      <c r="AA1437">
        <v>0</v>
      </c>
      <c r="AB1437">
        <v>0</v>
      </c>
      <c r="AC1437">
        <v>0</v>
      </c>
      <c r="AD1437">
        <v>0</v>
      </c>
      <c r="AE1437" t="s">
        <v>104</v>
      </c>
      <c r="AF1437" t="s">
        <v>732</v>
      </c>
      <c r="AG1437" t="s">
        <v>419</v>
      </c>
      <c r="AH1437" t="s">
        <v>109</v>
      </c>
    </row>
    <row r="1438" spans="1:34" ht="15">
      <c r="A1438" t="s">
        <v>101</v>
      </c>
      <c r="B1438" t="s">
        <v>731</v>
      </c>
      <c r="C1438" t="s">
        <v>418</v>
      </c>
      <c r="D1438" t="s">
        <v>232</v>
      </c>
      <c r="E1438" t="s">
        <v>106</v>
      </c>
      <c r="F1438">
        <v>2012</v>
      </c>
      <c r="G1438" t="s">
        <v>113</v>
      </c>
      <c r="H1438" t="s">
        <v>233</v>
      </c>
      <c r="I1438" t="s">
        <v>115</v>
      </c>
      <c r="J1438" t="s">
        <v>147</v>
      </c>
      <c r="L1438">
        <v>0</v>
      </c>
      <c r="M1438">
        <v>0</v>
      </c>
      <c r="N1438">
        <v>263619.35</v>
      </c>
      <c r="O1438">
        <v>345.32</v>
      </c>
      <c r="P1438">
        <v>-263964.67</v>
      </c>
      <c r="Q1438" t="s">
        <v>103</v>
      </c>
      <c r="R1438">
        <v>0</v>
      </c>
      <c r="S1438">
        <v>0</v>
      </c>
      <c r="T1438">
        <v>14173.48</v>
      </c>
      <c r="U1438">
        <v>113297.25</v>
      </c>
      <c r="V1438">
        <v>127805.7</v>
      </c>
      <c r="W1438">
        <v>13886.95</v>
      </c>
      <c r="X1438">
        <v>0.02</v>
      </c>
      <c r="Y1438">
        <v>2159.29</v>
      </c>
      <c r="Z1438">
        <v>-7703.34</v>
      </c>
      <c r="AA1438">
        <v>0</v>
      </c>
      <c r="AB1438">
        <v>0</v>
      </c>
      <c r="AC1438">
        <v>0</v>
      </c>
      <c r="AD1438">
        <v>0</v>
      </c>
      <c r="AE1438" t="s">
        <v>104</v>
      </c>
      <c r="AF1438" t="s">
        <v>732</v>
      </c>
      <c r="AG1438" t="s">
        <v>419</v>
      </c>
      <c r="AH1438" t="s">
        <v>107</v>
      </c>
    </row>
    <row r="1439" spans="1:34" ht="15">
      <c r="A1439" t="s">
        <v>101</v>
      </c>
      <c r="B1439" t="s">
        <v>731</v>
      </c>
      <c r="C1439" t="s">
        <v>418</v>
      </c>
      <c r="D1439" t="s">
        <v>372</v>
      </c>
      <c r="E1439" t="s">
        <v>106</v>
      </c>
      <c r="F1439">
        <v>2012</v>
      </c>
      <c r="G1439" t="s">
        <v>113</v>
      </c>
      <c r="H1439" t="s">
        <v>373</v>
      </c>
      <c r="I1439" t="s">
        <v>115</v>
      </c>
      <c r="J1439" t="s">
        <v>147</v>
      </c>
      <c r="L1439">
        <v>0</v>
      </c>
      <c r="M1439">
        <v>0</v>
      </c>
      <c r="N1439">
        <v>39027.23</v>
      </c>
      <c r="O1439">
        <v>0.02</v>
      </c>
      <c r="P1439">
        <v>-39027.25</v>
      </c>
      <c r="Q1439" t="s">
        <v>103</v>
      </c>
      <c r="R1439">
        <v>0</v>
      </c>
      <c r="S1439">
        <v>0</v>
      </c>
      <c r="T1439">
        <v>87.58</v>
      </c>
      <c r="U1439">
        <v>2556.92</v>
      </c>
      <c r="V1439">
        <v>5948.71</v>
      </c>
      <c r="W1439">
        <v>17195.96</v>
      </c>
      <c r="X1439">
        <v>1734.76</v>
      </c>
      <c r="Y1439">
        <v>12048.84</v>
      </c>
      <c r="Z1439">
        <v>0</v>
      </c>
      <c r="AA1439">
        <v>0</v>
      </c>
      <c r="AB1439">
        <v>0</v>
      </c>
      <c r="AC1439">
        <v>-545.54</v>
      </c>
      <c r="AD1439">
        <v>0</v>
      </c>
      <c r="AE1439" t="s">
        <v>104</v>
      </c>
      <c r="AF1439" t="s">
        <v>732</v>
      </c>
      <c r="AG1439" t="s">
        <v>419</v>
      </c>
      <c r="AH1439" t="s">
        <v>107</v>
      </c>
    </row>
    <row r="1440" spans="1:34" ht="15">
      <c r="A1440" t="s">
        <v>101</v>
      </c>
      <c r="B1440" t="s">
        <v>731</v>
      </c>
      <c r="C1440" t="s">
        <v>418</v>
      </c>
      <c r="D1440" t="s">
        <v>173</v>
      </c>
      <c r="E1440" t="s">
        <v>106</v>
      </c>
      <c r="F1440">
        <v>2012</v>
      </c>
      <c r="G1440" t="s">
        <v>113</v>
      </c>
      <c r="H1440" t="s">
        <v>174</v>
      </c>
      <c r="I1440" t="s">
        <v>115</v>
      </c>
      <c r="J1440" t="s">
        <v>147</v>
      </c>
      <c r="L1440">
        <v>0</v>
      </c>
      <c r="M1440">
        <v>0</v>
      </c>
      <c r="N1440">
        <v>23404.57</v>
      </c>
      <c r="O1440">
        <v>0.06</v>
      </c>
      <c r="P1440">
        <v>-23404.63</v>
      </c>
      <c r="Q1440" t="s">
        <v>103</v>
      </c>
      <c r="R1440">
        <v>0</v>
      </c>
      <c r="S1440">
        <v>0</v>
      </c>
      <c r="T1440">
        <v>1116.9</v>
      </c>
      <c r="U1440">
        <v>2100.2200000000003</v>
      </c>
      <c r="V1440">
        <v>3075.2400000000002</v>
      </c>
      <c r="W1440">
        <v>5787.34</v>
      </c>
      <c r="X1440">
        <v>9541.82</v>
      </c>
      <c r="Y1440">
        <v>1109.17</v>
      </c>
      <c r="Z1440">
        <v>416.11</v>
      </c>
      <c r="AA1440">
        <v>24.03</v>
      </c>
      <c r="AB1440">
        <v>590.21</v>
      </c>
      <c r="AC1440">
        <v>-356.47</v>
      </c>
      <c r="AD1440">
        <v>0</v>
      </c>
      <c r="AE1440" t="s">
        <v>104</v>
      </c>
      <c r="AF1440" t="s">
        <v>732</v>
      </c>
      <c r="AG1440" t="s">
        <v>419</v>
      </c>
      <c r="AH1440" t="s">
        <v>107</v>
      </c>
    </row>
    <row r="1441" spans="1:34" ht="15">
      <c r="A1441" t="s">
        <v>101</v>
      </c>
      <c r="B1441" t="s">
        <v>731</v>
      </c>
      <c r="C1441" t="s">
        <v>418</v>
      </c>
      <c r="D1441" t="s">
        <v>447</v>
      </c>
      <c r="E1441" t="s">
        <v>106</v>
      </c>
      <c r="F1441">
        <v>2012</v>
      </c>
      <c r="G1441" t="s">
        <v>113</v>
      </c>
      <c r="H1441" t="s">
        <v>448</v>
      </c>
      <c r="I1441" t="s">
        <v>115</v>
      </c>
      <c r="J1441" t="s">
        <v>147</v>
      </c>
      <c r="L1441">
        <v>0</v>
      </c>
      <c r="M1441">
        <v>0</v>
      </c>
      <c r="N1441">
        <v>69</v>
      </c>
      <c r="O1441">
        <v>0</v>
      </c>
      <c r="P1441">
        <v>-69</v>
      </c>
      <c r="Q1441" t="s">
        <v>103</v>
      </c>
      <c r="R1441">
        <v>0</v>
      </c>
      <c r="S1441">
        <v>0</v>
      </c>
      <c r="T1441">
        <v>0</v>
      </c>
      <c r="U1441">
        <v>0</v>
      </c>
      <c r="V1441">
        <v>0</v>
      </c>
      <c r="W1441">
        <v>0</v>
      </c>
      <c r="X1441">
        <v>69</v>
      </c>
      <c r="Y1441">
        <v>0</v>
      </c>
      <c r="Z1441">
        <v>0</v>
      </c>
      <c r="AA1441">
        <v>0</v>
      </c>
      <c r="AB1441">
        <v>0</v>
      </c>
      <c r="AC1441">
        <v>0</v>
      </c>
      <c r="AD1441">
        <v>0</v>
      </c>
      <c r="AE1441" t="s">
        <v>104</v>
      </c>
      <c r="AF1441" t="s">
        <v>732</v>
      </c>
      <c r="AG1441" t="s">
        <v>419</v>
      </c>
      <c r="AH1441" t="s">
        <v>107</v>
      </c>
    </row>
    <row r="1442" spans="1:34" ht="15">
      <c r="A1442" t="s">
        <v>101</v>
      </c>
      <c r="B1442" t="s">
        <v>731</v>
      </c>
      <c r="C1442" t="s">
        <v>418</v>
      </c>
      <c r="D1442" t="s">
        <v>145</v>
      </c>
      <c r="E1442" t="s">
        <v>106</v>
      </c>
      <c r="F1442">
        <v>2012</v>
      </c>
      <c r="G1442" t="s">
        <v>113</v>
      </c>
      <c r="H1442" t="s">
        <v>146</v>
      </c>
      <c r="I1442" t="s">
        <v>115</v>
      </c>
      <c r="J1442" t="s">
        <v>147</v>
      </c>
      <c r="L1442">
        <v>0</v>
      </c>
      <c r="M1442">
        <v>0</v>
      </c>
      <c r="N1442">
        <v>263.34000000000003</v>
      </c>
      <c r="O1442">
        <v>0</v>
      </c>
      <c r="P1442">
        <v>-263.34000000000003</v>
      </c>
      <c r="Q1442" t="s">
        <v>103</v>
      </c>
      <c r="R1442">
        <v>0</v>
      </c>
      <c r="S1442">
        <v>0</v>
      </c>
      <c r="T1442">
        <v>0</v>
      </c>
      <c r="U1442">
        <v>213.53</v>
      </c>
      <c r="V1442">
        <v>49.81</v>
      </c>
      <c r="W1442">
        <v>0</v>
      </c>
      <c r="X1442">
        <v>0</v>
      </c>
      <c r="Y1442">
        <v>0</v>
      </c>
      <c r="Z1442">
        <v>0</v>
      </c>
      <c r="AA1442">
        <v>0</v>
      </c>
      <c r="AB1442">
        <v>0</v>
      </c>
      <c r="AC1442">
        <v>0</v>
      </c>
      <c r="AD1442">
        <v>0</v>
      </c>
      <c r="AE1442" t="s">
        <v>104</v>
      </c>
      <c r="AF1442" t="s">
        <v>732</v>
      </c>
      <c r="AG1442" t="s">
        <v>419</v>
      </c>
      <c r="AH1442" t="s">
        <v>107</v>
      </c>
    </row>
    <row r="1443" spans="1:34" ht="15">
      <c r="A1443" t="s">
        <v>101</v>
      </c>
      <c r="B1443" t="s">
        <v>731</v>
      </c>
      <c r="C1443" t="s">
        <v>418</v>
      </c>
      <c r="D1443" t="s">
        <v>492</v>
      </c>
      <c r="E1443" t="s">
        <v>106</v>
      </c>
      <c r="F1443">
        <v>2012</v>
      </c>
      <c r="G1443" t="s">
        <v>113</v>
      </c>
      <c r="H1443" t="s">
        <v>493</v>
      </c>
      <c r="I1443" t="s">
        <v>115</v>
      </c>
      <c r="J1443" t="s">
        <v>147</v>
      </c>
      <c r="L1443">
        <v>0</v>
      </c>
      <c r="M1443">
        <v>0</v>
      </c>
      <c r="N1443">
        <v>38.31</v>
      </c>
      <c r="O1443">
        <v>0</v>
      </c>
      <c r="P1443">
        <v>-38.31</v>
      </c>
      <c r="Q1443" t="s">
        <v>103</v>
      </c>
      <c r="R1443">
        <v>0</v>
      </c>
      <c r="S1443">
        <v>0</v>
      </c>
      <c r="T1443">
        <v>0</v>
      </c>
      <c r="U1443">
        <v>0</v>
      </c>
      <c r="V1443">
        <v>0</v>
      </c>
      <c r="W1443">
        <v>0</v>
      </c>
      <c r="X1443">
        <v>0</v>
      </c>
      <c r="Y1443">
        <v>0</v>
      </c>
      <c r="Z1443">
        <v>0</v>
      </c>
      <c r="AA1443">
        <v>0</v>
      </c>
      <c r="AB1443">
        <v>0</v>
      </c>
      <c r="AC1443">
        <v>38.31</v>
      </c>
      <c r="AD1443">
        <v>0</v>
      </c>
      <c r="AE1443" t="s">
        <v>104</v>
      </c>
      <c r="AF1443" t="s">
        <v>732</v>
      </c>
      <c r="AG1443" t="s">
        <v>419</v>
      </c>
      <c r="AH1443" t="s">
        <v>107</v>
      </c>
    </row>
    <row r="1444" spans="1:34" ht="15">
      <c r="A1444" t="s">
        <v>101</v>
      </c>
      <c r="B1444" t="s">
        <v>731</v>
      </c>
      <c r="C1444" t="s">
        <v>418</v>
      </c>
      <c r="D1444" t="s">
        <v>257</v>
      </c>
      <c r="E1444" t="s">
        <v>106</v>
      </c>
      <c r="F1444">
        <v>2012</v>
      </c>
      <c r="G1444" t="s">
        <v>113</v>
      </c>
      <c r="H1444" t="s">
        <v>258</v>
      </c>
      <c r="I1444" t="s">
        <v>115</v>
      </c>
      <c r="J1444" t="s">
        <v>150</v>
      </c>
      <c r="L1444">
        <v>0</v>
      </c>
      <c r="M1444">
        <v>0</v>
      </c>
      <c r="N1444">
        <v>58.2</v>
      </c>
      <c r="O1444">
        <v>0</v>
      </c>
      <c r="P1444">
        <v>-58.2</v>
      </c>
      <c r="Q1444" t="s">
        <v>103</v>
      </c>
      <c r="R1444">
        <v>0</v>
      </c>
      <c r="S1444">
        <v>0</v>
      </c>
      <c r="T1444">
        <v>58.2</v>
      </c>
      <c r="U1444">
        <v>0</v>
      </c>
      <c r="V1444">
        <v>0</v>
      </c>
      <c r="W1444">
        <v>0</v>
      </c>
      <c r="X1444">
        <v>0</v>
      </c>
      <c r="Y1444">
        <v>0</v>
      </c>
      <c r="Z1444">
        <v>0</v>
      </c>
      <c r="AA1444">
        <v>0</v>
      </c>
      <c r="AB1444">
        <v>0</v>
      </c>
      <c r="AC1444">
        <v>0</v>
      </c>
      <c r="AD1444">
        <v>0</v>
      </c>
      <c r="AE1444" t="s">
        <v>104</v>
      </c>
      <c r="AF1444" t="s">
        <v>732</v>
      </c>
      <c r="AG1444" t="s">
        <v>419</v>
      </c>
      <c r="AH1444" t="s">
        <v>107</v>
      </c>
    </row>
    <row r="1445" spans="1:34" ht="15">
      <c r="A1445" t="s">
        <v>101</v>
      </c>
      <c r="B1445" t="s">
        <v>731</v>
      </c>
      <c r="C1445" t="s">
        <v>418</v>
      </c>
      <c r="D1445" t="s">
        <v>380</v>
      </c>
      <c r="E1445" t="s">
        <v>106</v>
      </c>
      <c r="F1445">
        <v>2012</v>
      </c>
      <c r="G1445" t="s">
        <v>113</v>
      </c>
      <c r="H1445" t="s">
        <v>381</v>
      </c>
      <c r="I1445" t="s">
        <v>115</v>
      </c>
      <c r="J1445" t="s">
        <v>150</v>
      </c>
      <c r="L1445">
        <v>0</v>
      </c>
      <c r="M1445">
        <v>0</v>
      </c>
      <c r="N1445">
        <v>718.46</v>
      </c>
      <c r="O1445">
        <v>0</v>
      </c>
      <c r="P1445">
        <v>-718.46</v>
      </c>
      <c r="Q1445" t="s">
        <v>103</v>
      </c>
      <c r="R1445">
        <v>0</v>
      </c>
      <c r="S1445">
        <v>0</v>
      </c>
      <c r="T1445">
        <v>718.46</v>
      </c>
      <c r="U1445">
        <v>0</v>
      </c>
      <c r="V1445">
        <v>0</v>
      </c>
      <c r="W1445">
        <v>0</v>
      </c>
      <c r="X1445">
        <v>0</v>
      </c>
      <c r="Y1445">
        <v>0</v>
      </c>
      <c r="Z1445">
        <v>0</v>
      </c>
      <c r="AA1445">
        <v>0</v>
      </c>
      <c r="AB1445">
        <v>0</v>
      </c>
      <c r="AC1445">
        <v>0</v>
      </c>
      <c r="AD1445">
        <v>0</v>
      </c>
      <c r="AE1445" t="s">
        <v>104</v>
      </c>
      <c r="AF1445" t="s">
        <v>732</v>
      </c>
      <c r="AG1445" t="s">
        <v>419</v>
      </c>
      <c r="AH1445" t="s">
        <v>107</v>
      </c>
    </row>
    <row r="1446" spans="1:34" ht="15">
      <c r="A1446" t="s">
        <v>101</v>
      </c>
      <c r="B1446" t="s">
        <v>731</v>
      </c>
      <c r="C1446" t="s">
        <v>418</v>
      </c>
      <c r="D1446" t="s">
        <v>526</v>
      </c>
      <c r="E1446" t="s">
        <v>106</v>
      </c>
      <c r="F1446">
        <v>2012</v>
      </c>
      <c r="G1446" t="s">
        <v>113</v>
      </c>
      <c r="H1446" t="s">
        <v>527</v>
      </c>
      <c r="I1446" t="s">
        <v>115</v>
      </c>
      <c r="J1446" t="s">
        <v>150</v>
      </c>
      <c r="L1446">
        <v>0</v>
      </c>
      <c r="M1446">
        <v>0</v>
      </c>
      <c r="N1446">
        <v>254.14000000000001</v>
      </c>
      <c r="O1446">
        <v>0</v>
      </c>
      <c r="P1446">
        <v>-254.14000000000001</v>
      </c>
      <c r="Q1446" t="s">
        <v>103</v>
      </c>
      <c r="R1446">
        <v>0</v>
      </c>
      <c r="S1446">
        <v>0</v>
      </c>
      <c r="T1446">
        <v>0</v>
      </c>
      <c r="U1446">
        <v>0</v>
      </c>
      <c r="V1446">
        <v>0</v>
      </c>
      <c r="W1446">
        <v>254.14000000000001</v>
      </c>
      <c r="X1446">
        <v>0</v>
      </c>
      <c r="Y1446">
        <v>0</v>
      </c>
      <c r="Z1446">
        <v>0</v>
      </c>
      <c r="AA1446">
        <v>0</v>
      </c>
      <c r="AB1446">
        <v>0</v>
      </c>
      <c r="AC1446">
        <v>0</v>
      </c>
      <c r="AD1446">
        <v>0</v>
      </c>
      <c r="AE1446" t="s">
        <v>104</v>
      </c>
      <c r="AF1446" t="s">
        <v>732</v>
      </c>
      <c r="AG1446" t="s">
        <v>419</v>
      </c>
      <c r="AH1446" t="s">
        <v>107</v>
      </c>
    </row>
    <row r="1447" spans="1:34" ht="15">
      <c r="A1447" t="s">
        <v>101</v>
      </c>
      <c r="B1447" t="s">
        <v>731</v>
      </c>
      <c r="C1447" t="s">
        <v>418</v>
      </c>
      <c r="D1447" t="s">
        <v>410</v>
      </c>
      <c r="E1447" t="s">
        <v>106</v>
      </c>
      <c r="F1447">
        <v>2012</v>
      </c>
      <c r="G1447" t="s">
        <v>113</v>
      </c>
      <c r="H1447" t="s">
        <v>411</v>
      </c>
      <c r="I1447" t="s">
        <v>115</v>
      </c>
      <c r="J1447" t="s">
        <v>150</v>
      </c>
      <c r="L1447">
        <v>0</v>
      </c>
      <c r="M1447">
        <v>0</v>
      </c>
      <c r="N1447">
        <v>88</v>
      </c>
      <c r="O1447">
        <v>0</v>
      </c>
      <c r="P1447">
        <v>-88</v>
      </c>
      <c r="Q1447" t="s">
        <v>103</v>
      </c>
      <c r="R1447">
        <v>0</v>
      </c>
      <c r="S1447">
        <v>0</v>
      </c>
      <c r="T1447">
        <v>88</v>
      </c>
      <c r="U1447">
        <v>0</v>
      </c>
      <c r="V1447">
        <v>0</v>
      </c>
      <c r="W1447">
        <v>0</v>
      </c>
      <c r="X1447">
        <v>0</v>
      </c>
      <c r="Y1447">
        <v>0</v>
      </c>
      <c r="Z1447">
        <v>0</v>
      </c>
      <c r="AA1447">
        <v>0</v>
      </c>
      <c r="AB1447">
        <v>0</v>
      </c>
      <c r="AC1447">
        <v>0</v>
      </c>
      <c r="AD1447">
        <v>0</v>
      </c>
      <c r="AE1447" t="s">
        <v>104</v>
      </c>
      <c r="AF1447" t="s">
        <v>732</v>
      </c>
      <c r="AG1447" t="s">
        <v>419</v>
      </c>
      <c r="AH1447" t="s">
        <v>107</v>
      </c>
    </row>
    <row r="1448" spans="1:34" ht="15">
      <c r="A1448" t="s">
        <v>101</v>
      </c>
      <c r="B1448" t="s">
        <v>731</v>
      </c>
      <c r="C1448" t="s">
        <v>418</v>
      </c>
      <c r="D1448" t="s">
        <v>362</v>
      </c>
      <c r="E1448" t="s">
        <v>106</v>
      </c>
      <c r="F1448">
        <v>2012</v>
      </c>
      <c r="G1448" t="s">
        <v>113</v>
      </c>
      <c r="H1448" t="s">
        <v>363</v>
      </c>
      <c r="I1448" t="s">
        <v>115</v>
      </c>
      <c r="J1448" t="s">
        <v>150</v>
      </c>
      <c r="L1448">
        <v>0</v>
      </c>
      <c r="M1448">
        <v>0</v>
      </c>
      <c r="N1448">
        <v>2764.67</v>
      </c>
      <c r="O1448">
        <v>306.58</v>
      </c>
      <c r="P1448">
        <v>-3071.25</v>
      </c>
      <c r="Q1448" t="s">
        <v>103</v>
      </c>
      <c r="R1448">
        <v>0</v>
      </c>
      <c r="S1448">
        <v>0</v>
      </c>
      <c r="T1448">
        <v>402.96000000000004</v>
      </c>
      <c r="U1448">
        <v>49.28</v>
      </c>
      <c r="V1448">
        <v>0</v>
      </c>
      <c r="W1448">
        <v>0</v>
      </c>
      <c r="X1448">
        <v>0</v>
      </c>
      <c r="Y1448">
        <v>0</v>
      </c>
      <c r="Z1448">
        <v>0</v>
      </c>
      <c r="AA1448">
        <v>0</v>
      </c>
      <c r="AB1448">
        <v>1239.84</v>
      </c>
      <c r="AC1448">
        <v>1072.59</v>
      </c>
      <c r="AD1448">
        <v>0</v>
      </c>
      <c r="AE1448" t="s">
        <v>104</v>
      </c>
      <c r="AF1448" t="s">
        <v>732</v>
      </c>
      <c r="AG1448" t="s">
        <v>419</v>
      </c>
      <c r="AH1448" t="s">
        <v>107</v>
      </c>
    </row>
    <row r="1449" spans="1:34" ht="15">
      <c r="A1449" t="s">
        <v>101</v>
      </c>
      <c r="B1449" t="s">
        <v>731</v>
      </c>
      <c r="C1449" t="s">
        <v>418</v>
      </c>
      <c r="D1449" t="s">
        <v>148</v>
      </c>
      <c r="E1449" t="s">
        <v>106</v>
      </c>
      <c r="F1449">
        <v>2012</v>
      </c>
      <c r="G1449" t="s">
        <v>113</v>
      </c>
      <c r="H1449" t="s">
        <v>149</v>
      </c>
      <c r="I1449" t="s">
        <v>115</v>
      </c>
      <c r="J1449" t="s">
        <v>150</v>
      </c>
      <c r="L1449">
        <v>0</v>
      </c>
      <c r="M1449">
        <v>0</v>
      </c>
      <c r="N1449">
        <v>4317.68</v>
      </c>
      <c r="O1449">
        <v>0</v>
      </c>
      <c r="P1449">
        <v>-4317.68</v>
      </c>
      <c r="Q1449" t="s">
        <v>103</v>
      </c>
      <c r="R1449">
        <v>0</v>
      </c>
      <c r="S1449">
        <v>0</v>
      </c>
      <c r="T1449">
        <v>104.03</v>
      </c>
      <c r="U1449">
        <v>0</v>
      </c>
      <c r="V1449">
        <v>0</v>
      </c>
      <c r="W1449">
        <v>0</v>
      </c>
      <c r="X1449">
        <v>0</v>
      </c>
      <c r="Y1449">
        <v>0</v>
      </c>
      <c r="Z1449">
        <v>0</v>
      </c>
      <c r="AA1449">
        <v>0</v>
      </c>
      <c r="AB1449">
        <v>0</v>
      </c>
      <c r="AC1449">
        <v>4213.65</v>
      </c>
      <c r="AD1449">
        <v>0</v>
      </c>
      <c r="AE1449" t="s">
        <v>104</v>
      </c>
      <c r="AF1449" t="s">
        <v>732</v>
      </c>
      <c r="AG1449" t="s">
        <v>419</v>
      </c>
      <c r="AH1449" t="s">
        <v>107</v>
      </c>
    </row>
    <row r="1450" spans="1:34" ht="15">
      <c r="A1450" t="s">
        <v>101</v>
      </c>
      <c r="B1450" t="s">
        <v>731</v>
      </c>
      <c r="C1450" t="s">
        <v>418</v>
      </c>
      <c r="D1450" t="s">
        <v>478</v>
      </c>
      <c r="E1450" t="s">
        <v>106</v>
      </c>
      <c r="F1450">
        <v>2012</v>
      </c>
      <c r="G1450" t="s">
        <v>113</v>
      </c>
      <c r="H1450" t="s">
        <v>479</v>
      </c>
      <c r="I1450" t="s">
        <v>115</v>
      </c>
      <c r="J1450" t="s">
        <v>150</v>
      </c>
      <c r="L1450">
        <v>0</v>
      </c>
      <c r="M1450">
        <v>0</v>
      </c>
      <c r="N1450">
        <v>201.66</v>
      </c>
      <c r="O1450">
        <v>0</v>
      </c>
      <c r="P1450">
        <v>-201.66</v>
      </c>
      <c r="Q1450" t="s">
        <v>103</v>
      </c>
      <c r="R1450">
        <v>0</v>
      </c>
      <c r="S1450">
        <v>0</v>
      </c>
      <c r="T1450">
        <v>0</v>
      </c>
      <c r="U1450">
        <v>0</v>
      </c>
      <c r="V1450">
        <v>0</v>
      </c>
      <c r="W1450">
        <v>0</v>
      </c>
      <c r="X1450">
        <v>0</v>
      </c>
      <c r="Y1450">
        <v>0</v>
      </c>
      <c r="Z1450">
        <v>0</v>
      </c>
      <c r="AA1450">
        <v>0</v>
      </c>
      <c r="AB1450">
        <v>0</v>
      </c>
      <c r="AC1450">
        <v>201.66</v>
      </c>
      <c r="AD1450">
        <v>0</v>
      </c>
      <c r="AE1450" t="s">
        <v>104</v>
      </c>
      <c r="AF1450" t="s">
        <v>732</v>
      </c>
      <c r="AG1450" t="s">
        <v>419</v>
      </c>
      <c r="AH1450" t="s">
        <v>107</v>
      </c>
    </row>
    <row r="1451" spans="1:34" ht="15">
      <c r="A1451" t="s">
        <v>101</v>
      </c>
      <c r="B1451" t="s">
        <v>731</v>
      </c>
      <c r="C1451" t="s">
        <v>418</v>
      </c>
      <c r="D1451" t="s">
        <v>374</v>
      </c>
      <c r="E1451" t="s">
        <v>106</v>
      </c>
      <c r="F1451">
        <v>2012</v>
      </c>
      <c r="G1451" t="s">
        <v>113</v>
      </c>
      <c r="H1451" t="s">
        <v>375</v>
      </c>
      <c r="I1451" t="s">
        <v>115</v>
      </c>
      <c r="J1451" t="s">
        <v>150</v>
      </c>
      <c r="L1451">
        <v>0</v>
      </c>
      <c r="M1451">
        <v>0</v>
      </c>
      <c r="N1451">
        <v>899</v>
      </c>
      <c r="O1451">
        <v>0</v>
      </c>
      <c r="P1451">
        <v>-899</v>
      </c>
      <c r="Q1451" t="s">
        <v>103</v>
      </c>
      <c r="R1451">
        <v>0</v>
      </c>
      <c r="S1451">
        <v>0</v>
      </c>
      <c r="T1451">
        <v>899</v>
      </c>
      <c r="U1451">
        <v>0</v>
      </c>
      <c r="V1451">
        <v>0</v>
      </c>
      <c r="W1451">
        <v>0</v>
      </c>
      <c r="X1451">
        <v>0</v>
      </c>
      <c r="Y1451">
        <v>0</v>
      </c>
      <c r="Z1451">
        <v>0</v>
      </c>
      <c r="AA1451">
        <v>0</v>
      </c>
      <c r="AB1451">
        <v>0</v>
      </c>
      <c r="AC1451">
        <v>0</v>
      </c>
      <c r="AD1451">
        <v>0</v>
      </c>
      <c r="AE1451" t="s">
        <v>104</v>
      </c>
      <c r="AF1451" t="s">
        <v>732</v>
      </c>
      <c r="AG1451" t="s">
        <v>419</v>
      </c>
      <c r="AH1451" t="s">
        <v>107</v>
      </c>
    </row>
    <row r="1452" spans="1:34" ht="15">
      <c r="A1452" t="s">
        <v>101</v>
      </c>
      <c r="B1452" t="s">
        <v>731</v>
      </c>
      <c r="C1452" t="s">
        <v>418</v>
      </c>
      <c r="D1452" t="s">
        <v>183</v>
      </c>
      <c r="E1452" t="s">
        <v>106</v>
      </c>
      <c r="F1452">
        <v>2012</v>
      </c>
      <c r="G1452" t="s">
        <v>113</v>
      </c>
      <c r="H1452" t="s">
        <v>184</v>
      </c>
      <c r="I1452" t="s">
        <v>115</v>
      </c>
      <c r="J1452" t="s">
        <v>150</v>
      </c>
      <c r="L1452">
        <v>0</v>
      </c>
      <c r="M1452">
        <v>0</v>
      </c>
      <c r="N1452">
        <v>393.08</v>
      </c>
      <c r="O1452">
        <v>0.01</v>
      </c>
      <c r="P1452">
        <v>-393.09000000000003</v>
      </c>
      <c r="Q1452" t="s">
        <v>103</v>
      </c>
      <c r="R1452">
        <v>0</v>
      </c>
      <c r="S1452">
        <v>0</v>
      </c>
      <c r="T1452">
        <v>22.72</v>
      </c>
      <c r="U1452">
        <v>0</v>
      </c>
      <c r="V1452">
        <v>402.63</v>
      </c>
      <c r="W1452">
        <v>0</v>
      </c>
      <c r="X1452">
        <v>-32.27</v>
      </c>
      <c r="Y1452">
        <v>0</v>
      </c>
      <c r="Z1452">
        <v>0</v>
      </c>
      <c r="AA1452">
        <v>0</v>
      </c>
      <c r="AB1452">
        <v>0</v>
      </c>
      <c r="AC1452">
        <v>0</v>
      </c>
      <c r="AD1452">
        <v>0</v>
      </c>
      <c r="AE1452" t="s">
        <v>104</v>
      </c>
      <c r="AF1452" t="s">
        <v>732</v>
      </c>
      <c r="AG1452" t="s">
        <v>419</v>
      </c>
      <c r="AH1452" t="s">
        <v>107</v>
      </c>
    </row>
    <row r="1453" spans="1:34" ht="15">
      <c r="A1453" t="s">
        <v>101</v>
      </c>
      <c r="B1453" t="s">
        <v>731</v>
      </c>
      <c r="C1453" t="s">
        <v>418</v>
      </c>
      <c r="D1453" t="s">
        <v>151</v>
      </c>
      <c r="E1453" t="s">
        <v>106</v>
      </c>
      <c r="F1453">
        <v>2012</v>
      </c>
      <c r="G1453" t="s">
        <v>113</v>
      </c>
      <c r="H1453" t="s">
        <v>152</v>
      </c>
      <c r="I1453" t="s">
        <v>115</v>
      </c>
      <c r="J1453" t="s">
        <v>150</v>
      </c>
      <c r="L1453">
        <v>0</v>
      </c>
      <c r="M1453">
        <v>0</v>
      </c>
      <c r="N1453">
        <v>869</v>
      </c>
      <c r="O1453">
        <v>0</v>
      </c>
      <c r="P1453">
        <v>-869</v>
      </c>
      <c r="Q1453" t="s">
        <v>103</v>
      </c>
      <c r="R1453">
        <v>0</v>
      </c>
      <c r="S1453">
        <v>0</v>
      </c>
      <c r="T1453">
        <v>0</v>
      </c>
      <c r="U1453">
        <v>0</v>
      </c>
      <c r="V1453">
        <v>0</v>
      </c>
      <c r="W1453">
        <v>869</v>
      </c>
      <c r="X1453">
        <v>0</v>
      </c>
      <c r="Y1453">
        <v>0</v>
      </c>
      <c r="Z1453">
        <v>0</v>
      </c>
      <c r="AA1453">
        <v>0</v>
      </c>
      <c r="AB1453">
        <v>0</v>
      </c>
      <c r="AC1453">
        <v>0</v>
      </c>
      <c r="AD1453">
        <v>0</v>
      </c>
      <c r="AE1453" t="s">
        <v>104</v>
      </c>
      <c r="AF1453" t="s">
        <v>732</v>
      </c>
      <c r="AG1453" t="s">
        <v>419</v>
      </c>
      <c r="AH1453" t="s">
        <v>107</v>
      </c>
    </row>
    <row r="1454" spans="1:34" ht="15">
      <c r="A1454" t="s">
        <v>101</v>
      </c>
      <c r="B1454" t="s">
        <v>731</v>
      </c>
      <c r="C1454" t="s">
        <v>418</v>
      </c>
      <c r="D1454" t="s">
        <v>185</v>
      </c>
      <c r="E1454" t="s">
        <v>106</v>
      </c>
      <c r="F1454">
        <v>2012</v>
      </c>
      <c r="G1454" t="s">
        <v>113</v>
      </c>
      <c r="H1454" t="s">
        <v>186</v>
      </c>
      <c r="I1454" t="s">
        <v>115</v>
      </c>
      <c r="J1454" t="s">
        <v>187</v>
      </c>
      <c r="L1454">
        <v>0</v>
      </c>
      <c r="M1454">
        <v>0</v>
      </c>
      <c r="N1454">
        <v>3287</v>
      </c>
      <c r="O1454">
        <v>0</v>
      </c>
      <c r="P1454">
        <v>-3287</v>
      </c>
      <c r="Q1454" t="s">
        <v>103</v>
      </c>
      <c r="R1454">
        <v>0</v>
      </c>
      <c r="S1454">
        <v>0</v>
      </c>
      <c r="T1454">
        <v>0</v>
      </c>
      <c r="U1454">
        <v>0</v>
      </c>
      <c r="V1454">
        <v>0</v>
      </c>
      <c r="W1454">
        <v>0</v>
      </c>
      <c r="X1454">
        <v>0</v>
      </c>
      <c r="Y1454">
        <v>2902</v>
      </c>
      <c r="Z1454">
        <v>0</v>
      </c>
      <c r="AA1454">
        <v>-451</v>
      </c>
      <c r="AB1454">
        <v>0</v>
      </c>
      <c r="AC1454">
        <v>836</v>
      </c>
      <c r="AD1454">
        <v>0</v>
      </c>
      <c r="AE1454" t="s">
        <v>104</v>
      </c>
      <c r="AF1454" t="s">
        <v>732</v>
      </c>
      <c r="AG1454" t="s">
        <v>419</v>
      </c>
      <c r="AH1454" t="s">
        <v>107</v>
      </c>
    </row>
    <row r="1455" spans="1:34" ht="15">
      <c r="A1455" t="s">
        <v>101</v>
      </c>
      <c r="B1455" t="s">
        <v>731</v>
      </c>
      <c r="C1455" t="s">
        <v>418</v>
      </c>
      <c r="D1455" t="s">
        <v>188</v>
      </c>
      <c r="E1455" t="s">
        <v>106</v>
      </c>
      <c r="F1455">
        <v>2012</v>
      </c>
      <c r="G1455" t="s">
        <v>113</v>
      </c>
      <c r="H1455" t="s">
        <v>189</v>
      </c>
      <c r="I1455" t="s">
        <v>115</v>
      </c>
      <c r="J1455" t="s">
        <v>190</v>
      </c>
      <c r="L1455">
        <v>0</v>
      </c>
      <c r="M1455">
        <v>0</v>
      </c>
      <c r="N1455">
        <v>16958.15</v>
      </c>
      <c r="O1455">
        <v>0</v>
      </c>
      <c r="P1455">
        <v>-16958.15</v>
      </c>
      <c r="Q1455" t="s">
        <v>103</v>
      </c>
      <c r="R1455">
        <v>0</v>
      </c>
      <c r="S1455">
        <v>0</v>
      </c>
      <c r="T1455">
        <v>0</v>
      </c>
      <c r="U1455">
        <v>0</v>
      </c>
      <c r="V1455">
        <v>0</v>
      </c>
      <c r="W1455">
        <v>0</v>
      </c>
      <c r="X1455">
        <v>16958.15</v>
      </c>
      <c r="Y1455">
        <v>0</v>
      </c>
      <c r="Z1455">
        <v>0</v>
      </c>
      <c r="AA1455">
        <v>0</v>
      </c>
      <c r="AB1455">
        <v>0</v>
      </c>
      <c r="AC1455">
        <v>0</v>
      </c>
      <c r="AD1455">
        <v>0</v>
      </c>
      <c r="AE1455" t="s">
        <v>104</v>
      </c>
      <c r="AF1455" t="s">
        <v>732</v>
      </c>
      <c r="AG1455" t="s">
        <v>419</v>
      </c>
      <c r="AH1455" t="s">
        <v>107</v>
      </c>
    </row>
    <row r="1456" spans="1:34" ht="15">
      <c r="A1456" t="s">
        <v>101</v>
      </c>
      <c r="B1456" t="s">
        <v>731</v>
      </c>
      <c r="C1456" t="s">
        <v>418</v>
      </c>
      <c r="D1456" t="s">
        <v>225</v>
      </c>
      <c r="E1456" t="s">
        <v>106</v>
      </c>
      <c r="F1456">
        <v>2012</v>
      </c>
      <c r="G1456" t="s">
        <v>113</v>
      </c>
      <c r="H1456" t="s">
        <v>226</v>
      </c>
      <c r="I1456" t="s">
        <v>115</v>
      </c>
      <c r="J1456" t="s">
        <v>227</v>
      </c>
      <c r="L1456">
        <v>0</v>
      </c>
      <c r="M1456">
        <v>0</v>
      </c>
      <c r="N1456">
        <v>21986.61</v>
      </c>
      <c r="O1456">
        <v>0</v>
      </c>
      <c r="P1456">
        <v>-21986.61</v>
      </c>
      <c r="Q1456" t="s">
        <v>103</v>
      </c>
      <c r="R1456">
        <v>0</v>
      </c>
      <c r="S1456">
        <v>1135.26</v>
      </c>
      <c r="T1456">
        <v>3449.53</v>
      </c>
      <c r="U1456">
        <v>2253.26</v>
      </c>
      <c r="V1456">
        <v>2253.25</v>
      </c>
      <c r="W1456">
        <v>1577.29</v>
      </c>
      <c r="X1456">
        <v>2027.91</v>
      </c>
      <c r="Y1456">
        <v>3154.52</v>
      </c>
      <c r="Z1456">
        <v>2027.91</v>
      </c>
      <c r="AA1456">
        <v>2140.63</v>
      </c>
      <c r="AB1456">
        <v>1967.05</v>
      </c>
      <c r="AC1456">
        <v>0</v>
      </c>
      <c r="AD1456">
        <v>0</v>
      </c>
      <c r="AE1456" t="s">
        <v>104</v>
      </c>
      <c r="AF1456" t="s">
        <v>732</v>
      </c>
      <c r="AG1456" t="s">
        <v>419</v>
      </c>
      <c r="AH1456" t="s">
        <v>107</v>
      </c>
    </row>
    <row r="1457" spans="1:34" ht="15">
      <c r="A1457" t="s">
        <v>101</v>
      </c>
      <c r="B1457" t="s">
        <v>731</v>
      </c>
      <c r="C1457" t="s">
        <v>418</v>
      </c>
      <c r="D1457" t="s">
        <v>228</v>
      </c>
      <c r="E1457" t="s">
        <v>106</v>
      </c>
      <c r="F1457">
        <v>2012</v>
      </c>
      <c r="G1457" t="s">
        <v>113</v>
      </c>
      <c r="H1457" t="s">
        <v>229</v>
      </c>
      <c r="I1457" t="s">
        <v>115</v>
      </c>
      <c r="J1457" t="s">
        <v>227</v>
      </c>
      <c r="L1457">
        <v>0</v>
      </c>
      <c r="M1457">
        <v>0</v>
      </c>
      <c r="N1457">
        <v>11910.630000000001</v>
      </c>
      <c r="O1457">
        <v>0</v>
      </c>
      <c r="P1457">
        <v>-11910.630000000001</v>
      </c>
      <c r="Q1457" t="s">
        <v>103</v>
      </c>
      <c r="R1457">
        <v>0</v>
      </c>
      <c r="S1457">
        <v>614.92</v>
      </c>
      <c r="T1457">
        <v>1875.05</v>
      </c>
      <c r="U1457">
        <v>1219.81</v>
      </c>
      <c r="V1457">
        <v>1219.83</v>
      </c>
      <c r="W1457">
        <v>853.87</v>
      </c>
      <c r="X1457">
        <v>1097.82</v>
      </c>
      <c r="Y1457">
        <v>1707.75</v>
      </c>
      <c r="Z1457">
        <v>1097.8600000000001</v>
      </c>
      <c r="AA1457">
        <v>1158.81</v>
      </c>
      <c r="AB1457">
        <v>1064.91</v>
      </c>
      <c r="AC1457">
        <v>0</v>
      </c>
      <c r="AD1457">
        <v>0</v>
      </c>
      <c r="AE1457" t="s">
        <v>104</v>
      </c>
      <c r="AF1457" t="s">
        <v>732</v>
      </c>
      <c r="AG1457" t="s">
        <v>419</v>
      </c>
      <c r="AH1457" t="s">
        <v>107</v>
      </c>
    </row>
    <row r="1458" spans="1:34" ht="15">
      <c r="A1458" t="s">
        <v>101</v>
      </c>
      <c r="B1458" t="s">
        <v>731</v>
      </c>
      <c r="C1458" t="s">
        <v>418</v>
      </c>
      <c r="D1458" t="s">
        <v>566</v>
      </c>
      <c r="E1458" t="s">
        <v>106</v>
      </c>
      <c r="F1458">
        <v>2012</v>
      </c>
      <c r="G1458" t="s">
        <v>113</v>
      </c>
      <c r="H1458" t="s">
        <v>567</v>
      </c>
      <c r="I1458" t="s">
        <v>115</v>
      </c>
      <c r="J1458" t="s">
        <v>227</v>
      </c>
      <c r="L1458">
        <v>0</v>
      </c>
      <c r="M1458">
        <v>0</v>
      </c>
      <c r="N1458">
        <v>57193.340000000004</v>
      </c>
      <c r="O1458">
        <v>0</v>
      </c>
      <c r="P1458">
        <v>-57193.340000000004</v>
      </c>
      <c r="Q1458" t="s">
        <v>103</v>
      </c>
      <c r="R1458">
        <v>0</v>
      </c>
      <c r="S1458">
        <v>2956.34</v>
      </c>
      <c r="T1458">
        <v>8573.4</v>
      </c>
      <c r="U1458">
        <v>5912.6900000000005</v>
      </c>
      <c r="V1458">
        <v>5912.7</v>
      </c>
      <c r="W1458">
        <v>4138.88</v>
      </c>
      <c r="X1458">
        <v>5321.39</v>
      </c>
      <c r="Y1458">
        <v>8277.74</v>
      </c>
      <c r="Z1458">
        <v>5321.43</v>
      </c>
      <c r="AA1458">
        <v>5617.05</v>
      </c>
      <c r="AB1458">
        <v>5161.72</v>
      </c>
      <c r="AC1458">
        <v>0</v>
      </c>
      <c r="AD1458">
        <v>0</v>
      </c>
      <c r="AE1458" t="s">
        <v>104</v>
      </c>
      <c r="AF1458" t="s">
        <v>732</v>
      </c>
      <c r="AG1458" t="s">
        <v>419</v>
      </c>
      <c r="AH1458" t="s">
        <v>107</v>
      </c>
    </row>
    <row r="1459" spans="1:34" ht="15">
      <c r="A1459" t="s">
        <v>101</v>
      </c>
      <c r="B1459" t="s">
        <v>731</v>
      </c>
      <c r="C1459" t="s">
        <v>418</v>
      </c>
      <c r="D1459" t="s">
        <v>440</v>
      </c>
      <c r="E1459" t="s">
        <v>106</v>
      </c>
      <c r="F1459">
        <v>2012</v>
      </c>
      <c r="G1459" t="s">
        <v>113</v>
      </c>
      <c r="H1459" t="s">
        <v>142</v>
      </c>
      <c r="I1459" t="s">
        <v>115</v>
      </c>
      <c r="J1459" t="s">
        <v>227</v>
      </c>
      <c r="L1459">
        <v>0</v>
      </c>
      <c r="M1459">
        <v>0</v>
      </c>
      <c r="N1459">
        <v>0</v>
      </c>
      <c r="O1459">
        <v>0</v>
      </c>
      <c r="P1459">
        <v>0</v>
      </c>
      <c r="Q1459" t="s">
        <v>103</v>
      </c>
      <c r="R1459">
        <v>0</v>
      </c>
      <c r="S1459">
        <v>500.3</v>
      </c>
      <c r="T1459">
        <v>1450.95</v>
      </c>
      <c r="U1459">
        <v>1000.64</v>
      </c>
      <c r="V1459">
        <v>1000.63</v>
      </c>
      <c r="W1459">
        <v>-3952.52</v>
      </c>
      <c r="X1459">
        <v>0</v>
      </c>
      <c r="Y1459">
        <v>0</v>
      </c>
      <c r="Z1459">
        <v>0</v>
      </c>
      <c r="AA1459">
        <v>0</v>
      </c>
      <c r="AB1459">
        <v>0</v>
      </c>
      <c r="AC1459">
        <v>0</v>
      </c>
      <c r="AD1459">
        <v>0</v>
      </c>
      <c r="AE1459" t="s">
        <v>104</v>
      </c>
      <c r="AF1459" t="s">
        <v>732</v>
      </c>
      <c r="AG1459" t="s">
        <v>419</v>
      </c>
      <c r="AH1459" t="s">
        <v>107</v>
      </c>
    </row>
    <row r="1460" spans="1:34" ht="15">
      <c r="A1460" t="s">
        <v>101</v>
      </c>
      <c r="B1460" t="s">
        <v>102</v>
      </c>
      <c r="C1460" t="s">
        <v>424</v>
      </c>
      <c r="D1460" t="s">
        <v>127</v>
      </c>
      <c r="E1460" t="s">
        <v>102</v>
      </c>
      <c r="F1460">
        <v>2012</v>
      </c>
      <c r="G1460" t="s">
        <v>113</v>
      </c>
      <c r="H1460" t="s">
        <v>128</v>
      </c>
      <c r="I1460" t="s">
        <v>115</v>
      </c>
      <c r="J1460" t="s">
        <v>129</v>
      </c>
      <c r="K1460" t="s">
        <v>130</v>
      </c>
      <c r="L1460">
        <v>70231.96</v>
      </c>
      <c r="M1460">
        <v>70231.96</v>
      </c>
      <c r="N1460">
        <v>0</v>
      </c>
      <c r="O1460">
        <v>0</v>
      </c>
      <c r="P1460">
        <v>70231.96</v>
      </c>
      <c r="Q1460" t="s">
        <v>131</v>
      </c>
      <c r="R1460">
        <v>0</v>
      </c>
      <c r="S1460">
        <v>0</v>
      </c>
      <c r="T1460">
        <v>0</v>
      </c>
      <c r="U1460">
        <v>0</v>
      </c>
      <c r="V1460">
        <v>0</v>
      </c>
      <c r="W1460">
        <v>0</v>
      </c>
      <c r="X1460">
        <v>0</v>
      </c>
      <c r="Y1460">
        <v>0</v>
      </c>
      <c r="Z1460">
        <v>0</v>
      </c>
      <c r="AA1460">
        <v>0</v>
      </c>
      <c r="AB1460">
        <v>0</v>
      </c>
      <c r="AC1460">
        <v>0</v>
      </c>
      <c r="AD1460">
        <v>0</v>
      </c>
      <c r="AE1460" t="s">
        <v>104</v>
      </c>
      <c r="AF1460" t="s">
        <v>105</v>
      </c>
      <c r="AG1460" t="s">
        <v>425</v>
      </c>
      <c r="AH1460" t="s">
        <v>105</v>
      </c>
    </row>
    <row r="1461" spans="1:34" ht="15">
      <c r="A1461" t="s">
        <v>101</v>
      </c>
      <c r="B1461" t="s">
        <v>102</v>
      </c>
      <c r="C1461" t="s">
        <v>424</v>
      </c>
      <c r="D1461" t="s">
        <v>132</v>
      </c>
      <c r="E1461" t="s">
        <v>102</v>
      </c>
      <c r="F1461">
        <v>2012</v>
      </c>
      <c r="G1461" t="s">
        <v>113</v>
      </c>
      <c r="H1461" t="s">
        <v>133</v>
      </c>
      <c r="I1461" t="s">
        <v>115</v>
      </c>
      <c r="J1461" t="s">
        <v>129</v>
      </c>
      <c r="K1461" t="s">
        <v>130</v>
      </c>
      <c r="L1461">
        <v>0</v>
      </c>
      <c r="M1461">
        <v>0</v>
      </c>
      <c r="N1461">
        <v>0</v>
      </c>
      <c r="O1461">
        <v>0</v>
      </c>
      <c r="P1461">
        <v>0</v>
      </c>
      <c r="Q1461" t="s">
        <v>103</v>
      </c>
      <c r="R1461">
        <v>0</v>
      </c>
      <c r="S1461">
        <v>2159.8</v>
      </c>
      <c r="T1461">
        <v>-2159.8</v>
      </c>
      <c r="U1461">
        <v>0</v>
      </c>
      <c r="V1461">
        <v>1080.58</v>
      </c>
      <c r="W1461">
        <v>270.15</v>
      </c>
      <c r="X1461">
        <v>540.29</v>
      </c>
      <c r="Y1461">
        <v>-1891.02</v>
      </c>
      <c r="Z1461">
        <v>0</v>
      </c>
      <c r="AA1461">
        <v>810.44</v>
      </c>
      <c r="AB1461">
        <v>-810.44</v>
      </c>
      <c r="AC1461">
        <v>0</v>
      </c>
      <c r="AD1461">
        <v>0</v>
      </c>
      <c r="AE1461" t="s">
        <v>104</v>
      </c>
      <c r="AF1461" t="s">
        <v>105</v>
      </c>
      <c r="AG1461" t="s">
        <v>425</v>
      </c>
      <c r="AH1461" t="s">
        <v>105</v>
      </c>
    </row>
    <row r="1462" spans="1:34" ht="15">
      <c r="A1462" t="s">
        <v>101</v>
      </c>
      <c r="B1462" t="s">
        <v>102</v>
      </c>
      <c r="C1462" t="s">
        <v>424</v>
      </c>
      <c r="D1462" t="s">
        <v>134</v>
      </c>
      <c r="E1462" t="s">
        <v>102</v>
      </c>
      <c r="F1462">
        <v>2012</v>
      </c>
      <c r="G1462" t="s">
        <v>113</v>
      </c>
      <c r="H1462" t="s">
        <v>135</v>
      </c>
      <c r="I1462" t="s">
        <v>115</v>
      </c>
      <c r="J1462" t="s">
        <v>129</v>
      </c>
      <c r="K1462" t="s">
        <v>136</v>
      </c>
      <c r="L1462">
        <v>15480</v>
      </c>
      <c r="M1462">
        <v>15480</v>
      </c>
      <c r="N1462">
        <v>0</v>
      </c>
      <c r="O1462">
        <v>0</v>
      </c>
      <c r="P1462">
        <v>15480</v>
      </c>
      <c r="Q1462" t="s">
        <v>131</v>
      </c>
      <c r="R1462">
        <v>0</v>
      </c>
      <c r="S1462">
        <v>0</v>
      </c>
      <c r="T1462">
        <v>0</v>
      </c>
      <c r="U1462">
        <v>0</v>
      </c>
      <c r="V1462">
        <v>0</v>
      </c>
      <c r="W1462">
        <v>0</v>
      </c>
      <c r="X1462">
        <v>0</v>
      </c>
      <c r="Y1462">
        <v>0</v>
      </c>
      <c r="Z1462">
        <v>0</v>
      </c>
      <c r="AA1462">
        <v>0</v>
      </c>
      <c r="AB1462">
        <v>0</v>
      </c>
      <c r="AC1462">
        <v>0</v>
      </c>
      <c r="AD1462">
        <v>0</v>
      </c>
      <c r="AE1462" t="s">
        <v>104</v>
      </c>
      <c r="AF1462" t="s">
        <v>105</v>
      </c>
      <c r="AG1462" t="s">
        <v>425</v>
      </c>
      <c r="AH1462" t="s">
        <v>105</v>
      </c>
    </row>
    <row r="1463" spans="1:34" ht="15">
      <c r="A1463" t="s">
        <v>101</v>
      </c>
      <c r="B1463" t="s">
        <v>102</v>
      </c>
      <c r="C1463" t="s">
        <v>424</v>
      </c>
      <c r="D1463" t="s">
        <v>137</v>
      </c>
      <c r="E1463" t="s">
        <v>102</v>
      </c>
      <c r="F1463">
        <v>2012</v>
      </c>
      <c r="G1463" t="s">
        <v>113</v>
      </c>
      <c r="H1463" t="s">
        <v>138</v>
      </c>
      <c r="I1463" t="s">
        <v>115</v>
      </c>
      <c r="J1463" t="s">
        <v>129</v>
      </c>
      <c r="K1463" t="s">
        <v>136</v>
      </c>
      <c r="L1463">
        <v>5373</v>
      </c>
      <c r="M1463">
        <v>5373</v>
      </c>
      <c r="N1463">
        <v>0</v>
      </c>
      <c r="O1463">
        <v>0</v>
      </c>
      <c r="P1463">
        <v>5373</v>
      </c>
      <c r="Q1463" t="s">
        <v>131</v>
      </c>
      <c r="R1463">
        <v>0</v>
      </c>
      <c r="S1463">
        <v>0</v>
      </c>
      <c r="T1463">
        <v>0</v>
      </c>
      <c r="U1463">
        <v>0</v>
      </c>
      <c r="V1463">
        <v>0</v>
      </c>
      <c r="W1463">
        <v>0</v>
      </c>
      <c r="X1463">
        <v>0</v>
      </c>
      <c r="Y1463">
        <v>0</v>
      </c>
      <c r="Z1463">
        <v>0</v>
      </c>
      <c r="AA1463">
        <v>0</v>
      </c>
      <c r="AB1463">
        <v>0</v>
      </c>
      <c r="AC1463">
        <v>0</v>
      </c>
      <c r="AD1463">
        <v>0</v>
      </c>
      <c r="AE1463" t="s">
        <v>104</v>
      </c>
      <c r="AF1463" t="s">
        <v>105</v>
      </c>
      <c r="AG1463" t="s">
        <v>425</v>
      </c>
      <c r="AH1463" t="s">
        <v>105</v>
      </c>
    </row>
    <row r="1464" spans="1:34" ht="15">
      <c r="A1464" t="s">
        <v>101</v>
      </c>
      <c r="B1464" t="s">
        <v>102</v>
      </c>
      <c r="C1464" t="s">
        <v>424</v>
      </c>
      <c r="D1464" t="s">
        <v>139</v>
      </c>
      <c r="E1464" t="s">
        <v>102</v>
      </c>
      <c r="F1464">
        <v>2012</v>
      </c>
      <c r="G1464" t="s">
        <v>113</v>
      </c>
      <c r="H1464" t="s">
        <v>140</v>
      </c>
      <c r="I1464" t="s">
        <v>115</v>
      </c>
      <c r="J1464" t="s">
        <v>129</v>
      </c>
      <c r="K1464" t="s">
        <v>136</v>
      </c>
      <c r="L1464">
        <v>5091.96</v>
      </c>
      <c r="M1464">
        <v>5091.96</v>
      </c>
      <c r="N1464">
        <v>0</v>
      </c>
      <c r="O1464">
        <v>0</v>
      </c>
      <c r="P1464">
        <v>5091.96</v>
      </c>
      <c r="Q1464" t="s">
        <v>131</v>
      </c>
      <c r="R1464">
        <v>0</v>
      </c>
      <c r="S1464">
        <v>0</v>
      </c>
      <c r="T1464">
        <v>0</v>
      </c>
      <c r="U1464">
        <v>0</v>
      </c>
      <c r="V1464">
        <v>0</v>
      </c>
      <c r="W1464">
        <v>0</v>
      </c>
      <c r="X1464">
        <v>0</v>
      </c>
      <c r="Y1464">
        <v>0</v>
      </c>
      <c r="Z1464">
        <v>0</v>
      </c>
      <c r="AA1464">
        <v>0</v>
      </c>
      <c r="AB1464">
        <v>0</v>
      </c>
      <c r="AC1464">
        <v>0</v>
      </c>
      <c r="AD1464">
        <v>0</v>
      </c>
      <c r="AE1464" t="s">
        <v>104</v>
      </c>
      <c r="AF1464" t="s">
        <v>105</v>
      </c>
      <c r="AG1464" t="s">
        <v>425</v>
      </c>
      <c r="AH1464" t="s">
        <v>105</v>
      </c>
    </row>
    <row r="1465" spans="1:34" ht="15">
      <c r="A1465" t="s">
        <v>101</v>
      </c>
      <c r="B1465" t="s">
        <v>102</v>
      </c>
      <c r="C1465" t="s">
        <v>424</v>
      </c>
      <c r="D1465" t="s">
        <v>141</v>
      </c>
      <c r="E1465" t="s">
        <v>102</v>
      </c>
      <c r="F1465">
        <v>2012</v>
      </c>
      <c r="G1465" t="s">
        <v>113</v>
      </c>
      <c r="H1465" t="s">
        <v>142</v>
      </c>
      <c r="I1465" t="s">
        <v>115</v>
      </c>
      <c r="J1465" t="s">
        <v>129</v>
      </c>
      <c r="K1465" t="s">
        <v>136</v>
      </c>
      <c r="L1465">
        <v>462</v>
      </c>
      <c r="M1465">
        <v>462</v>
      </c>
      <c r="N1465">
        <v>0</v>
      </c>
      <c r="O1465">
        <v>0</v>
      </c>
      <c r="P1465">
        <v>462</v>
      </c>
      <c r="Q1465" t="s">
        <v>131</v>
      </c>
      <c r="R1465">
        <v>0</v>
      </c>
      <c r="S1465">
        <v>0</v>
      </c>
      <c r="T1465">
        <v>0</v>
      </c>
      <c r="U1465">
        <v>0</v>
      </c>
      <c r="V1465">
        <v>0</v>
      </c>
      <c r="W1465">
        <v>0</v>
      </c>
      <c r="X1465">
        <v>0</v>
      </c>
      <c r="Y1465">
        <v>0</v>
      </c>
      <c r="Z1465">
        <v>0</v>
      </c>
      <c r="AA1465">
        <v>0</v>
      </c>
      <c r="AB1465">
        <v>0</v>
      </c>
      <c r="AC1465">
        <v>0</v>
      </c>
      <c r="AD1465">
        <v>0</v>
      </c>
      <c r="AE1465" t="s">
        <v>104</v>
      </c>
      <c r="AF1465" t="s">
        <v>105</v>
      </c>
      <c r="AG1465" t="s">
        <v>425</v>
      </c>
      <c r="AH1465" t="s">
        <v>105</v>
      </c>
    </row>
    <row r="1466" spans="1:34" ht="15">
      <c r="A1466" t="s">
        <v>101</v>
      </c>
      <c r="B1466" t="s">
        <v>102</v>
      </c>
      <c r="C1466" t="s">
        <v>424</v>
      </c>
      <c r="D1466" t="s">
        <v>143</v>
      </c>
      <c r="E1466" t="s">
        <v>102</v>
      </c>
      <c r="F1466">
        <v>2012</v>
      </c>
      <c r="G1466" t="s">
        <v>113</v>
      </c>
      <c r="H1466" t="s">
        <v>144</v>
      </c>
      <c r="I1466" t="s">
        <v>115</v>
      </c>
      <c r="J1466" t="s">
        <v>129</v>
      </c>
      <c r="K1466" t="s">
        <v>136</v>
      </c>
      <c r="L1466">
        <v>0</v>
      </c>
      <c r="M1466">
        <v>0</v>
      </c>
      <c r="N1466">
        <v>0</v>
      </c>
      <c r="O1466">
        <v>0</v>
      </c>
      <c r="P1466">
        <v>0</v>
      </c>
      <c r="Q1466" t="s">
        <v>103</v>
      </c>
      <c r="R1466">
        <v>0</v>
      </c>
      <c r="S1466">
        <v>254.43</v>
      </c>
      <c r="T1466">
        <v>-254.43</v>
      </c>
      <c r="U1466">
        <v>0</v>
      </c>
      <c r="V1466">
        <v>0</v>
      </c>
      <c r="W1466">
        <v>199.06</v>
      </c>
      <c r="X1466">
        <v>82.09</v>
      </c>
      <c r="Y1466">
        <v>-281.15000000000003</v>
      </c>
      <c r="Z1466">
        <v>0</v>
      </c>
      <c r="AA1466">
        <v>120.49000000000001</v>
      </c>
      <c r="AB1466">
        <v>-120.49000000000001</v>
      </c>
      <c r="AC1466">
        <v>0</v>
      </c>
      <c r="AD1466">
        <v>0</v>
      </c>
      <c r="AE1466" t="s">
        <v>104</v>
      </c>
      <c r="AF1466" t="s">
        <v>105</v>
      </c>
      <c r="AG1466" t="s">
        <v>425</v>
      </c>
      <c r="AH1466" t="s">
        <v>105</v>
      </c>
    </row>
    <row r="1467" spans="1:34" ht="15">
      <c r="A1467" t="s">
        <v>101</v>
      </c>
      <c r="B1467" t="s">
        <v>102</v>
      </c>
      <c r="C1467" t="s">
        <v>424</v>
      </c>
      <c r="D1467" t="s">
        <v>232</v>
      </c>
      <c r="E1467" t="s">
        <v>102</v>
      </c>
      <c r="F1467">
        <v>2012</v>
      </c>
      <c r="G1467" t="s">
        <v>113</v>
      </c>
      <c r="H1467" t="s">
        <v>233</v>
      </c>
      <c r="I1467" t="s">
        <v>115</v>
      </c>
      <c r="J1467" t="s">
        <v>147</v>
      </c>
      <c r="L1467">
        <v>51509.96</v>
      </c>
      <c r="M1467">
        <v>51509.96</v>
      </c>
      <c r="N1467">
        <v>0</v>
      </c>
      <c r="O1467">
        <v>0</v>
      </c>
      <c r="P1467">
        <v>51509.96</v>
      </c>
      <c r="Q1467" t="s">
        <v>131</v>
      </c>
      <c r="R1467">
        <v>0</v>
      </c>
      <c r="S1467">
        <v>0</v>
      </c>
      <c r="T1467">
        <v>0</v>
      </c>
      <c r="U1467">
        <v>0</v>
      </c>
      <c r="V1467">
        <v>0</v>
      </c>
      <c r="W1467">
        <v>0</v>
      </c>
      <c r="X1467">
        <v>0</v>
      </c>
      <c r="Y1467">
        <v>0</v>
      </c>
      <c r="Z1467">
        <v>0</v>
      </c>
      <c r="AA1467">
        <v>0</v>
      </c>
      <c r="AB1467">
        <v>0</v>
      </c>
      <c r="AC1467">
        <v>0</v>
      </c>
      <c r="AD1467">
        <v>0</v>
      </c>
      <c r="AE1467" t="s">
        <v>104</v>
      </c>
      <c r="AF1467" t="s">
        <v>105</v>
      </c>
      <c r="AG1467" t="s">
        <v>425</v>
      </c>
      <c r="AH1467" t="s">
        <v>105</v>
      </c>
    </row>
    <row r="1468" spans="1:34" ht="15">
      <c r="A1468" t="s">
        <v>101</v>
      </c>
      <c r="B1468" t="s">
        <v>102</v>
      </c>
      <c r="C1468" t="s">
        <v>424</v>
      </c>
      <c r="D1468" t="s">
        <v>173</v>
      </c>
      <c r="E1468" t="s">
        <v>102</v>
      </c>
      <c r="F1468">
        <v>2012</v>
      </c>
      <c r="G1468" t="s">
        <v>113</v>
      </c>
      <c r="H1468" t="s">
        <v>174</v>
      </c>
      <c r="I1468" t="s">
        <v>115</v>
      </c>
      <c r="J1468" t="s">
        <v>147</v>
      </c>
      <c r="L1468">
        <v>65055</v>
      </c>
      <c r="M1468">
        <v>65055</v>
      </c>
      <c r="N1468">
        <v>0</v>
      </c>
      <c r="O1468">
        <v>0</v>
      </c>
      <c r="P1468">
        <v>65055</v>
      </c>
      <c r="Q1468" t="s">
        <v>131</v>
      </c>
      <c r="R1468">
        <v>0</v>
      </c>
      <c r="S1468">
        <v>0</v>
      </c>
      <c r="T1468">
        <v>0</v>
      </c>
      <c r="U1468">
        <v>0</v>
      </c>
      <c r="V1468">
        <v>0</v>
      </c>
      <c r="W1468">
        <v>0</v>
      </c>
      <c r="X1468">
        <v>0</v>
      </c>
      <c r="Y1468">
        <v>0</v>
      </c>
      <c r="Z1468">
        <v>0</v>
      </c>
      <c r="AA1468">
        <v>0</v>
      </c>
      <c r="AB1468">
        <v>0</v>
      </c>
      <c r="AC1468">
        <v>0</v>
      </c>
      <c r="AD1468">
        <v>0</v>
      </c>
      <c r="AE1468" t="s">
        <v>104</v>
      </c>
      <c r="AF1468" t="s">
        <v>105</v>
      </c>
      <c r="AG1468" t="s">
        <v>425</v>
      </c>
      <c r="AH1468" t="s">
        <v>105</v>
      </c>
    </row>
    <row r="1469" spans="1:34" ht="15">
      <c r="A1469" t="s">
        <v>101</v>
      </c>
      <c r="B1469" t="s">
        <v>102</v>
      </c>
      <c r="C1469" t="s">
        <v>424</v>
      </c>
      <c r="D1469" t="s">
        <v>202</v>
      </c>
      <c r="E1469" t="s">
        <v>102</v>
      </c>
      <c r="F1469">
        <v>2012</v>
      </c>
      <c r="G1469" t="s">
        <v>113</v>
      </c>
      <c r="H1469" t="s">
        <v>203</v>
      </c>
      <c r="I1469" t="s">
        <v>115</v>
      </c>
      <c r="J1469" t="s">
        <v>150</v>
      </c>
      <c r="L1469">
        <v>20000</v>
      </c>
      <c r="M1469">
        <v>20000</v>
      </c>
      <c r="N1469">
        <v>0</v>
      </c>
      <c r="O1469">
        <v>0</v>
      </c>
      <c r="P1469">
        <v>20000</v>
      </c>
      <c r="Q1469" t="s">
        <v>131</v>
      </c>
      <c r="R1469">
        <v>0</v>
      </c>
      <c r="S1469">
        <v>0</v>
      </c>
      <c r="T1469">
        <v>0</v>
      </c>
      <c r="U1469">
        <v>0</v>
      </c>
      <c r="V1469">
        <v>0</v>
      </c>
      <c r="W1469">
        <v>0</v>
      </c>
      <c r="X1469">
        <v>0</v>
      </c>
      <c r="Y1469">
        <v>0</v>
      </c>
      <c r="Z1469">
        <v>0</v>
      </c>
      <c r="AA1469">
        <v>0</v>
      </c>
      <c r="AB1469">
        <v>0</v>
      </c>
      <c r="AC1469">
        <v>0</v>
      </c>
      <c r="AD1469">
        <v>0</v>
      </c>
      <c r="AE1469" t="s">
        <v>104</v>
      </c>
      <c r="AF1469" t="s">
        <v>105</v>
      </c>
      <c r="AG1469" t="s">
        <v>425</v>
      </c>
      <c r="AH1469" t="s">
        <v>105</v>
      </c>
    </row>
    <row r="1470" spans="1:34" ht="15">
      <c r="A1470" t="s">
        <v>101</v>
      </c>
      <c r="B1470" t="s">
        <v>102</v>
      </c>
      <c r="C1470" t="s">
        <v>424</v>
      </c>
      <c r="D1470" t="s">
        <v>374</v>
      </c>
      <c r="E1470" t="s">
        <v>102</v>
      </c>
      <c r="F1470">
        <v>2012</v>
      </c>
      <c r="G1470" t="s">
        <v>113</v>
      </c>
      <c r="H1470" t="s">
        <v>375</v>
      </c>
      <c r="I1470" t="s">
        <v>115</v>
      </c>
      <c r="J1470" t="s">
        <v>150</v>
      </c>
      <c r="L1470">
        <v>1500.04</v>
      </c>
      <c r="M1470">
        <v>1500.04</v>
      </c>
      <c r="N1470">
        <v>0</v>
      </c>
      <c r="O1470">
        <v>0</v>
      </c>
      <c r="P1470">
        <v>1500.04</v>
      </c>
      <c r="Q1470" t="s">
        <v>131</v>
      </c>
      <c r="R1470">
        <v>0</v>
      </c>
      <c r="S1470">
        <v>0</v>
      </c>
      <c r="T1470">
        <v>0</v>
      </c>
      <c r="U1470">
        <v>0</v>
      </c>
      <c r="V1470">
        <v>0</v>
      </c>
      <c r="W1470">
        <v>0</v>
      </c>
      <c r="X1470">
        <v>0</v>
      </c>
      <c r="Y1470">
        <v>0</v>
      </c>
      <c r="Z1470">
        <v>0</v>
      </c>
      <c r="AA1470">
        <v>0</v>
      </c>
      <c r="AB1470">
        <v>0</v>
      </c>
      <c r="AC1470">
        <v>0</v>
      </c>
      <c r="AD1470">
        <v>0</v>
      </c>
      <c r="AE1470" t="s">
        <v>104</v>
      </c>
      <c r="AF1470" t="s">
        <v>105</v>
      </c>
      <c r="AG1470" t="s">
        <v>425</v>
      </c>
      <c r="AH1470" t="s">
        <v>105</v>
      </c>
    </row>
    <row r="1471" spans="1:34" ht="15">
      <c r="A1471" t="s">
        <v>101</v>
      </c>
      <c r="B1471" t="s">
        <v>102</v>
      </c>
      <c r="C1471" t="s">
        <v>424</v>
      </c>
      <c r="D1471" t="s">
        <v>366</v>
      </c>
      <c r="E1471" t="s">
        <v>102</v>
      </c>
      <c r="F1471">
        <v>2012</v>
      </c>
      <c r="G1471" t="s">
        <v>113</v>
      </c>
      <c r="H1471" t="s">
        <v>367</v>
      </c>
      <c r="I1471" t="s">
        <v>115</v>
      </c>
      <c r="J1471" t="s">
        <v>190</v>
      </c>
      <c r="L1471">
        <v>15980</v>
      </c>
      <c r="M1471">
        <v>15980</v>
      </c>
      <c r="N1471">
        <v>0</v>
      </c>
      <c r="O1471">
        <v>0</v>
      </c>
      <c r="P1471">
        <v>15980</v>
      </c>
      <c r="Q1471" t="s">
        <v>131</v>
      </c>
      <c r="R1471">
        <v>0</v>
      </c>
      <c r="S1471">
        <v>0</v>
      </c>
      <c r="T1471">
        <v>0</v>
      </c>
      <c r="U1471">
        <v>0</v>
      </c>
      <c r="V1471">
        <v>0</v>
      </c>
      <c r="W1471">
        <v>0</v>
      </c>
      <c r="X1471">
        <v>0</v>
      </c>
      <c r="Y1471">
        <v>0</v>
      </c>
      <c r="Z1471">
        <v>0</v>
      </c>
      <c r="AA1471">
        <v>0</v>
      </c>
      <c r="AB1471">
        <v>0</v>
      </c>
      <c r="AC1471">
        <v>0</v>
      </c>
      <c r="AD1471">
        <v>0</v>
      </c>
      <c r="AE1471" t="s">
        <v>104</v>
      </c>
      <c r="AF1471" t="s">
        <v>105</v>
      </c>
      <c r="AG1471" t="s">
        <v>425</v>
      </c>
      <c r="AH1471" t="s">
        <v>105</v>
      </c>
    </row>
    <row r="1472" spans="1:34" ht="15">
      <c r="A1472" t="s">
        <v>101</v>
      </c>
      <c r="B1472" t="s">
        <v>102</v>
      </c>
      <c r="C1472" t="s">
        <v>424</v>
      </c>
      <c r="D1472" t="s">
        <v>188</v>
      </c>
      <c r="E1472" t="s">
        <v>102</v>
      </c>
      <c r="F1472">
        <v>2012</v>
      </c>
      <c r="G1472" t="s">
        <v>113</v>
      </c>
      <c r="H1472" t="s">
        <v>189</v>
      </c>
      <c r="I1472" t="s">
        <v>115</v>
      </c>
      <c r="J1472" t="s">
        <v>190</v>
      </c>
      <c r="L1472">
        <v>33000</v>
      </c>
      <c r="M1472">
        <v>33000</v>
      </c>
      <c r="N1472">
        <v>0</v>
      </c>
      <c r="O1472">
        <v>0</v>
      </c>
      <c r="P1472">
        <v>33000</v>
      </c>
      <c r="Q1472" t="s">
        <v>131</v>
      </c>
      <c r="R1472">
        <v>0</v>
      </c>
      <c r="S1472">
        <v>0</v>
      </c>
      <c r="T1472">
        <v>0</v>
      </c>
      <c r="U1472">
        <v>0</v>
      </c>
      <c r="V1472">
        <v>0</v>
      </c>
      <c r="W1472">
        <v>0</v>
      </c>
      <c r="X1472">
        <v>0</v>
      </c>
      <c r="Y1472">
        <v>0</v>
      </c>
      <c r="Z1472">
        <v>0</v>
      </c>
      <c r="AA1472">
        <v>0</v>
      </c>
      <c r="AB1472">
        <v>0</v>
      </c>
      <c r="AC1472">
        <v>0</v>
      </c>
      <c r="AD1472">
        <v>0</v>
      </c>
      <c r="AE1472" t="s">
        <v>104</v>
      </c>
      <c r="AF1472" t="s">
        <v>105</v>
      </c>
      <c r="AG1472" t="s">
        <v>425</v>
      </c>
      <c r="AH1472" t="s">
        <v>105</v>
      </c>
    </row>
    <row r="1473" spans="1:34" ht="15">
      <c r="A1473" t="s">
        <v>101</v>
      </c>
      <c r="B1473" t="s">
        <v>102</v>
      </c>
      <c r="C1473" t="s">
        <v>424</v>
      </c>
      <c r="D1473" t="s">
        <v>155</v>
      </c>
      <c r="E1473" t="s">
        <v>102</v>
      </c>
      <c r="F1473">
        <v>2012</v>
      </c>
      <c r="G1473" t="s">
        <v>113</v>
      </c>
      <c r="H1473" t="s">
        <v>156</v>
      </c>
      <c r="I1473" t="s">
        <v>115</v>
      </c>
      <c r="J1473" t="s">
        <v>157</v>
      </c>
      <c r="L1473">
        <v>0</v>
      </c>
      <c r="M1473">
        <v>0</v>
      </c>
      <c r="N1473">
        <v>0</v>
      </c>
      <c r="O1473">
        <v>0</v>
      </c>
      <c r="P1473">
        <v>0</v>
      </c>
      <c r="Q1473" t="s">
        <v>103</v>
      </c>
      <c r="R1473">
        <v>0</v>
      </c>
      <c r="S1473">
        <v>0</v>
      </c>
      <c r="T1473">
        <v>0</v>
      </c>
      <c r="U1473">
        <v>0</v>
      </c>
      <c r="V1473">
        <v>0</v>
      </c>
      <c r="W1473">
        <v>0</v>
      </c>
      <c r="X1473">
        <v>0</v>
      </c>
      <c r="Y1473">
        <v>0</v>
      </c>
      <c r="Z1473">
        <v>0</v>
      </c>
      <c r="AA1473">
        <v>0</v>
      </c>
      <c r="AB1473">
        <v>0</v>
      </c>
      <c r="AC1473">
        <v>0</v>
      </c>
      <c r="AD1473">
        <v>0</v>
      </c>
      <c r="AE1473" t="s">
        <v>104</v>
      </c>
      <c r="AF1473" t="s">
        <v>105</v>
      </c>
      <c r="AG1473" t="s">
        <v>425</v>
      </c>
      <c r="AH1473" t="s">
        <v>105</v>
      </c>
    </row>
    <row r="1474" spans="1:34" ht="15">
      <c r="A1474" t="s">
        <v>101</v>
      </c>
      <c r="B1474" t="s">
        <v>102</v>
      </c>
      <c r="C1474" t="s">
        <v>424</v>
      </c>
      <c r="D1474" t="s">
        <v>382</v>
      </c>
      <c r="E1474" t="s">
        <v>102</v>
      </c>
      <c r="F1474">
        <v>2012</v>
      </c>
      <c r="G1474" t="s">
        <v>113</v>
      </c>
      <c r="H1474" t="s">
        <v>383</v>
      </c>
      <c r="I1474" t="s">
        <v>115</v>
      </c>
      <c r="J1474" t="s">
        <v>356</v>
      </c>
      <c r="L1474">
        <v>-1891.92</v>
      </c>
      <c r="M1474">
        <v>-1891.92</v>
      </c>
      <c r="N1474">
        <v>0</v>
      </c>
      <c r="O1474">
        <v>0</v>
      </c>
      <c r="P1474">
        <v>-1891.92</v>
      </c>
      <c r="Q1474" t="s">
        <v>131</v>
      </c>
      <c r="R1474">
        <v>0</v>
      </c>
      <c r="S1474">
        <v>0</v>
      </c>
      <c r="T1474">
        <v>0</v>
      </c>
      <c r="U1474">
        <v>0</v>
      </c>
      <c r="V1474">
        <v>0</v>
      </c>
      <c r="W1474">
        <v>0</v>
      </c>
      <c r="X1474">
        <v>0</v>
      </c>
      <c r="Y1474">
        <v>0</v>
      </c>
      <c r="Z1474">
        <v>0</v>
      </c>
      <c r="AA1474">
        <v>0</v>
      </c>
      <c r="AB1474">
        <v>0</v>
      </c>
      <c r="AC1474">
        <v>0</v>
      </c>
      <c r="AD1474">
        <v>0</v>
      </c>
      <c r="AE1474" t="s">
        <v>104</v>
      </c>
      <c r="AF1474" t="s">
        <v>105</v>
      </c>
      <c r="AG1474" t="s">
        <v>425</v>
      </c>
      <c r="AH1474" t="s">
        <v>105</v>
      </c>
    </row>
    <row r="1475" spans="1:34" ht="15">
      <c r="A1475" t="s">
        <v>101</v>
      </c>
      <c r="B1475" t="s">
        <v>102</v>
      </c>
      <c r="C1475" t="s">
        <v>424</v>
      </c>
      <c r="D1475" t="s">
        <v>161</v>
      </c>
      <c r="E1475" t="s">
        <v>102</v>
      </c>
      <c r="F1475">
        <v>2012</v>
      </c>
      <c r="G1475" t="s">
        <v>121</v>
      </c>
      <c r="H1475" t="s">
        <v>162</v>
      </c>
      <c r="I1475" t="s">
        <v>123</v>
      </c>
      <c r="J1475" t="s">
        <v>124</v>
      </c>
      <c r="L1475" s="40">
        <v>-283139</v>
      </c>
      <c r="M1475" s="40">
        <v>-280529</v>
      </c>
      <c r="N1475" s="40">
        <v>0</v>
      </c>
      <c r="O1475" s="40">
        <v>0</v>
      </c>
      <c r="P1475" s="40">
        <v>-280529</v>
      </c>
      <c r="Q1475" t="s">
        <v>131</v>
      </c>
      <c r="R1475">
        <v>0</v>
      </c>
      <c r="S1475">
        <v>0</v>
      </c>
      <c r="T1475">
        <v>0</v>
      </c>
      <c r="U1475">
        <v>0</v>
      </c>
      <c r="V1475">
        <v>0</v>
      </c>
      <c r="W1475">
        <v>0</v>
      </c>
      <c r="X1475">
        <v>0</v>
      </c>
      <c r="Y1475">
        <v>0</v>
      </c>
      <c r="Z1475">
        <v>0</v>
      </c>
      <c r="AA1475">
        <v>0</v>
      </c>
      <c r="AB1475">
        <v>0</v>
      </c>
      <c r="AC1475">
        <v>0</v>
      </c>
      <c r="AD1475">
        <v>0</v>
      </c>
      <c r="AE1475" t="s">
        <v>104</v>
      </c>
      <c r="AF1475" t="s">
        <v>105</v>
      </c>
      <c r="AG1475" t="s">
        <v>425</v>
      </c>
      <c r="AH1475" t="s">
        <v>105</v>
      </c>
    </row>
    <row r="1476" spans="1:34" ht="15">
      <c r="A1476" t="s">
        <v>101</v>
      </c>
      <c r="B1476" t="s">
        <v>644</v>
      </c>
      <c r="C1476" t="s">
        <v>424</v>
      </c>
      <c r="D1476" t="s">
        <v>127</v>
      </c>
      <c r="E1476" t="s">
        <v>106</v>
      </c>
      <c r="F1476">
        <v>2012</v>
      </c>
      <c r="G1476" t="s">
        <v>113</v>
      </c>
      <c r="H1476" t="s">
        <v>128</v>
      </c>
      <c r="I1476" t="s">
        <v>115</v>
      </c>
      <c r="J1476" t="s">
        <v>129</v>
      </c>
      <c r="K1476" t="s">
        <v>130</v>
      </c>
      <c r="L1476">
        <v>0</v>
      </c>
      <c r="M1476">
        <v>0</v>
      </c>
      <c r="N1476">
        <v>9455.12</v>
      </c>
      <c r="O1476">
        <v>0</v>
      </c>
      <c r="P1476">
        <v>-9455.12</v>
      </c>
      <c r="Q1476" t="s">
        <v>103</v>
      </c>
      <c r="R1476">
        <v>4592.51</v>
      </c>
      <c r="S1476">
        <v>3511.87</v>
      </c>
      <c r="T1476">
        <v>1350.74</v>
      </c>
      <c r="U1476">
        <v>0</v>
      </c>
      <c r="V1476">
        <v>0</v>
      </c>
      <c r="W1476">
        <v>0</v>
      </c>
      <c r="X1476">
        <v>0</v>
      </c>
      <c r="Y1476">
        <v>0</v>
      </c>
      <c r="Z1476">
        <v>0</v>
      </c>
      <c r="AA1476">
        <v>0</v>
      </c>
      <c r="AB1476">
        <v>0</v>
      </c>
      <c r="AC1476">
        <v>0</v>
      </c>
      <c r="AD1476">
        <v>0</v>
      </c>
      <c r="AE1476" t="s">
        <v>104</v>
      </c>
      <c r="AF1476" t="s">
        <v>425</v>
      </c>
      <c r="AG1476" t="s">
        <v>425</v>
      </c>
      <c r="AH1476" t="s">
        <v>107</v>
      </c>
    </row>
    <row r="1477" spans="1:34" ht="15">
      <c r="A1477" t="s">
        <v>101</v>
      </c>
      <c r="B1477" t="s">
        <v>644</v>
      </c>
      <c r="C1477" t="s">
        <v>424</v>
      </c>
      <c r="D1477" t="s">
        <v>134</v>
      </c>
      <c r="E1477" t="s">
        <v>106</v>
      </c>
      <c r="F1477">
        <v>2012</v>
      </c>
      <c r="G1477" t="s">
        <v>113</v>
      </c>
      <c r="H1477" t="s">
        <v>135</v>
      </c>
      <c r="I1477" t="s">
        <v>115</v>
      </c>
      <c r="J1477" t="s">
        <v>129</v>
      </c>
      <c r="K1477" t="s">
        <v>136</v>
      </c>
      <c r="L1477">
        <v>0</v>
      </c>
      <c r="M1477">
        <v>0</v>
      </c>
      <c r="N1477">
        <v>2580</v>
      </c>
      <c r="O1477">
        <v>0</v>
      </c>
      <c r="P1477">
        <v>-2580</v>
      </c>
      <c r="Q1477" t="s">
        <v>103</v>
      </c>
      <c r="R1477">
        <v>0</v>
      </c>
      <c r="S1477">
        <v>1290</v>
      </c>
      <c r="T1477">
        <v>1290</v>
      </c>
      <c r="U1477">
        <v>0</v>
      </c>
      <c r="V1477">
        <v>0</v>
      </c>
      <c r="W1477">
        <v>0</v>
      </c>
      <c r="X1477">
        <v>0</v>
      </c>
      <c r="Y1477">
        <v>0</v>
      </c>
      <c r="Z1477">
        <v>0</v>
      </c>
      <c r="AA1477">
        <v>0</v>
      </c>
      <c r="AB1477">
        <v>0</v>
      </c>
      <c r="AC1477">
        <v>0</v>
      </c>
      <c r="AD1477">
        <v>0</v>
      </c>
      <c r="AE1477" t="s">
        <v>104</v>
      </c>
      <c r="AF1477" t="s">
        <v>425</v>
      </c>
      <c r="AG1477" t="s">
        <v>425</v>
      </c>
      <c r="AH1477" t="s">
        <v>107</v>
      </c>
    </row>
    <row r="1478" spans="1:34" ht="15">
      <c r="A1478" t="s">
        <v>101</v>
      </c>
      <c r="B1478" t="s">
        <v>644</v>
      </c>
      <c r="C1478" t="s">
        <v>424</v>
      </c>
      <c r="D1478" t="s">
        <v>137</v>
      </c>
      <c r="E1478" t="s">
        <v>106</v>
      </c>
      <c r="F1478">
        <v>2012</v>
      </c>
      <c r="G1478" t="s">
        <v>113</v>
      </c>
      <c r="H1478" t="s">
        <v>138</v>
      </c>
      <c r="I1478" t="s">
        <v>115</v>
      </c>
      <c r="J1478" t="s">
        <v>129</v>
      </c>
      <c r="K1478" t="s">
        <v>136</v>
      </c>
      <c r="L1478">
        <v>0</v>
      </c>
      <c r="M1478">
        <v>0</v>
      </c>
      <c r="N1478">
        <v>517.21</v>
      </c>
      <c r="O1478">
        <v>0</v>
      </c>
      <c r="P1478">
        <v>-517.21</v>
      </c>
      <c r="Q1478" t="s">
        <v>103</v>
      </c>
      <c r="R1478">
        <v>206.84</v>
      </c>
      <c r="S1478">
        <v>206.85</v>
      </c>
      <c r="T1478">
        <v>103.52</v>
      </c>
      <c r="U1478">
        <v>0</v>
      </c>
      <c r="V1478">
        <v>0</v>
      </c>
      <c r="W1478">
        <v>0</v>
      </c>
      <c r="X1478">
        <v>0</v>
      </c>
      <c r="Y1478">
        <v>0</v>
      </c>
      <c r="Z1478">
        <v>0</v>
      </c>
      <c r="AA1478">
        <v>0</v>
      </c>
      <c r="AB1478">
        <v>0</v>
      </c>
      <c r="AC1478">
        <v>0</v>
      </c>
      <c r="AD1478">
        <v>0</v>
      </c>
      <c r="AE1478" t="s">
        <v>104</v>
      </c>
      <c r="AF1478" t="s">
        <v>425</v>
      </c>
      <c r="AG1478" t="s">
        <v>425</v>
      </c>
      <c r="AH1478" t="s">
        <v>107</v>
      </c>
    </row>
    <row r="1479" spans="1:34" ht="15">
      <c r="A1479" t="s">
        <v>101</v>
      </c>
      <c r="B1479" t="s">
        <v>644</v>
      </c>
      <c r="C1479" t="s">
        <v>424</v>
      </c>
      <c r="D1479" t="s">
        <v>139</v>
      </c>
      <c r="E1479" t="s">
        <v>106</v>
      </c>
      <c r="F1479">
        <v>2012</v>
      </c>
      <c r="G1479" t="s">
        <v>113</v>
      </c>
      <c r="H1479" t="s">
        <v>140</v>
      </c>
      <c r="I1479" t="s">
        <v>115</v>
      </c>
      <c r="J1479" t="s">
        <v>129</v>
      </c>
      <c r="K1479" t="s">
        <v>136</v>
      </c>
      <c r="L1479">
        <v>0</v>
      </c>
      <c r="M1479">
        <v>0</v>
      </c>
      <c r="N1479">
        <v>489.65000000000003</v>
      </c>
      <c r="O1479">
        <v>0</v>
      </c>
      <c r="P1479">
        <v>-489.65000000000003</v>
      </c>
      <c r="Q1479" t="s">
        <v>103</v>
      </c>
      <c r="R1479">
        <v>195.86</v>
      </c>
      <c r="S1479">
        <v>195.86</v>
      </c>
      <c r="T1479">
        <v>97.93</v>
      </c>
      <c r="U1479">
        <v>0</v>
      </c>
      <c r="V1479">
        <v>0</v>
      </c>
      <c r="W1479">
        <v>0</v>
      </c>
      <c r="X1479">
        <v>0</v>
      </c>
      <c r="Y1479">
        <v>0</v>
      </c>
      <c r="Z1479">
        <v>0</v>
      </c>
      <c r="AA1479">
        <v>0</v>
      </c>
      <c r="AB1479">
        <v>0</v>
      </c>
      <c r="AC1479">
        <v>0</v>
      </c>
      <c r="AD1479">
        <v>0</v>
      </c>
      <c r="AE1479" t="s">
        <v>104</v>
      </c>
      <c r="AF1479" t="s">
        <v>425</v>
      </c>
      <c r="AG1479" t="s">
        <v>425</v>
      </c>
      <c r="AH1479" t="s">
        <v>107</v>
      </c>
    </row>
    <row r="1480" spans="1:34" ht="15">
      <c r="A1480" t="s">
        <v>101</v>
      </c>
      <c r="B1480" t="s">
        <v>644</v>
      </c>
      <c r="C1480" t="s">
        <v>424</v>
      </c>
      <c r="D1480" t="s">
        <v>141</v>
      </c>
      <c r="E1480" t="s">
        <v>106</v>
      </c>
      <c r="F1480">
        <v>2012</v>
      </c>
      <c r="G1480" t="s">
        <v>113</v>
      </c>
      <c r="H1480" t="s">
        <v>142</v>
      </c>
      <c r="I1480" t="s">
        <v>115</v>
      </c>
      <c r="J1480" t="s">
        <v>129</v>
      </c>
      <c r="K1480" t="s">
        <v>136</v>
      </c>
      <c r="L1480">
        <v>0</v>
      </c>
      <c r="M1480">
        <v>0</v>
      </c>
      <c r="N1480">
        <v>462</v>
      </c>
      <c r="O1480">
        <v>0</v>
      </c>
      <c r="P1480">
        <v>-462</v>
      </c>
      <c r="Q1480" t="s">
        <v>103</v>
      </c>
      <c r="R1480">
        <v>0</v>
      </c>
      <c r="S1480">
        <v>0</v>
      </c>
      <c r="T1480">
        <v>0</v>
      </c>
      <c r="U1480">
        <v>0</v>
      </c>
      <c r="V1480">
        <v>0</v>
      </c>
      <c r="W1480">
        <v>231</v>
      </c>
      <c r="X1480">
        <v>38.5</v>
      </c>
      <c r="Y1480">
        <v>38.5</v>
      </c>
      <c r="Z1480">
        <v>38.5</v>
      </c>
      <c r="AA1480">
        <v>38.5</v>
      </c>
      <c r="AB1480">
        <v>38.5</v>
      </c>
      <c r="AC1480">
        <v>38.5</v>
      </c>
      <c r="AD1480">
        <v>0</v>
      </c>
      <c r="AE1480" t="s">
        <v>104</v>
      </c>
      <c r="AF1480" t="s">
        <v>425</v>
      </c>
      <c r="AG1480" t="s">
        <v>425</v>
      </c>
      <c r="AH1480" t="s">
        <v>107</v>
      </c>
    </row>
    <row r="1481" spans="1:34" ht="15">
      <c r="A1481" t="s">
        <v>101</v>
      </c>
      <c r="B1481" t="s">
        <v>644</v>
      </c>
      <c r="C1481" t="s">
        <v>424</v>
      </c>
      <c r="D1481" t="s">
        <v>447</v>
      </c>
      <c r="E1481" t="s">
        <v>106</v>
      </c>
      <c r="F1481">
        <v>2012</v>
      </c>
      <c r="G1481" t="s">
        <v>113</v>
      </c>
      <c r="H1481" t="s">
        <v>448</v>
      </c>
      <c r="I1481" t="s">
        <v>115</v>
      </c>
      <c r="J1481" t="s">
        <v>147</v>
      </c>
      <c r="L1481">
        <v>0</v>
      </c>
      <c r="M1481">
        <v>0</v>
      </c>
      <c r="N1481">
        <v>15.3</v>
      </c>
      <c r="O1481">
        <v>0</v>
      </c>
      <c r="P1481">
        <v>-15.3</v>
      </c>
      <c r="Q1481" t="s">
        <v>103</v>
      </c>
      <c r="R1481">
        <v>0</v>
      </c>
      <c r="S1481">
        <v>0</v>
      </c>
      <c r="T1481">
        <v>0</v>
      </c>
      <c r="U1481">
        <v>15.3</v>
      </c>
      <c r="V1481">
        <v>0</v>
      </c>
      <c r="W1481">
        <v>0</v>
      </c>
      <c r="X1481">
        <v>0</v>
      </c>
      <c r="Y1481">
        <v>0</v>
      </c>
      <c r="Z1481">
        <v>0</v>
      </c>
      <c r="AA1481">
        <v>0</v>
      </c>
      <c r="AB1481">
        <v>0</v>
      </c>
      <c r="AC1481">
        <v>0</v>
      </c>
      <c r="AD1481">
        <v>0</v>
      </c>
      <c r="AE1481" t="s">
        <v>104</v>
      </c>
      <c r="AF1481" t="s">
        <v>425</v>
      </c>
      <c r="AG1481" t="s">
        <v>425</v>
      </c>
      <c r="AH1481" t="s">
        <v>107</v>
      </c>
    </row>
    <row r="1482" spans="1:34" ht="15">
      <c r="A1482" t="s">
        <v>101</v>
      </c>
      <c r="B1482" t="s">
        <v>719</v>
      </c>
      <c r="C1482" t="s">
        <v>424</v>
      </c>
      <c r="D1482" t="s">
        <v>127</v>
      </c>
      <c r="E1482" t="s">
        <v>106</v>
      </c>
      <c r="F1482">
        <v>2012</v>
      </c>
      <c r="G1482" t="s">
        <v>113</v>
      </c>
      <c r="H1482" t="s">
        <v>128</v>
      </c>
      <c r="I1482" t="s">
        <v>115</v>
      </c>
      <c r="J1482" t="s">
        <v>129</v>
      </c>
      <c r="K1482" t="s">
        <v>130</v>
      </c>
      <c r="L1482">
        <v>0</v>
      </c>
      <c r="M1482">
        <v>0</v>
      </c>
      <c r="N1482">
        <v>62352.54</v>
      </c>
      <c r="O1482">
        <v>0</v>
      </c>
      <c r="P1482">
        <v>-62352.54</v>
      </c>
      <c r="Q1482" t="s">
        <v>103</v>
      </c>
      <c r="R1482">
        <v>0</v>
      </c>
      <c r="S1482">
        <v>0</v>
      </c>
      <c r="T1482">
        <v>8104.39</v>
      </c>
      <c r="U1482">
        <v>5402.92</v>
      </c>
      <c r="V1482">
        <v>5402.92</v>
      </c>
      <c r="W1482">
        <v>5402.93</v>
      </c>
      <c r="X1482">
        <v>5402.93</v>
      </c>
      <c r="Y1482">
        <v>9403.880000000001</v>
      </c>
      <c r="Z1482">
        <v>5402.92</v>
      </c>
      <c r="AA1482">
        <v>5402.92</v>
      </c>
      <c r="AB1482">
        <v>5402.92</v>
      </c>
      <c r="AC1482">
        <v>7023.81</v>
      </c>
      <c r="AD1482">
        <v>0</v>
      </c>
      <c r="AE1482" t="s">
        <v>104</v>
      </c>
      <c r="AF1482" t="s">
        <v>720</v>
      </c>
      <c r="AG1482" t="s">
        <v>425</v>
      </c>
      <c r="AH1482" t="s">
        <v>107</v>
      </c>
    </row>
    <row r="1483" spans="1:34" ht="15">
      <c r="A1483" t="s">
        <v>101</v>
      </c>
      <c r="B1483" t="s">
        <v>719</v>
      </c>
      <c r="C1483" t="s">
        <v>424</v>
      </c>
      <c r="D1483" t="s">
        <v>134</v>
      </c>
      <c r="E1483" t="s">
        <v>106</v>
      </c>
      <c r="F1483">
        <v>2012</v>
      </c>
      <c r="G1483" t="s">
        <v>113</v>
      </c>
      <c r="H1483" t="s">
        <v>135</v>
      </c>
      <c r="I1483" t="s">
        <v>115</v>
      </c>
      <c r="J1483" t="s">
        <v>129</v>
      </c>
      <c r="K1483" t="s">
        <v>136</v>
      </c>
      <c r="L1483">
        <v>0</v>
      </c>
      <c r="M1483">
        <v>0</v>
      </c>
      <c r="N1483">
        <v>12900</v>
      </c>
      <c r="O1483">
        <v>0</v>
      </c>
      <c r="P1483">
        <v>-12900</v>
      </c>
      <c r="Q1483" t="s">
        <v>103</v>
      </c>
      <c r="R1483">
        <v>0</v>
      </c>
      <c r="S1483">
        <v>0</v>
      </c>
      <c r="T1483">
        <v>1290</v>
      </c>
      <c r="U1483">
        <v>1290</v>
      </c>
      <c r="V1483">
        <v>1290</v>
      </c>
      <c r="W1483">
        <v>1290</v>
      </c>
      <c r="X1483">
        <v>1290</v>
      </c>
      <c r="Y1483">
        <v>1290</v>
      </c>
      <c r="Z1483">
        <v>1290</v>
      </c>
      <c r="AA1483">
        <v>1290</v>
      </c>
      <c r="AB1483">
        <v>1290</v>
      </c>
      <c r="AC1483">
        <v>1290</v>
      </c>
      <c r="AD1483">
        <v>0</v>
      </c>
      <c r="AE1483" t="s">
        <v>104</v>
      </c>
      <c r="AF1483" t="s">
        <v>720</v>
      </c>
      <c r="AG1483" t="s">
        <v>425</v>
      </c>
      <c r="AH1483" t="s">
        <v>107</v>
      </c>
    </row>
    <row r="1484" spans="1:34" ht="15">
      <c r="A1484" t="s">
        <v>101</v>
      </c>
      <c r="B1484" t="s">
        <v>719</v>
      </c>
      <c r="C1484" t="s">
        <v>424</v>
      </c>
      <c r="D1484" t="s">
        <v>137</v>
      </c>
      <c r="E1484" t="s">
        <v>106</v>
      </c>
      <c r="F1484">
        <v>2012</v>
      </c>
      <c r="G1484" t="s">
        <v>113</v>
      </c>
      <c r="H1484" t="s">
        <v>138</v>
      </c>
      <c r="I1484" t="s">
        <v>115</v>
      </c>
      <c r="J1484" t="s">
        <v>129</v>
      </c>
      <c r="K1484" t="s">
        <v>136</v>
      </c>
      <c r="L1484">
        <v>0</v>
      </c>
      <c r="M1484">
        <v>0</v>
      </c>
      <c r="N1484">
        <v>4881.2300000000005</v>
      </c>
      <c r="O1484">
        <v>0</v>
      </c>
      <c r="P1484">
        <v>-4881.2300000000005</v>
      </c>
      <c r="Q1484" t="s">
        <v>103</v>
      </c>
      <c r="R1484">
        <v>0</v>
      </c>
      <c r="S1484">
        <v>206.85</v>
      </c>
      <c r="T1484">
        <v>620.35</v>
      </c>
      <c r="U1484">
        <v>413.69</v>
      </c>
      <c r="V1484">
        <v>413.69</v>
      </c>
      <c r="W1484">
        <v>413.71000000000004</v>
      </c>
      <c r="X1484">
        <v>413.69</v>
      </c>
      <c r="Y1484">
        <v>620.35</v>
      </c>
      <c r="Z1484">
        <v>413.7</v>
      </c>
      <c r="AA1484">
        <v>413.69</v>
      </c>
      <c r="AB1484">
        <v>413.69</v>
      </c>
      <c r="AC1484">
        <v>537.82</v>
      </c>
      <c r="AD1484">
        <v>0</v>
      </c>
      <c r="AE1484" t="s">
        <v>104</v>
      </c>
      <c r="AF1484" t="s">
        <v>720</v>
      </c>
      <c r="AG1484" t="s">
        <v>425</v>
      </c>
      <c r="AH1484" t="s">
        <v>107</v>
      </c>
    </row>
    <row r="1485" spans="1:34" ht="15">
      <c r="A1485" t="s">
        <v>101</v>
      </c>
      <c r="B1485" t="s">
        <v>719</v>
      </c>
      <c r="C1485" t="s">
        <v>424</v>
      </c>
      <c r="D1485" t="s">
        <v>139</v>
      </c>
      <c r="E1485" t="s">
        <v>106</v>
      </c>
      <c r="F1485">
        <v>2012</v>
      </c>
      <c r="G1485" t="s">
        <v>113</v>
      </c>
      <c r="H1485" t="s">
        <v>140</v>
      </c>
      <c r="I1485" t="s">
        <v>115</v>
      </c>
      <c r="J1485" t="s">
        <v>129</v>
      </c>
      <c r="K1485" t="s">
        <v>136</v>
      </c>
      <c r="L1485">
        <v>0</v>
      </c>
      <c r="M1485">
        <v>0</v>
      </c>
      <c r="N1485">
        <v>4587.4400000000005</v>
      </c>
      <c r="O1485">
        <v>0</v>
      </c>
      <c r="P1485">
        <v>-4587.4400000000005</v>
      </c>
      <c r="Q1485" t="s">
        <v>103</v>
      </c>
      <c r="R1485">
        <v>0</v>
      </c>
      <c r="S1485">
        <v>195.86</v>
      </c>
      <c r="T1485">
        <v>587.58</v>
      </c>
      <c r="U1485">
        <v>391.72</v>
      </c>
      <c r="V1485">
        <v>382.52</v>
      </c>
      <c r="W1485">
        <v>382.52</v>
      </c>
      <c r="X1485">
        <v>387.8</v>
      </c>
      <c r="Y1485">
        <v>584.34</v>
      </c>
      <c r="Z1485">
        <v>389.56</v>
      </c>
      <c r="AA1485">
        <v>389.56</v>
      </c>
      <c r="AB1485">
        <v>389.56</v>
      </c>
      <c r="AC1485">
        <v>506.42</v>
      </c>
      <c r="AD1485">
        <v>0</v>
      </c>
      <c r="AE1485" t="s">
        <v>104</v>
      </c>
      <c r="AF1485" t="s">
        <v>720</v>
      </c>
      <c r="AG1485" t="s">
        <v>425</v>
      </c>
      <c r="AH1485" t="s">
        <v>107</v>
      </c>
    </row>
    <row r="1486" spans="1:34" ht="15">
      <c r="A1486" t="s">
        <v>101</v>
      </c>
      <c r="B1486" t="s">
        <v>719</v>
      </c>
      <c r="C1486" t="s">
        <v>424</v>
      </c>
      <c r="D1486" t="s">
        <v>200</v>
      </c>
      <c r="E1486" t="s">
        <v>106</v>
      </c>
      <c r="F1486">
        <v>2012</v>
      </c>
      <c r="G1486" t="s">
        <v>113</v>
      </c>
      <c r="H1486" t="s">
        <v>201</v>
      </c>
      <c r="I1486" t="s">
        <v>115</v>
      </c>
      <c r="J1486" t="s">
        <v>147</v>
      </c>
      <c r="L1486">
        <v>0</v>
      </c>
      <c r="M1486">
        <v>0</v>
      </c>
      <c r="N1486">
        <v>3195.4</v>
      </c>
      <c r="O1486">
        <v>5104.11</v>
      </c>
      <c r="P1486">
        <v>-8299.51</v>
      </c>
      <c r="Q1486" t="s">
        <v>103</v>
      </c>
      <c r="R1486">
        <v>0</v>
      </c>
      <c r="S1486">
        <v>0</v>
      </c>
      <c r="T1486">
        <v>504.98</v>
      </c>
      <c r="U1486">
        <v>0</v>
      </c>
      <c r="V1486">
        <v>0</v>
      </c>
      <c r="W1486">
        <v>0</v>
      </c>
      <c r="X1486">
        <v>0</v>
      </c>
      <c r="Y1486">
        <v>2690.42</v>
      </c>
      <c r="Z1486">
        <v>0</v>
      </c>
      <c r="AA1486">
        <v>0</v>
      </c>
      <c r="AB1486">
        <v>0</v>
      </c>
      <c r="AC1486">
        <v>0</v>
      </c>
      <c r="AD1486">
        <v>0</v>
      </c>
      <c r="AE1486" t="s">
        <v>104</v>
      </c>
      <c r="AF1486" t="s">
        <v>720</v>
      </c>
      <c r="AG1486" t="s">
        <v>425</v>
      </c>
      <c r="AH1486" t="s">
        <v>107</v>
      </c>
    </row>
    <row r="1487" spans="1:34" ht="15">
      <c r="A1487" t="s">
        <v>101</v>
      </c>
      <c r="B1487" t="s">
        <v>719</v>
      </c>
      <c r="C1487" t="s">
        <v>424</v>
      </c>
      <c r="D1487" t="s">
        <v>232</v>
      </c>
      <c r="E1487" t="s">
        <v>106</v>
      </c>
      <c r="F1487">
        <v>2012</v>
      </c>
      <c r="G1487" t="s">
        <v>113</v>
      </c>
      <c r="H1487" t="s">
        <v>233</v>
      </c>
      <c r="I1487" t="s">
        <v>115</v>
      </c>
      <c r="J1487" t="s">
        <v>147</v>
      </c>
      <c r="L1487">
        <v>0</v>
      </c>
      <c r="M1487">
        <v>0</v>
      </c>
      <c r="N1487">
        <v>87579.41</v>
      </c>
      <c r="O1487">
        <v>-0.01</v>
      </c>
      <c r="P1487">
        <v>-87579.40000000001</v>
      </c>
      <c r="Q1487" t="s">
        <v>103</v>
      </c>
      <c r="R1487">
        <v>0</v>
      </c>
      <c r="S1487">
        <v>0</v>
      </c>
      <c r="T1487">
        <v>0</v>
      </c>
      <c r="U1487">
        <v>1589.3</v>
      </c>
      <c r="V1487">
        <v>85990.08</v>
      </c>
      <c r="W1487">
        <v>0</v>
      </c>
      <c r="X1487">
        <v>0</v>
      </c>
      <c r="Y1487">
        <v>0.03</v>
      </c>
      <c r="Z1487">
        <v>0</v>
      </c>
      <c r="AA1487">
        <v>0</v>
      </c>
      <c r="AB1487">
        <v>0</v>
      </c>
      <c r="AC1487">
        <v>0</v>
      </c>
      <c r="AD1487">
        <v>0</v>
      </c>
      <c r="AE1487" t="s">
        <v>104</v>
      </c>
      <c r="AF1487" t="s">
        <v>720</v>
      </c>
      <c r="AG1487" t="s">
        <v>425</v>
      </c>
      <c r="AH1487" t="s">
        <v>107</v>
      </c>
    </row>
    <row r="1488" spans="1:34" ht="15">
      <c r="A1488" t="s">
        <v>101</v>
      </c>
      <c r="B1488" t="s">
        <v>719</v>
      </c>
      <c r="C1488" t="s">
        <v>424</v>
      </c>
      <c r="D1488" t="s">
        <v>372</v>
      </c>
      <c r="E1488" t="s">
        <v>106</v>
      </c>
      <c r="F1488">
        <v>2012</v>
      </c>
      <c r="G1488" t="s">
        <v>113</v>
      </c>
      <c r="H1488" t="s">
        <v>373</v>
      </c>
      <c r="I1488" t="s">
        <v>115</v>
      </c>
      <c r="J1488" t="s">
        <v>147</v>
      </c>
      <c r="L1488">
        <v>0</v>
      </c>
      <c r="M1488">
        <v>0</v>
      </c>
      <c r="N1488">
        <v>5241.71</v>
      </c>
      <c r="O1488">
        <v>-0.04</v>
      </c>
      <c r="P1488">
        <v>-5241.67</v>
      </c>
      <c r="Q1488" t="s">
        <v>103</v>
      </c>
      <c r="R1488">
        <v>0</v>
      </c>
      <c r="S1488">
        <v>0</v>
      </c>
      <c r="T1488">
        <v>0</v>
      </c>
      <c r="U1488">
        <v>0</v>
      </c>
      <c r="V1488">
        <v>0</v>
      </c>
      <c r="W1488">
        <v>0</v>
      </c>
      <c r="X1488">
        <v>5241.68</v>
      </c>
      <c r="Y1488">
        <v>0.03</v>
      </c>
      <c r="Z1488">
        <v>0</v>
      </c>
      <c r="AA1488">
        <v>0</v>
      </c>
      <c r="AB1488">
        <v>0</v>
      </c>
      <c r="AC1488">
        <v>0</v>
      </c>
      <c r="AD1488">
        <v>0</v>
      </c>
      <c r="AE1488" t="s">
        <v>104</v>
      </c>
      <c r="AF1488" t="s">
        <v>720</v>
      </c>
      <c r="AG1488" t="s">
        <v>425</v>
      </c>
      <c r="AH1488" t="s">
        <v>107</v>
      </c>
    </row>
    <row r="1489" spans="1:34" ht="15">
      <c r="A1489" t="s">
        <v>101</v>
      </c>
      <c r="B1489" t="s">
        <v>719</v>
      </c>
      <c r="C1489" t="s">
        <v>424</v>
      </c>
      <c r="D1489" t="s">
        <v>173</v>
      </c>
      <c r="E1489" t="s">
        <v>106</v>
      </c>
      <c r="F1489">
        <v>2012</v>
      </c>
      <c r="G1489" t="s">
        <v>113</v>
      </c>
      <c r="H1489" t="s">
        <v>174</v>
      </c>
      <c r="I1489" t="s">
        <v>115</v>
      </c>
      <c r="J1489" t="s">
        <v>147</v>
      </c>
      <c r="L1489">
        <v>0</v>
      </c>
      <c r="M1489">
        <v>0</v>
      </c>
      <c r="N1489">
        <v>5582.68</v>
      </c>
      <c r="O1489">
        <v>0.01</v>
      </c>
      <c r="P1489">
        <v>-5582.6900000000005</v>
      </c>
      <c r="Q1489" t="s">
        <v>103</v>
      </c>
      <c r="R1489">
        <v>0</v>
      </c>
      <c r="S1489">
        <v>0</v>
      </c>
      <c r="T1489">
        <v>154.05</v>
      </c>
      <c r="U1489">
        <v>300</v>
      </c>
      <c r="V1489">
        <v>254.04</v>
      </c>
      <c r="W1489">
        <v>496.71000000000004</v>
      </c>
      <c r="X1489">
        <v>53.44</v>
      </c>
      <c r="Y1489">
        <v>0</v>
      </c>
      <c r="Z1489">
        <v>2760.58</v>
      </c>
      <c r="AA1489">
        <v>0</v>
      </c>
      <c r="AB1489">
        <v>1563.8700000000001</v>
      </c>
      <c r="AC1489">
        <v>-0.01</v>
      </c>
      <c r="AD1489">
        <v>0</v>
      </c>
      <c r="AE1489" t="s">
        <v>104</v>
      </c>
      <c r="AF1489" t="s">
        <v>720</v>
      </c>
      <c r="AG1489" t="s">
        <v>425</v>
      </c>
      <c r="AH1489" t="s">
        <v>107</v>
      </c>
    </row>
    <row r="1490" spans="1:34" ht="15">
      <c r="A1490" t="s">
        <v>101</v>
      </c>
      <c r="B1490" t="s">
        <v>719</v>
      </c>
      <c r="C1490" t="s">
        <v>424</v>
      </c>
      <c r="D1490" t="s">
        <v>447</v>
      </c>
      <c r="E1490" t="s">
        <v>106</v>
      </c>
      <c r="F1490">
        <v>2012</v>
      </c>
      <c r="G1490" t="s">
        <v>113</v>
      </c>
      <c r="H1490" t="s">
        <v>448</v>
      </c>
      <c r="I1490" t="s">
        <v>115</v>
      </c>
      <c r="J1490" t="s">
        <v>147</v>
      </c>
      <c r="L1490">
        <v>0</v>
      </c>
      <c r="M1490">
        <v>0</v>
      </c>
      <c r="N1490">
        <v>571.79</v>
      </c>
      <c r="O1490">
        <v>0.01</v>
      </c>
      <c r="P1490">
        <v>-571.8000000000001</v>
      </c>
      <c r="Q1490" t="s">
        <v>103</v>
      </c>
      <c r="R1490">
        <v>0</v>
      </c>
      <c r="S1490">
        <v>0</v>
      </c>
      <c r="T1490">
        <v>162.68</v>
      </c>
      <c r="U1490">
        <v>0</v>
      </c>
      <c r="V1490">
        <v>272.66</v>
      </c>
      <c r="W1490">
        <v>-0.01</v>
      </c>
      <c r="X1490">
        <v>0</v>
      </c>
      <c r="Y1490">
        <v>136.46</v>
      </c>
      <c r="Z1490">
        <v>0</v>
      </c>
      <c r="AA1490">
        <v>0</v>
      </c>
      <c r="AB1490">
        <v>0</v>
      </c>
      <c r="AC1490">
        <v>0</v>
      </c>
      <c r="AD1490">
        <v>0</v>
      </c>
      <c r="AE1490" t="s">
        <v>104</v>
      </c>
      <c r="AF1490" t="s">
        <v>720</v>
      </c>
      <c r="AG1490" t="s">
        <v>425</v>
      </c>
      <c r="AH1490" t="s">
        <v>107</v>
      </c>
    </row>
    <row r="1491" spans="1:34" ht="15">
      <c r="A1491" t="s">
        <v>101</v>
      </c>
      <c r="B1491" t="s">
        <v>719</v>
      </c>
      <c r="C1491" t="s">
        <v>424</v>
      </c>
      <c r="D1491" t="s">
        <v>476</v>
      </c>
      <c r="E1491" t="s">
        <v>106</v>
      </c>
      <c r="F1491">
        <v>2012</v>
      </c>
      <c r="G1491" t="s">
        <v>113</v>
      </c>
      <c r="H1491" t="s">
        <v>477</v>
      </c>
      <c r="I1491" t="s">
        <v>115</v>
      </c>
      <c r="J1491" t="s">
        <v>150</v>
      </c>
      <c r="L1491">
        <v>0</v>
      </c>
      <c r="M1491">
        <v>0</v>
      </c>
      <c r="N1491">
        <v>2394.77</v>
      </c>
      <c r="O1491">
        <v>0</v>
      </c>
      <c r="P1491">
        <v>-2394.77</v>
      </c>
      <c r="Q1491" t="s">
        <v>103</v>
      </c>
      <c r="R1491">
        <v>0</v>
      </c>
      <c r="S1491">
        <v>0</v>
      </c>
      <c r="T1491">
        <v>0</v>
      </c>
      <c r="U1491">
        <v>0</v>
      </c>
      <c r="V1491">
        <v>0</v>
      </c>
      <c r="W1491">
        <v>0</v>
      </c>
      <c r="X1491">
        <v>0</v>
      </c>
      <c r="Y1491">
        <v>2394.77</v>
      </c>
      <c r="Z1491">
        <v>0</v>
      </c>
      <c r="AA1491">
        <v>0</v>
      </c>
      <c r="AB1491">
        <v>0</v>
      </c>
      <c r="AC1491">
        <v>0</v>
      </c>
      <c r="AD1491">
        <v>0</v>
      </c>
      <c r="AE1491" t="s">
        <v>104</v>
      </c>
      <c r="AF1491" t="s">
        <v>720</v>
      </c>
      <c r="AG1491" t="s">
        <v>425</v>
      </c>
      <c r="AH1491" t="s">
        <v>107</v>
      </c>
    </row>
    <row r="1492" spans="1:34" ht="15">
      <c r="A1492" t="s">
        <v>101</v>
      </c>
      <c r="B1492" t="s">
        <v>719</v>
      </c>
      <c r="C1492" t="s">
        <v>424</v>
      </c>
      <c r="D1492" t="s">
        <v>526</v>
      </c>
      <c r="E1492" t="s">
        <v>106</v>
      </c>
      <c r="F1492">
        <v>2012</v>
      </c>
      <c r="G1492" t="s">
        <v>113</v>
      </c>
      <c r="H1492" t="s">
        <v>527</v>
      </c>
      <c r="I1492" t="s">
        <v>115</v>
      </c>
      <c r="J1492" t="s">
        <v>150</v>
      </c>
      <c r="L1492">
        <v>0</v>
      </c>
      <c r="M1492">
        <v>0</v>
      </c>
      <c r="N1492">
        <v>216.27</v>
      </c>
      <c r="O1492">
        <v>0</v>
      </c>
      <c r="P1492">
        <v>-216.27</v>
      </c>
      <c r="Q1492" t="s">
        <v>103</v>
      </c>
      <c r="R1492">
        <v>0</v>
      </c>
      <c r="S1492">
        <v>0</v>
      </c>
      <c r="T1492">
        <v>0</v>
      </c>
      <c r="U1492">
        <v>0</v>
      </c>
      <c r="V1492">
        <v>0</v>
      </c>
      <c r="W1492">
        <v>0</v>
      </c>
      <c r="X1492">
        <v>0</v>
      </c>
      <c r="Y1492">
        <v>0</v>
      </c>
      <c r="Z1492">
        <v>0</v>
      </c>
      <c r="AA1492">
        <v>0</v>
      </c>
      <c r="AB1492">
        <v>0</v>
      </c>
      <c r="AC1492">
        <v>216.27</v>
      </c>
      <c r="AD1492">
        <v>0</v>
      </c>
      <c r="AE1492" t="s">
        <v>104</v>
      </c>
      <c r="AF1492" t="s">
        <v>720</v>
      </c>
      <c r="AG1492" t="s">
        <v>425</v>
      </c>
      <c r="AH1492" t="s">
        <v>107</v>
      </c>
    </row>
    <row r="1493" spans="1:34" ht="15">
      <c r="A1493" t="s">
        <v>101</v>
      </c>
      <c r="B1493" t="s">
        <v>719</v>
      </c>
      <c r="C1493" t="s">
        <v>424</v>
      </c>
      <c r="D1493" t="s">
        <v>478</v>
      </c>
      <c r="E1493" t="s">
        <v>106</v>
      </c>
      <c r="F1493">
        <v>2012</v>
      </c>
      <c r="G1493" t="s">
        <v>113</v>
      </c>
      <c r="H1493" t="s">
        <v>479</v>
      </c>
      <c r="I1493" t="s">
        <v>115</v>
      </c>
      <c r="J1493" t="s">
        <v>150</v>
      </c>
      <c r="L1493">
        <v>0</v>
      </c>
      <c r="M1493">
        <v>0</v>
      </c>
      <c r="N1493">
        <v>221.9</v>
      </c>
      <c r="O1493">
        <v>0</v>
      </c>
      <c r="P1493">
        <v>-221.9</v>
      </c>
      <c r="Q1493" t="s">
        <v>103</v>
      </c>
      <c r="R1493">
        <v>0</v>
      </c>
      <c r="S1493">
        <v>0</v>
      </c>
      <c r="T1493">
        <v>0</v>
      </c>
      <c r="U1493">
        <v>0</v>
      </c>
      <c r="V1493">
        <v>0</v>
      </c>
      <c r="W1493">
        <v>0</v>
      </c>
      <c r="X1493">
        <v>0</v>
      </c>
      <c r="Y1493">
        <v>0</v>
      </c>
      <c r="Z1493">
        <v>0</v>
      </c>
      <c r="AA1493">
        <v>0</v>
      </c>
      <c r="AB1493">
        <v>0</v>
      </c>
      <c r="AC1493">
        <v>221.9</v>
      </c>
      <c r="AD1493">
        <v>0</v>
      </c>
      <c r="AE1493" t="s">
        <v>104</v>
      </c>
      <c r="AF1493" t="s">
        <v>720</v>
      </c>
      <c r="AG1493" t="s">
        <v>425</v>
      </c>
      <c r="AH1493" t="s">
        <v>107</v>
      </c>
    </row>
    <row r="1494" spans="1:34" ht="15">
      <c r="A1494" t="s">
        <v>101</v>
      </c>
      <c r="B1494" t="s">
        <v>719</v>
      </c>
      <c r="C1494" t="s">
        <v>424</v>
      </c>
      <c r="D1494" t="s">
        <v>406</v>
      </c>
      <c r="E1494" t="s">
        <v>106</v>
      </c>
      <c r="F1494">
        <v>2012</v>
      </c>
      <c r="G1494" t="s">
        <v>113</v>
      </c>
      <c r="H1494" t="s">
        <v>407</v>
      </c>
      <c r="I1494" t="s">
        <v>115</v>
      </c>
      <c r="J1494" t="s">
        <v>150</v>
      </c>
      <c r="L1494">
        <v>0</v>
      </c>
      <c r="M1494">
        <v>0</v>
      </c>
      <c r="N1494">
        <v>1019.44</v>
      </c>
      <c r="O1494">
        <v>0.01</v>
      </c>
      <c r="P1494">
        <v>-1019.45</v>
      </c>
      <c r="Q1494" t="s">
        <v>103</v>
      </c>
      <c r="R1494">
        <v>0</v>
      </c>
      <c r="S1494">
        <v>0</v>
      </c>
      <c r="T1494">
        <v>0</v>
      </c>
      <c r="U1494">
        <v>0</v>
      </c>
      <c r="V1494">
        <v>870.53</v>
      </c>
      <c r="W1494">
        <v>0</v>
      </c>
      <c r="X1494">
        <v>0</v>
      </c>
      <c r="Y1494">
        <v>0</v>
      </c>
      <c r="Z1494">
        <v>0</v>
      </c>
      <c r="AA1494">
        <v>0</v>
      </c>
      <c r="AB1494">
        <v>0</v>
      </c>
      <c r="AC1494">
        <v>148.91</v>
      </c>
      <c r="AD1494">
        <v>0</v>
      </c>
      <c r="AE1494" t="s">
        <v>104</v>
      </c>
      <c r="AF1494" t="s">
        <v>720</v>
      </c>
      <c r="AG1494" t="s">
        <v>425</v>
      </c>
      <c r="AH1494" t="s">
        <v>107</v>
      </c>
    </row>
    <row r="1495" spans="1:34" ht="15">
      <c r="A1495" t="s">
        <v>101</v>
      </c>
      <c r="B1495" t="s">
        <v>719</v>
      </c>
      <c r="C1495" t="s">
        <v>424</v>
      </c>
      <c r="D1495" t="s">
        <v>470</v>
      </c>
      <c r="E1495" t="s">
        <v>106</v>
      </c>
      <c r="F1495">
        <v>2012</v>
      </c>
      <c r="G1495" t="s">
        <v>113</v>
      </c>
      <c r="H1495" t="s">
        <v>471</v>
      </c>
      <c r="I1495" t="s">
        <v>115</v>
      </c>
      <c r="J1495" t="s">
        <v>190</v>
      </c>
      <c r="L1495">
        <v>0</v>
      </c>
      <c r="M1495">
        <v>0</v>
      </c>
      <c r="N1495">
        <v>12272.210000000001</v>
      </c>
      <c r="O1495">
        <v>0</v>
      </c>
      <c r="P1495">
        <v>-12272.210000000001</v>
      </c>
      <c r="Q1495" t="s">
        <v>103</v>
      </c>
      <c r="R1495">
        <v>0</v>
      </c>
      <c r="S1495">
        <v>0</v>
      </c>
      <c r="T1495">
        <v>0</v>
      </c>
      <c r="U1495">
        <v>0</v>
      </c>
      <c r="V1495">
        <v>0</v>
      </c>
      <c r="W1495">
        <v>0</v>
      </c>
      <c r="X1495">
        <v>0</v>
      </c>
      <c r="Y1495">
        <v>0</v>
      </c>
      <c r="Z1495">
        <v>0</v>
      </c>
      <c r="AA1495">
        <v>0</v>
      </c>
      <c r="AB1495">
        <v>0</v>
      </c>
      <c r="AC1495">
        <v>12272.210000000001</v>
      </c>
      <c r="AD1495">
        <v>0</v>
      </c>
      <c r="AE1495" t="s">
        <v>104</v>
      </c>
      <c r="AF1495" t="s">
        <v>720</v>
      </c>
      <c r="AG1495" t="s">
        <v>425</v>
      </c>
      <c r="AH1495" t="s">
        <v>107</v>
      </c>
    </row>
    <row r="1496" spans="1:34" ht="15">
      <c r="A1496" t="s">
        <v>101</v>
      </c>
      <c r="B1496" t="s">
        <v>102</v>
      </c>
      <c r="C1496" t="s">
        <v>426</v>
      </c>
      <c r="D1496" t="s">
        <v>127</v>
      </c>
      <c r="E1496" t="s">
        <v>102</v>
      </c>
      <c r="F1496">
        <v>2012</v>
      </c>
      <c r="G1496" t="s">
        <v>113</v>
      </c>
      <c r="H1496" t="s">
        <v>128</v>
      </c>
      <c r="I1496" t="s">
        <v>115</v>
      </c>
      <c r="J1496" t="s">
        <v>129</v>
      </c>
      <c r="K1496" t="s">
        <v>130</v>
      </c>
      <c r="L1496">
        <v>4303801.92</v>
      </c>
      <c r="M1496">
        <v>4303801.92</v>
      </c>
      <c r="N1496">
        <v>0</v>
      </c>
      <c r="O1496">
        <v>0</v>
      </c>
      <c r="P1496">
        <v>4303801.92</v>
      </c>
      <c r="Q1496" t="s">
        <v>131</v>
      </c>
      <c r="R1496">
        <v>0</v>
      </c>
      <c r="S1496">
        <v>0</v>
      </c>
      <c r="T1496">
        <v>0</v>
      </c>
      <c r="U1496">
        <v>0</v>
      </c>
      <c r="V1496">
        <v>0</v>
      </c>
      <c r="W1496">
        <v>0</v>
      </c>
      <c r="X1496">
        <v>0</v>
      </c>
      <c r="Y1496">
        <v>0</v>
      </c>
      <c r="Z1496">
        <v>0</v>
      </c>
      <c r="AA1496">
        <v>0</v>
      </c>
      <c r="AB1496">
        <v>0</v>
      </c>
      <c r="AC1496">
        <v>0</v>
      </c>
      <c r="AD1496">
        <v>0</v>
      </c>
      <c r="AE1496" t="s">
        <v>104</v>
      </c>
      <c r="AF1496" t="s">
        <v>105</v>
      </c>
      <c r="AG1496" t="s">
        <v>427</v>
      </c>
      <c r="AH1496" t="s">
        <v>105</v>
      </c>
    </row>
    <row r="1497" spans="1:34" ht="15">
      <c r="A1497" t="s">
        <v>101</v>
      </c>
      <c r="B1497" t="s">
        <v>102</v>
      </c>
      <c r="C1497" t="s">
        <v>426</v>
      </c>
      <c r="D1497" t="s">
        <v>132</v>
      </c>
      <c r="E1497" t="s">
        <v>102</v>
      </c>
      <c r="F1497">
        <v>2012</v>
      </c>
      <c r="G1497" t="s">
        <v>113</v>
      </c>
      <c r="H1497" t="s">
        <v>133</v>
      </c>
      <c r="I1497" t="s">
        <v>115</v>
      </c>
      <c r="J1497" t="s">
        <v>129</v>
      </c>
      <c r="K1497" t="s">
        <v>130</v>
      </c>
      <c r="L1497">
        <v>0</v>
      </c>
      <c r="M1497">
        <v>0</v>
      </c>
      <c r="N1497">
        <v>0</v>
      </c>
      <c r="O1497">
        <v>0</v>
      </c>
      <c r="P1497">
        <v>0</v>
      </c>
      <c r="Q1497" t="s">
        <v>103</v>
      </c>
      <c r="R1497">
        <v>0</v>
      </c>
      <c r="S1497">
        <v>119603.92</v>
      </c>
      <c r="T1497">
        <v>-119603.92</v>
      </c>
      <c r="U1497">
        <v>0</v>
      </c>
      <c r="V1497">
        <v>62006.42</v>
      </c>
      <c r="W1497">
        <v>14402.130000000001</v>
      </c>
      <c r="X1497">
        <v>34912.42</v>
      </c>
      <c r="Y1497">
        <v>-111320.97</v>
      </c>
      <c r="Z1497">
        <v>0</v>
      </c>
      <c r="AA1497">
        <v>47802.23</v>
      </c>
      <c r="AB1497">
        <v>-47802.23</v>
      </c>
      <c r="AC1497">
        <v>0</v>
      </c>
      <c r="AD1497">
        <v>0</v>
      </c>
      <c r="AE1497" t="s">
        <v>104</v>
      </c>
      <c r="AF1497" t="s">
        <v>105</v>
      </c>
      <c r="AG1497" t="s">
        <v>427</v>
      </c>
      <c r="AH1497" t="s">
        <v>105</v>
      </c>
    </row>
    <row r="1498" spans="1:34" ht="15">
      <c r="A1498" t="s">
        <v>101</v>
      </c>
      <c r="B1498" t="s">
        <v>102</v>
      </c>
      <c r="C1498" t="s">
        <v>426</v>
      </c>
      <c r="D1498" t="s">
        <v>255</v>
      </c>
      <c r="E1498" t="s">
        <v>102</v>
      </c>
      <c r="F1498">
        <v>2012</v>
      </c>
      <c r="G1498" t="s">
        <v>113</v>
      </c>
      <c r="H1498" t="s">
        <v>256</v>
      </c>
      <c r="I1498" t="s">
        <v>115</v>
      </c>
      <c r="J1498" t="s">
        <v>129</v>
      </c>
      <c r="K1498" t="s">
        <v>130</v>
      </c>
      <c r="L1498">
        <v>67500</v>
      </c>
      <c r="M1498">
        <v>67500</v>
      </c>
      <c r="N1498">
        <v>0</v>
      </c>
      <c r="O1498">
        <v>0</v>
      </c>
      <c r="P1498">
        <v>67500</v>
      </c>
      <c r="Q1498" t="s">
        <v>131</v>
      </c>
      <c r="R1498">
        <v>0</v>
      </c>
      <c r="S1498">
        <v>0</v>
      </c>
      <c r="T1498">
        <v>0</v>
      </c>
      <c r="U1498">
        <v>0</v>
      </c>
      <c r="V1498">
        <v>0</v>
      </c>
      <c r="W1498">
        <v>0</v>
      </c>
      <c r="X1498">
        <v>0</v>
      </c>
      <c r="Y1498">
        <v>0</v>
      </c>
      <c r="Z1498">
        <v>0</v>
      </c>
      <c r="AA1498">
        <v>0</v>
      </c>
      <c r="AB1498">
        <v>0</v>
      </c>
      <c r="AC1498">
        <v>0</v>
      </c>
      <c r="AD1498">
        <v>0</v>
      </c>
      <c r="AE1498" t="s">
        <v>104</v>
      </c>
      <c r="AF1498" t="s">
        <v>105</v>
      </c>
      <c r="AG1498" t="s">
        <v>427</v>
      </c>
      <c r="AH1498" t="s">
        <v>105</v>
      </c>
    </row>
    <row r="1499" spans="1:34" ht="15">
      <c r="A1499" t="s">
        <v>101</v>
      </c>
      <c r="B1499" t="s">
        <v>102</v>
      </c>
      <c r="C1499" t="s">
        <v>426</v>
      </c>
      <c r="D1499" t="s">
        <v>134</v>
      </c>
      <c r="E1499" t="s">
        <v>102</v>
      </c>
      <c r="F1499">
        <v>2012</v>
      </c>
      <c r="G1499" t="s">
        <v>113</v>
      </c>
      <c r="H1499" t="s">
        <v>135</v>
      </c>
      <c r="I1499" t="s">
        <v>115</v>
      </c>
      <c r="J1499" t="s">
        <v>129</v>
      </c>
      <c r="K1499" t="s">
        <v>136</v>
      </c>
      <c r="L1499">
        <v>727560</v>
      </c>
      <c r="M1499">
        <v>727560</v>
      </c>
      <c r="N1499">
        <v>0</v>
      </c>
      <c r="O1499">
        <v>0</v>
      </c>
      <c r="P1499">
        <v>727560</v>
      </c>
      <c r="Q1499" t="s">
        <v>131</v>
      </c>
      <c r="R1499">
        <v>0</v>
      </c>
      <c r="S1499">
        <v>0</v>
      </c>
      <c r="T1499">
        <v>0</v>
      </c>
      <c r="U1499">
        <v>0</v>
      </c>
      <c r="V1499">
        <v>0</v>
      </c>
      <c r="W1499">
        <v>0</v>
      </c>
      <c r="X1499">
        <v>0</v>
      </c>
      <c r="Y1499">
        <v>0</v>
      </c>
      <c r="Z1499">
        <v>0</v>
      </c>
      <c r="AA1499">
        <v>0</v>
      </c>
      <c r="AB1499">
        <v>0</v>
      </c>
      <c r="AC1499">
        <v>0</v>
      </c>
      <c r="AD1499">
        <v>0</v>
      </c>
      <c r="AE1499" t="s">
        <v>104</v>
      </c>
      <c r="AF1499" t="s">
        <v>105</v>
      </c>
      <c r="AG1499" t="s">
        <v>427</v>
      </c>
      <c r="AH1499" t="s">
        <v>105</v>
      </c>
    </row>
    <row r="1500" spans="1:34" ht="15">
      <c r="A1500" t="s">
        <v>101</v>
      </c>
      <c r="B1500" t="s">
        <v>102</v>
      </c>
      <c r="C1500" t="s">
        <v>426</v>
      </c>
      <c r="D1500" t="s">
        <v>137</v>
      </c>
      <c r="E1500" t="s">
        <v>102</v>
      </c>
      <c r="F1500">
        <v>2012</v>
      </c>
      <c r="G1500" t="s">
        <v>113</v>
      </c>
      <c r="H1500" t="s">
        <v>138</v>
      </c>
      <c r="I1500" t="s">
        <v>115</v>
      </c>
      <c r="J1500" t="s">
        <v>129</v>
      </c>
      <c r="K1500" t="s">
        <v>136</v>
      </c>
      <c r="L1500">
        <v>332489</v>
      </c>
      <c r="M1500">
        <v>332489</v>
      </c>
      <c r="N1500">
        <v>0</v>
      </c>
      <c r="O1500">
        <v>0</v>
      </c>
      <c r="P1500">
        <v>332489</v>
      </c>
      <c r="Q1500" t="s">
        <v>131</v>
      </c>
      <c r="R1500">
        <v>0</v>
      </c>
      <c r="S1500">
        <v>0</v>
      </c>
      <c r="T1500">
        <v>0</v>
      </c>
      <c r="U1500">
        <v>0</v>
      </c>
      <c r="V1500">
        <v>0</v>
      </c>
      <c r="W1500">
        <v>0</v>
      </c>
      <c r="X1500">
        <v>0</v>
      </c>
      <c r="Y1500">
        <v>0</v>
      </c>
      <c r="Z1500">
        <v>0</v>
      </c>
      <c r="AA1500">
        <v>0</v>
      </c>
      <c r="AB1500">
        <v>0</v>
      </c>
      <c r="AC1500">
        <v>0</v>
      </c>
      <c r="AD1500">
        <v>0</v>
      </c>
      <c r="AE1500" t="s">
        <v>104</v>
      </c>
      <c r="AF1500" t="s">
        <v>105</v>
      </c>
      <c r="AG1500" t="s">
        <v>427</v>
      </c>
      <c r="AH1500" t="s">
        <v>105</v>
      </c>
    </row>
    <row r="1501" spans="1:34" ht="15">
      <c r="A1501" t="s">
        <v>101</v>
      </c>
      <c r="B1501" t="s">
        <v>102</v>
      </c>
      <c r="C1501" t="s">
        <v>426</v>
      </c>
      <c r="D1501" t="s">
        <v>139</v>
      </c>
      <c r="E1501" t="s">
        <v>102</v>
      </c>
      <c r="F1501">
        <v>2012</v>
      </c>
      <c r="G1501" t="s">
        <v>113</v>
      </c>
      <c r="H1501" t="s">
        <v>140</v>
      </c>
      <c r="I1501" t="s">
        <v>115</v>
      </c>
      <c r="J1501" t="s">
        <v>129</v>
      </c>
      <c r="K1501" t="s">
        <v>136</v>
      </c>
      <c r="L1501">
        <v>316915.92</v>
      </c>
      <c r="M1501">
        <v>316915.92</v>
      </c>
      <c r="N1501">
        <v>0</v>
      </c>
      <c r="O1501">
        <v>0</v>
      </c>
      <c r="P1501">
        <v>316915.92</v>
      </c>
      <c r="Q1501" t="s">
        <v>131</v>
      </c>
      <c r="R1501">
        <v>0</v>
      </c>
      <c r="S1501">
        <v>0</v>
      </c>
      <c r="T1501">
        <v>0</v>
      </c>
      <c r="U1501">
        <v>0</v>
      </c>
      <c r="V1501">
        <v>0</v>
      </c>
      <c r="W1501">
        <v>0</v>
      </c>
      <c r="X1501">
        <v>0</v>
      </c>
      <c r="Y1501">
        <v>0</v>
      </c>
      <c r="Z1501">
        <v>0</v>
      </c>
      <c r="AA1501">
        <v>0</v>
      </c>
      <c r="AB1501">
        <v>0</v>
      </c>
      <c r="AC1501">
        <v>0</v>
      </c>
      <c r="AD1501">
        <v>0</v>
      </c>
      <c r="AE1501" t="s">
        <v>104</v>
      </c>
      <c r="AF1501" t="s">
        <v>105</v>
      </c>
      <c r="AG1501" t="s">
        <v>427</v>
      </c>
      <c r="AH1501" t="s">
        <v>105</v>
      </c>
    </row>
    <row r="1502" spans="1:34" ht="15">
      <c r="A1502" t="s">
        <v>101</v>
      </c>
      <c r="B1502" t="s">
        <v>102</v>
      </c>
      <c r="C1502" t="s">
        <v>426</v>
      </c>
      <c r="D1502" t="s">
        <v>141</v>
      </c>
      <c r="E1502" t="s">
        <v>102</v>
      </c>
      <c r="F1502">
        <v>2012</v>
      </c>
      <c r="G1502" t="s">
        <v>113</v>
      </c>
      <c r="H1502" t="s">
        <v>142</v>
      </c>
      <c r="I1502" t="s">
        <v>115</v>
      </c>
      <c r="J1502" t="s">
        <v>129</v>
      </c>
      <c r="K1502" t="s">
        <v>136</v>
      </c>
      <c r="L1502">
        <v>21714</v>
      </c>
      <c r="M1502">
        <v>21714</v>
      </c>
      <c r="N1502">
        <v>0</v>
      </c>
      <c r="O1502">
        <v>0</v>
      </c>
      <c r="P1502">
        <v>21714</v>
      </c>
      <c r="Q1502" t="s">
        <v>131</v>
      </c>
      <c r="R1502">
        <v>0</v>
      </c>
      <c r="S1502">
        <v>0</v>
      </c>
      <c r="T1502">
        <v>0</v>
      </c>
      <c r="U1502">
        <v>0</v>
      </c>
      <c r="V1502">
        <v>0</v>
      </c>
      <c r="W1502">
        <v>0</v>
      </c>
      <c r="X1502">
        <v>0</v>
      </c>
      <c r="Y1502">
        <v>0</v>
      </c>
      <c r="Z1502">
        <v>0</v>
      </c>
      <c r="AA1502">
        <v>0</v>
      </c>
      <c r="AB1502">
        <v>0</v>
      </c>
      <c r="AC1502">
        <v>0</v>
      </c>
      <c r="AD1502">
        <v>0</v>
      </c>
      <c r="AE1502" t="s">
        <v>104</v>
      </c>
      <c r="AF1502" t="s">
        <v>105</v>
      </c>
      <c r="AG1502" t="s">
        <v>427</v>
      </c>
      <c r="AH1502" t="s">
        <v>105</v>
      </c>
    </row>
    <row r="1503" spans="1:34" ht="15">
      <c r="A1503" t="s">
        <v>101</v>
      </c>
      <c r="B1503" t="s">
        <v>102</v>
      </c>
      <c r="C1503" t="s">
        <v>426</v>
      </c>
      <c r="D1503" t="s">
        <v>143</v>
      </c>
      <c r="E1503" t="s">
        <v>102</v>
      </c>
      <c r="F1503">
        <v>2012</v>
      </c>
      <c r="G1503" t="s">
        <v>113</v>
      </c>
      <c r="H1503" t="s">
        <v>144</v>
      </c>
      <c r="I1503" t="s">
        <v>115</v>
      </c>
      <c r="J1503" t="s">
        <v>129</v>
      </c>
      <c r="K1503" t="s">
        <v>136</v>
      </c>
      <c r="L1503">
        <v>0</v>
      </c>
      <c r="M1503">
        <v>0</v>
      </c>
      <c r="N1503">
        <v>0</v>
      </c>
      <c r="O1503">
        <v>0</v>
      </c>
      <c r="P1503">
        <v>0</v>
      </c>
      <c r="Q1503" t="s">
        <v>103</v>
      </c>
      <c r="R1503">
        <v>0</v>
      </c>
      <c r="S1503">
        <v>27032.84</v>
      </c>
      <c r="T1503">
        <v>-27032.84</v>
      </c>
      <c r="U1503">
        <v>0</v>
      </c>
      <c r="V1503">
        <v>8813.66</v>
      </c>
      <c r="W1503">
        <v>2282.55</v>
      </c>
      <c r="X1503">
        <v>5549.68</v>
      </c>
      <c r="Y1503">
        <v>-16645.89</v>
      </c>
      <c r="Z1503">
        <v>0</v>
      </c>
      <c r="AA1503">
        <v>6983.93</v>
      </c>
      <c r="AB1503">
        <v>-6983.93</v>
      </c>
      <c r="AC1503">
        <v>0</v>
      </c>
      <c r="AD1503">
        <v>0</v>
      </c>
      <c r="AE1503" t="s">
        <v>104</v>
      </c>
      <c r="AF1503" t="s">
        <v>105</v>
      </c>
      <c r="AG1503" t="s">
        <v>427</v>
      </c>
      <c r="AH1503" t="s">
        <v>105</v>
      </c>
    </row>
    <row r="1504" spans="1:34" ht="15">
      <c r="A1504" t="s">
        <v>101</v>
      </c>
      <c r="B1504" t="s">
        <v>102</v>
      </c>
      <c r="C1504" t="s">
        <v>426</v>
      </c>
      <c r="D1504" t="s">
        <v>198</v>
      </c>
      <c r="E1504" t="s">
        <v>102</v>
      </c>
      <c r="F1504">
        <v>2012</v>
      </c>
      <c r="G1504" t="s">
        <v>113</v>
      </c>
      <c r="H1504" t="s">
        <v>199</v>
      </c>
      <c r="I1504" t="s">
        <v>115</v>
      </c>
      <c r="J1504" t="s">
        <v>147</v>
      </c>
      <c r="L1504">
        <v>7630</v>
      </c>
      <c r="M1504">
        <v>7630</v>
      </c>
      <c r="N1504">
        <v>0</v>
      </c>
      <c r="O1504">
        <v>0</v>
      </c>
      <c r="P1504">
        <v>7630</v>
      </c>
      <c r="Q1504" t="s">
        <v>131</v>
      </c>
      <c r="R1504">
        <v>0</v>
      </c>
      <c r="S1504">
        <v>0</v>
      </c>
      <c r="T1504">
        <v>0</v>
      </c>
      <c r="U1504">
        <v>0</v>
      </c>
      <c r="V1504">
        <v>0</v>
      </c>
      <c r="W1504">
        <v>0</v>
      </c>
      <c r="X1504">
        <v>0</v>
      </c>
      <c r="Y1504">
        <v>0</v>
      </c>
      <c r="Z1504">
        <v>0</v>
      </c>
      <c r="AA1504">
        <v>0</v>
      </c>
      <c r="AB1504">
        <v>0</v>
      </c>
      <c r="AC1504">
        <v>0</v>
      </c>
      <c r="AD1504">
        <v>0</v>
      </c>
      <c r="AE1504" t="s">
        <v>104</v>
      </c>
      <c r="AF1504" t="s">
        <v>105</v>
      </c>
      <c r="AG1504" t="s">
        <v>427</v>
      </c>
      <c r="AH1504" t="s">
        <v>105</v>
      </c>
    </row>
    <row r="1505" spans="1:34" ht="15">
      <c r="A1505" t="s">
        <v>101</v>
      </c>
      <c r="B1505" t="s">
        <v>102</v>
      </c>
      <c r="C1505" t="s">
        <v>426</v>
      </c>
      <c r="D1505" t="s">
        <v>200</v>
      </c>
      <c r="E1505" t="s">
        <v>102</v>
      </c>
      <c r="F1505">
        <v>2012</v>
      </c>
      <c r="G1505" t="s">
        <v>113</v>
      </c>
      <c r="H1505" t="s">
        <v>201</v>
      </c>
      <c r="I1505" t="s">
        <v>115</v>
      </c>
      <c r="J1505" t="s">
        <v>147</v>
      </c>
      <c r="L1505">
        <v>5000</v>
      </c>
      <c r="M1505">
        <v>5000</v>
      </c>
      <c r="N1505">
        <v>0</v>
      </c>
      <c r="O1505">
        <v>0</v>
      </c>
      <c r="P1505">
        <v>5000</v>
      </c>
      <c r="Q1505" t="s">
        <v>131</v>
      </c>
      <c r="R1505">
        <v>0</v>
      </c>
      <c r="S1505">
        <v>0</v>
      </c>
      <c r="T1505">
        <v>0</v>
      </c>
      <c r="U1505">
        <v>0</v>
      </c>
      <c r="V1505">
        <v>0</v>
      </c>
      <c r="W1505">
        <v>0</v>
      </c>
      <c r="X1505">
        <v>0</v>
      </c>
      <c r="Y1505">
        <v>0</v>
      </c>
      <c r="Z1505">
        <v>0</v>
      </c>
      <c r="AA1505">
        <v>0</v>
      </c>
      <c r="AB1505">
        <v>0</v>
      </c>
      <c r="AC1505">
        <v>0</v>
      </c>
      <c r="AD1505">
        <v>0</v>
      </c>
      <c r="AE1505" t="s">
        <v>104</v>
      </c>
      <c r="AF1505" t="s">
        <v>105</v>
      </c>
      <c r="AG1505" t="s">
        <v>427</v>
      </c>
      <c r="AH1505" t="s">
        <v>105</v>
      </c>
    </row>
    <row r="1506" spans="1:34" ht="15">
      <c r="A1506" t="s">
        <v>101</v>
      </c>
      <c r="B1506" t="s">
        <v>102</v>
      </c>
      <c r="C1506" t="s">
        <v>426</v>
      </c>
      <c r="D1506" t="s">
        <v>232</v>
      </c>
      <c r="E1506" t="s">
        <v>102</v>
      </c>
      <c r="F1506">
        <v>2012</v>
      </c>
      <c r="G1506" t="s">
        <v>113</v>
      </c>
      <c r="H1506" t="s">
        <v>233</v>
      </c>
      <c r="I1506" t="s">
        <v>115</v>
      </c>
      <c r="J1506" t="s">
        <v>147</v>
      </c>
      <c r="L1506">
        <v>10000</v>
      </c>
      <c r="M1506">
        <v>10000</v>
      </c>
      <c r="N1506">
        <v>0</v>
      </c>
      <c r="O1506">
        <v>0</v>
      </c>
      <c r="P1506">
        <v>10000</v>
      </c>
      <c r="Q1506" t="s">
        <v>131</v>
      </c>
      <c r="R1506">
        <v>0</v>
      </c>
      <c r="S1506">
        <v>0</v>
      </c>
      <c r="T1506">
        <v>0</v>
      </c>
      <c r="U1506">
        <v>0</v>
      </c>
      <c r="V1506">
        <v>0</v>
      </c>
      <c r="W1506">
        <v>0</v>
      </c>
      <c r="X1506">
        <v>0</v>
      </c>
      <c r="Y1506">
        <v>0</v>
      </c>
      <c r="Z1506">
        <v>0</v>
      </c>
      <c r="AA1506">
        <v>0</v>
      </c>
      <c r="AB1506">
        <v>0</v>
      </c>
      <c r="AC1506">
        <v>0</v>
      </c>
      <c r="AD1506">
        <v>0</v>
      </c>
      <c r="AE1506" t="s">
        <v>104</v>
      </c>
      <c r="AF1506" t="s">
        <v>105</v>
      </c>
      <c r="AG1506" t="s">
        <v>427</v>
      </c>
      <c r="AH1506" t="s">
        <v>105</v>
      </c>
    </row>
    <row r="1507" spans="1:34" ht="15">
      <c r="A1507" t="s">
        <v>101</v>
      </c>
      <c r="B1507" t="s">
        <v>102</v>
      </c>
      <c r="C1507" t="s">
        <v>426</v>
      </c>
      <c r="D1507" t="s">
        <v>372</v>
      </c>
      <c r="E1507" t="s">
        <v>102</v>
      </c>
      <c r="F1507">
        <v>2012</v>
      </c>
      <c r="G1507" t="s">
        <v>113</v>
      </c>
      <c r="H1507" t="s">
        <v>373</v>
      </c>
      <c r="I1507" t="s">
        <v>115</v>
      </c>
      <c r="J1507" t="s">
        <v>147</v>
      </c>
      <c r="L1507">
        <v>24000</v>
      </c>
      <c r="M1507">
        <v>24000</v>
      </c>
      <c r="N1507">
        <v>0</v>
      </c>
      <c r="O1507">
        <v>0</v>
      </c>
      <c r="P1507">
        <v>24000</v>
      </c>
      <c r="Q1507" t="s">
        <v>131</v>
      </c>
      <c r="R1507">
        <v>0</v>
      </c>
      <c r="S1507">
        <v>0</v>
      </c>
      <c r="T1507">
        <v>0</v>
      </c>
      <c r="U1507">
        <v>0</v>
      </c>
      <c r="V1507">
        <v>0</v>
      </c>
      <c r="W1507">
        <v>0</v>
      </c>
      <c r="X1507">
        <v>0</v>
      </c>
      <c r="Y1507">
        <v>0</v>
      </c>
      <c r="Z1507">
        <v>0</v>
      </c>
      <c r="AA1507">
        <v>0</v>
      </c>
      <c r="AB1507">
        <v>0</v>
      </c>
      <c r="AC1507">
        <v>0</v>
      </c>
      <c r="AD1507">
        <v>0</v>
      </c>
      <c r="AE1507" t="s">
        <v>104</v>
      </c>
      <c r="AF1507" t="s">
        <v>105</v>
      </c>
      <c r="AG1507" t="s">
        <v>427</v>
      </c>
      <c r="AH1507" t="s">
        <v>105</v>
      </c>
    </row>
    <row r="1508" spans="1:34" ht="15">
      <c r="A1508" t="s">
        <v>101</v>
      </c>
      <c r="B1508" t="s">
        <v>102</v>
      </c>
      <c r="C1508" t="s">
        <v>426</v>
      </c>
      <c r="D1508" t="s">
        <v>173</v>
      </c>
      <c r="E1508" t="s">
        <v>102</v>
      </c>
      <c r="F1508">
        <v>2012</v>
      </c>
      <c r="G1508" t="s">
        <v>113</v>
      </c>
      <c r="H1508" t="s">
        <v>174</v>
      </c>
      <c r="I1508" t="s">
        <v>115</v>
      </c>
      <c r="J1508" t="s">
        <v>147</v>
      </c>
      <c r="L1508">
        <v>97000</v>
      </c>
      <c r="M1508">
        <v>97000</v>
      </c>
      <c r="N1508">
        <v>0</v>
      </c>
      <c r="O1508">
        <v>0</v>
      </c>
      <c r="P1508">
        <v>97000</v>
      </c>
      <c r="Q1508" t="s">
        <v>131</v>
      </c>
      <c r="R1508">
        <v>0</v>
      </c>
      <c r="S1508">
        <v>0</v>
      </c>
      <c r="T1508">
        <v>0</v>
      </c>
      <c r="U1508">
        <v>0</v>
      </c>
      <c r="V1508">
        <v>0</v>
      </c>
      <c r="W1508">
        <v>0</v>
      </c>
      <c r="X1508">
        <v>0</v>
      </c>
      <c r="Y1508">
        <v>0</v>
      </c>
      <c r="Z1508">
        <v>0</v>
      </c>
      <c r="AA1508">
        <v>0</v>
      </c>
      <c r="AB1508">
        <v>0</v>
      </c>
      <c r="AC1508">
        <v>0</v>
      </c>
      <c r="AD1508">
        <v>0</v>
      </c>
      <c r="AE1508" t="s">
        <v>104</v>
      </c>
      <c r="AF1508" t="s">
        <v>105</v>
      </c>
      <c r="AG1508" t="s">
        <v>427</v>
      </c>
      <c r="AH1508" t="s">
        <v>105</v>
      </c>
    </row>
    <row r="1509" spans="1:34" ht="15">
      <c r="A1509" t="s">
        <v>101</v>
      </c>
      <c r="B1509" t="s">
        <v>102</v>
      </c>
      <c r="C1509" t="s">
        <v>426</v>
      </c>
      <c r="D1509" t="s">
        <v>175</v>
      </c>
      <c r="E1509" t="s">
        <v>102</v>
      </c>
      <c r="F1509">
        <v>2012</v>
      </c>
      <c r="G1509" t="s">
        <v>113</v>
      </c>
      <c r="H1509" t="s">
        <v>176</v>
      </c>
      <c r="I1509" t="s">
        <v>115</v>
      </c>
      <c r="J1509" t="s">
        <v>147</v>
      </c>
      <c r="L1509">
        <v>2000</v>
      </c>
      <c r="M1509">
        <v>2000</v>
      </c>
      <c r="N1509">
        <v>0</v>
      </c>
      <c r="O1509">
        <v>0</v>
      </c>
      <c r="P1509">
        <v>2000</v>
      </c>
      <c r="Q1509" t="s">
        <v>131</v>
      </c>
      <c r="R1509">
        <v>0</v>
      </c>
      <c r="S1509">
        <v>0</v>
      </c>
      <c r="T1509">
        <v>0</v>
      </c>
      <c r="U1509">
        <v>0</v>
      </c>
      <c r="V1509">
        <v>0</v>
      </c>
      <c r="W1509">
        <v>0</v>
      </c>
      <c r="X1509">
        <v>0</v>
      </c>
      <c r="Y1509">
        <v>0</v>
      </c>
      <c r="Z1509">
        <v>0</v>
      </c>
      <c r="AA1509">
        <v>0</v>
      </c>
      <c r="AB1509">
        <v>0</v>
      </c>
      <c r="AC1509">
        <v>0</v>
      </c>
      <c r="AD1509">
        <v>0</v>
      </c>
      <c r="AE1509" t="s">
        <v>104</v>
      </c>
      <c r="AF1509" t="s">
        <v>105</v>
      </c>
      <c r="AG1509" t="s">
        <v>427</v>
      </c>
      <c r="AH1509" t="s">
        <v>105</v>
      </c>
    </row>
    <row r="1510" spans="1:34" ht="15">
      <c r="A1510" t="s">
        <v>101</v>
      </c>
      <c r="B1510" t="s">
        <v>102</v>
      </c>
      <c r="C1510" t="s">
        <v>426</v>
      </c>
      <c r="D1510" t="s">
        <v>390</v>
      </c>
      <c r="E1510" t="s">
        <v>102</v>
      </c>
      <c r="F1510">
        <v>2012</v>
      </c>
      <c r="G1510" t="s">
        <v>113</v>
      </c>
      <c r="H1510" t="s">
        <v>391</v>
      </c>
      <c r="I1510" t="s">
        <v>115</v>
      </c>
      <c r="J1510" t="s">
        <v>147</v>
      </c>
      <c r="L1510">
        <v>1800</v>
      </c>
      <c r="M1510">
        <v>1800</v>
      </c>
      <c r="N1510">
        <v>0</v>
      </c>
      <c r="O1510">
        <v>0</v>
      </c>
      <c r="P1510">
        <v>1800</v>
      </c>
      <c r="Q1510" t="s">
        <v>131</v>
      </c>
      <c r="R1510">
        <v>0</v>
      </c>
      <c r="S1510">
        <v>0</v>
      </c>
      <c r="T1510">
        <v>0</v>
      </c>
      <c r="U1510">
        <v>0</v>
      </c>
      <c r="V1510">
        <v>0</v>
      </c>
      <c r="W1510">
        <v>0</v>
      </c>
      <c r="X1510">
        <v>0</v>
      </c>
      <c r="Y1510">
        <v>0</v>
      </c>
      <c r="Z1510">
        <v>0</v>
      </c>
      <c r="AA1510">
        <v>0</v>
      </c>
      <c r="AB1510">
        <v>0</v>
      </c>
      <c r="AC1510">
        <v>0</v>
      </c>
      <c r="AD1510">
        <v>0</v>
      </c>
      <c r="AE1510" t="s">
        <v>104</v>
      </c>
      <c r="AF1510" t="s">
        <v>105</v>
      </c>
      <c r="AG1510" t="s">
        <v>427</v>
      </c>
      <c r="AH1510" t="s">
        <v>105</v>
      </c>
    </row>
    <row r="1511" spans="1:34" ht="15">
      <c r="A1511" t="s">
        <v>101</v>
      </c>
      <c r="B1511" t="s">
        <v>102</v>
      </c>
      <c r="C1511" t="s">
        <v>426</v>
      </c>
      <c r="D1511" t="s">
        <v>428</v>
      </c>
      <c r="E1511" t="s">
        <v>102</v>
      </c>
      <c r="F1511">
        <v>2012</v>
      </c>
      <c r="G1511" t="s">
        <v>113</v>
      </c>
      <c r="H1511" t="s">
        <v>429</v>
      </c>
      <c r="I1511" t="s">
        <v>115</v>
      </c>
      <c r="J1511" t="s">
        <v>147</v>
      </c>
      <c r="L1511">
        <v>126</v>
      </c>
      <c r="M1511">
        <v>126</v>
      </c>
      <c r="N1511">
        <v>0</v>
      </c>
      <c r="O1511">
        <v>0</v>
      </c>
      <c r="P1511">
        <v>126</v>
      </c>
      <c r="Q1511" t="s">
        <v>131</v>
      </c>
      <c r="R1511">
        <v>0</v>
      </c>
      <c r="S1511">
        <v>0</v>
      </c>
      <c r="T1511">
        <v>0</v>
      </c>
      <c r="U1511">
        <v>0</v>
      </c>
      <c r="V1511">
        <v>0</v>
      </c>
      <c r="W1511">
        <v>0</v>
      </c>
      <c r="X1511">
        <v>0</v>
      </c>
      <c r="Y1511">
        <v>0</v>
      </c>
      <c r="Z1511">
        <v>0</v>
      </c>
      <c r="AA1511">
        <v>0</v>
      </c>
      <c r="AB1511">
        <v>0</v>
      </c>
      <c r="AC1511">
        <v>0</v>
      </c>
      <c r="AD1511">
        <v>0</v>
      </c>
      <c r="AE1511" t="s">
        <v>104</v>
      </c>
      <c r="AF1511" t="s">
        <v>105</v>
      </c>
      <c r="AG1511" t="s">
        <v>427</v>
      </c>
      <c r="AH1511" t="s">
        <v>105</v>
      </c>
    </row>
    <row r="1512" spans="1:34" ht="15">
      <c r="A1512" t="s">
        <v>101</v>
      </c>
      <c r="B1512" t="s">
        <v>102</v>
      </c>
      <c r="C1512" t="s">
        <v>426</v>
      </c>
      <c r="D1512" t="s">
        <v>145</v>
      </c>
      <c r="E1512" t="s">
        <v>102</v>
      </c>
      <c r="F1512">
        <v>2012</v>
      </c>
      <c r="G1512" t="s">
        <v>113</v>
      </c>
      <c r="H1512" t="s">
        <v>146</v>
      </c>
      <c r="I1512" t="s">
        <v>115</v>
      </c>
      <c r="J1512" t="s">
        <v>147</v>
      </c>
      <c r="L1512">
        <v>384</v>
      </c>
      <c r="M1512">
        <v>384</v>
      </c>
      <c r="N1512">
        <v>0</v>
      </c>
      <c r="O1512">
        <v>0</v>
      </c>
      <c r="P1512">
        <v>384</v>
      </c>
      <c r="Q1512" t="s">
        <v>131</v>
      </c>
      <c r="R1512">
        <v>0</v>
      </c>
      <c r="S1512">
        <v>0</v>
      </c>
      <c r="T1512">
        <v>0</v>
      </c>
      <c r="U1512">
        <v>0</v>
      </c>
      <c r="V1512">
        <v>0</v>
      </c>
      <c r="W1512">
        <v>0</v>
      </c>
      <c r="X1512">
        <v>0</v>
      </c>
      <c r="Y1512">
        <v>0</v>
      </c>
      <c r="Z1512">
        <v>0</v>
      </c>
      <c r="AA1512">
        <v>0</v>
      </c>
      <c r="AB1512">
        <v>0</v>
      </c>
      <c r="AC1512">
        <v>0</v>
      </c>
      <c r="AD1512">
        <v>0</v>
      </c>
      <c r="AE1512" t="s">
        <v>104</v>
      </c>
      <c r="AF1512" t="s">
        <v>105</v>
      </c>
      <c r="AG1512" t="s">
        <v>427</v>
      </c>
      <c r="AH1512" t="s">
        <v>105</v>
      </c>
    </row>
    <row r="1513" spans="1:34" ht="15">
      <c r="A1513" t="s">
        <v>101</v>
      </c>
      <c r="B1513" t="s">
        <v>102</v>
      </c>
      <c r="C1513" t="s">
        <v>426</v>
      </c>
      <c r="D1513" t="s">
        <v>210</v>
      </c>
      <c r="E1513" t="s">
        <v>102</v>
      </c>
      <c r="F1513">
        <v>2012</v>
      </c>
      <c r="G1513" t="s">
        <v>113</v>
      </c>
      <c r="H1513" t="s">
        <v>211</v>
      </c>
      <c r="I1513" t="s">
        <v>115</v>
      </c>
      <c r="J1513" t="s">
        <v>150</v>
      </c>
      <c r="L1513">
        <v>250</v>
      </c>
      <c r="M1513">
        <v>250</v>
      </c>
      <c r="N1513">
        <v>0</v>
      </c>
      <c r="O1513">
        <v>0</v>
      </c>
      <c r="P1513">
        <v>250</v>
      </c>
      <c r="Q1513" t="s">
        <v>131</v>
      </c>
      <c r="R1513">
        <v>0</v>
      </c>
      <c r="S1513">
        <v>0</v>
      </c>
      <c r="T1513">
        <v>0</v>
      </c>
      <c r="U1513">
        <v>0</v>
      </c>
      <c r="V1513">
        <v>0</v>
      </c>
      <c r="W1513">
        <v>0</v>
      </c>
      <c r="X1513">
        <v>0</v>
      </c>
      <c r="Y1513">
        <v>0</v>
      </c>
      <c r="Z1513">
        <v>0</v>
      </c>
      <c r="AA1513">
        <v>0</v>
      </c>
      <c r="AB1513">
        <v>0</v>
      </c>
      <c r="AC1513">
        <v>0</v>
      </c>
      <c r="AD1513">
        <v>0</v>
      </c>
      <c r="AE1513" t="s">
        <v>104</v>
      </c>
      <c r="AF1513" t="s">
        <v>105</v>
      </c>
      <c r="AG1513" t="s">
        <v>427</v>
      </c>
      <c r="AH1513" t="s">
        <v>105</v>
      </c>
    </row>
    <row r="1514" spans="1:34" ht="15">
      <c r="A1514" t="s">
        <v>101</v>
      </c>
      <c r="B1514" t="s">
        <v>102</v>
      </c>
      <c r="C1514" t="s">
        <v>426</v>
      </c>
      <c r="D1514" t="s">
        <v>257</v>
      </c>
      <c r="E1514" t="s">
        <v>102</v>
      </c>
      <c r="F1514">
        <v>2012</v>
      </c>
      <c r="G1514" t="s">
        <v>113</v>
      </c>
      <c r="H1514" t="s">
        <v>258</v>
      </c>
      <c r="I1514" t="s">
        <v>115</v>
      </c>
      <c r="J1514" t="s">
        <v>150</v>
      </c>
      <c r="L1514">
        <v>1000</v>
      </c>
      <c r="M1514">
        <v>1000</v>
      </c>
      <c r="N1514">
        <v>0</v>
      </c>
      <c r="O1514">
        <v>0</v>
      </c>
      <c r="P1514">
        <v>1000</v>
      </c>
      <c r="Q1514" t="s">
        <v>131</v>
      </c>
      <c r="R1514">
        <v>0</v>
      </c>
      <c r="S1514">
        <v>0</v>
      </c>
      <c r="T1514">
        <v>0</v>
      </c>
      <c r="U1514">
        <v>0</v>
      </c>
      <c r="V1514">
        <v>0</v>
      </c>
      <c r="W1514">
        <v>0</v>
      </c>
      <c r="X1514">
        <v>0</v>
      </c>
      <c r="Y1514">
        <v>0</v>
      </c>
      <c r="Z1514">
        <v>0</v>
      </c>
      <c r="AA1514">
        <v>0</v>
      </c>
      <c r="AB1514">
        <v>0</v>
      </c>
      <c r="AC1514">
        <v>0</v>
      </c>
      <c r="AD1514">
        <v>0</v>
      </c>
      <c r="AE1514" t="s">
        <v>104</v>
      </c>
      <c r="AF1514" t="s">
        <v>105</v>
      </c>
      <c r="AG1514" t="s">
        <v>427</v>
      </c>
      <c r="AH1514" t="s">
        <v>105</v>
      </c>
    </row>
    <row r="1515" spans="1:34" ht="15">
      <c r="A1515" t="s">
        <v>101</v>
      </c>
      <c r="B1515" t="s">
        <v>102</v>
      </c>
      <c r="C1515" t="s">
        <v>426</v>
      </c>
      <c r="D1515" t="s">
        <v>177</v>
      </c>
      <c r="E1515" t="s">
        <v>102</v>
      </c>
      <c r="F1515">
        <v>2012</v>
      </c>
      <c r="G1515" t="s">
        <v>113</v>
      </c>
      <c r="H1515" t="s">
        <v>178</v>
      </c>
      <c r="I1515" t="s">
        <v>115</v>
      </c>
      <c r="J1515" t="s">
        <v>150</v>
      </c>
      <c r="L1515">
        <v>25007</v>
      </c>
      <c r="M1515">
        <v>25007</v>
      </c>
      <c r="N1515">
        <v>0</v>
      </c>
      <c r="O1515">
        <v>0</v>
      </c>
      <c r="P1515">
        <v>25007</v>
      </c>
      <c r="Q1515" t="s">
        <v>131</v>
      </c>
      <c r="R1515">
        <v>0</v>
      </c>
      <c r="S1515">
        <v>0</v>
      </c>
      <c r="T1515">
        <v>0</v>
      </c>
      <c r="U1515">
        <v>0</v>
      </c>
      <c r="V1515">
        <v>0</v>
      </c>
      <c r="W1515">
        <v>0</v>
      </c>
      <c r="X1515">
        <v>0</v>
      </c>
      <c r="Y1515">
        <v>0</v>
      </c>
      <c r="Z1515">
        <v>0</v>
      </c>
      <c r="AA1515">
        <v>0</v>
      </c>
      <c r="AB1515">
        <v>0</v>
      </c>
      <c r="AC1515">
        <v>0</v>
      </c>
      <c r="AD1515">
        <v>0</v>
      </c>
      <c r="AE1515" t="s">
        <v>104</v>
      </c>
      <c r="AF1515" t="s">
        <v>105</v>
      </c>
      <c r="AG1515" t="s">
        <v>427</v>
      </c>
      <c r="AH1515" t="s">
        <v>105</v>
      </c>
    </row>
    <row r="1516" spans="1:34" ht="15">
      <c r="A1516" t="s">
        <v>101</v>
      </c>
      <c r="B1516" t="s">
        <v>102</v>
      </c>
      <c r="C1516" t="s">
        <v>426</v>
      </c>
      <c r="D1516" t="s">
        <v>430</v>
      </c>
      <c r="E1516" t="s">
        <v>102</v>
      </c>
      <c r="F1516">
        <v>2012</v>
      </c>
      <c r="G1516" t="s">
        <v>113</v>
      </c>
      <c r="H1516" t="s">
        <v>431</v>
      </c>
      <c r="I1516" t="s">
        <v>115</v>
      </c>
      <c r="J1516" t="s">
        <v>150</v>
      </c>
      <c r="L1516">
        <v>100</v>
      </c>
      <c r="M1516">
        <v>100</v>
      </c>
      <c r="N1516">
        <v>0</v>
      </c>
      <c r="O1516">
        <v>0</v>
      </c>
      <c r="P1516">
        <v>100</v>
      </c>
      <c r="Q1516" t="s">
        <v>131</v>
      </c>
      <c r="R1516">
        <v>0</v>
      </c>
      <c r="S1516">
        <v>0</v>
      </c>
      <c r="T1516">
        <v>0</v>
      </c>
      <c r="U1516">
        <v>0</v>
      </c>
      <c r="V1516">
        <v>0</v>
      </c>
      <c r="W1516">
        <v>0</v>
      </c>
      <c r="X1516">
        <v>0</v>
      </c>
      <c r="Y1516">
        <v>0</v>
      </c>
      <c r="Z1516">
        <v>0</v>
      </c>
      <c r="AA1516">
        <v>0</v>
      </c>
      <c r="AB1516">
        <v>0</v>
      </c>
      <c r="AC1516">
        <v>0</v>
      </c>
      <c r="AD1516">
        <v>0</v>
      </c>
      <c r="AE1516" t="s">
        <v>104</v>
      </c>
      <c r="AF1516" t="s">
        <v>105</v>
      </c>
      <c r="AG1516" t="s">
        <v>427</v>
      </c>
      <c r="AH1516" t="s">
        <v>105</v>
      </c>
    </row>
    <row r="1517" spans="1:34" ht="15">
      <c r="A1517" t="s">
        <v>101</v>
      </c>
      <c r="B1517" t="s">
        <v>102</v>
      </c>
      <c r="C1517" t="s">
        <v>426</v>
      </c>
      <c r="D1517" t="s">
        <v>404</v>
      </c>
      <c r="E1517" t="s">
        <v>102</v>
      </c>
      <c r="F1517">
        <v>2012</v>
      </c>
      <c r="G1517" t="s">
        <v>113</v>
      </c>
      <c r="H1517" t="s">
        <v>405</v>
      </c>
      <c r="I1517" t="s">
        <v>115</v>
      </c>
      <c r="J1517" t="s">
        <v>150</v>
      </c>
      <c r="L1517">
        <v>1000</v>
      </c>
      <c r="M1517">
        <v>1000</v>
      </c>
      <c r="N1517">
        <v>0</v>
      </c>
      <c r="O1517">
        <v>0</v>
      </c>
      <c r="P1517">
        <v>1000</v>
      </c>
      <c r="Q1517" t="s">
        <v>131</v>
      </c>
      <c r="R1517">
        <v>0</v>
      </c>
      <c r="S1517">
        <v>0</v>
      </c>
      <c r="T1517">
        <v>0</v>
      </c>
      <c r="U1517">
        <v>0</v>
      </c>
      <c r="V1517">
        <v>0</v>
      </c>
      <c r="W1517">
        <v>0</v>
      </c>
      <c r="X1517">
        <v>0</v>
      </c>
      <c r="Y1517">
        <v>0</v>
      </c>
      <c r="Z1517">
        <v>0</v>
      </c>
      <c r="AA1517">
        <v>0</v>
      </c>
      <c r="AB1517">
        <v>0</v>
      </c>
      <c r="AC1517">
        <v>0</v>
      </c>
      <c r="AD1517">
        <v>0</v>
      </c>
      <c r="AE1517" t="s">
        <v>104</v>
      </c>
      <c r="AF1517" t="s">
        <v>105</v>
      </c>
      <c r="AG1517" t="s">
        <v>427</v>
      </c>
      <c r="AH1517" t="s">
        <v>105</v>
      </c>
    </row>
    <row r="1518" spans="1:34" ht="15">
      <c r="A1518" t="s">
        <v>101</v>
      </c>
      <c r="B1518" t="s">
        <v>102</v>
      </c>
      <c r="C1518" t="s">
        <v>426</v>
      </c>
      <c r="D1518" t="s">
        <v>410</v>
      </c>
      <c r="E1518" t="s">
        <v>102</v>
      </c>
      <c r="F1518">
        <v>2012</v>
      </c>
      <c r="G1518" t="s">
        <v>113</v>
      </c>
      <c r="H1518" t="s">
        <v>411</v>
      </c>
      <c r="I1518" t="s">
        <v>115</v>
      </c>
      <c r="J1518" t="s">
        <v>150</v>
      </c>
      <c r="L1518">
        <v>500</v>
      </c>
      <c r="M1518">
        <v>500</v>
      </c>
      <c r="N1518">
        <v>0</v>
      </c>
      <c r="O1518">
        <v>0</v>
      </c>
      <c r="P1518">
        <v>500</v>
      </c>
      <c r="Q1518" t="s">
        <v>131</v>
      </c>
      <c r="R1518">
        <v>0</v>
      </c>
      <c r="S1518">
        <v>0</v>
      </c>
      <c r="T1518">
        <v>0</v>
      </c>
      <c r="U1518">
        <v>0</v>
      </c>
      <c r="V1518">
        <v>0</v>
      </c>
      <c r="W1518">
        <v>0</v>
      </c>
      <c r="X1518">
        <v>0</v>
      </c>
      <c r="Y1518">
        <v>0</v>
      </c>
      <c r="Z1518">
        <v>0</v>
      </c>
      <c r="AA1518">
        <v>0</v>
      </c>
      <c r="AB1518">
        <v>0</v>
      </c>
      <c r="AC1518">
        <v>0</v>
      </c>
      <c r="AD1518">
        <v>0</v>
      </c>
      <c r="AE1518" t="s">
        <v>104</v>
      </c>
      <c r="AF1518" t="s">
        <v>105</v>
      </c>
      <c r="AG1518" t="s">
        <v>427</v>
      </c>
      <c r="AH1518" t="s">
        <v>105</v>
      </c>
    </row>
    <row r="1519" spans="1:34" ht="15">
      <c r="A1519" t="s">
        <v>101</v>
      </c>
      <c r="B1519" t="s">
        <v>102</v>
      </c>
      <c r="C1519" t="s">
        <v>426</v>
      </c>
      <c r="D1519" t="s">
        <v>148</v>
      </c>
      <c r="E1519" t="s">
        <v>102</v>
      </c>
      <c r="F1519">
        <v>2012</v>
      </c>
      <c r="G1519" t="s">
        <v>113</v>
      </c>
      <c r="H1519" t="s">
        <v>149</v>
      </c>
      <c r="I1519" t="s">
        <v>115</v>
      </c>
      <c r="J1519" t="s">
        <v>150</v>
      </c>
      <c r="L1519">
        <v>200000</v>
      </c>
      <c r="M1519">
        <v>200000</v>
      </c>
      <c r="N1519">
        <v>0</v>
      </c>
      <c r="O1519">
        <v>0</v>
      </c>
      <c r="P1519">
        <v>200000</v>
      </c>
      <c r="Q1519" t="s">
        <v>131</v>
      </c>
      <c r="R1519">
        <v>0</v>
      </c>
      <c r="S1519">
        <v>0</v>
      </c>
      <c r="T1519">
        <v>0</v>
      </c>
      <c r="U1519">
        <v>0</v>
      </c>
      <c r="V1519">
        <v>0</v>
      </c>
      <c r="W1519">
        <v>0</v>
      </c>
      <c r="X1519">
        <v>0</v>
      </c>
      <c r="Y1519">
        <v>0</v>
      </c>
      <c r="Z1519">
        <v>0</v>
      </c>
      <c r="AA1519">
        <v>0</v>
      </c>
      <c r="AB1519">
        <v>0</v>
      </c>
      <c r="AC1519">
        <v>0</v>
      </c>
      <c r="AD1519">
        <v>0</v>
      </c>
      <c r="AE1519" t="s">
        <v>104</v>
      </c>
      <c r="AF1519" t="s">
        <v>105</v>
      </c>
      <c r="AG1519" t="s">
        <v>427</v>
      </c>
      <c r="AH1519" t="s">
        <v>105</v>
      </c>
    </row>
    <row r="1520" spans="1:34" ht="15">
      <c r="A1520" t="s">
        <v>101</v>
      </c>
      <c r="B1520" t="s">
        <v>102</v>
      </c>
      <c r="C1520" t="s">
        <v>426</v>
      </c>
      <c r="D1520" t="s">
        <v>432</v>
      </c>
      <c r="E1520" t="s">
        <v>102</v>
      </c>
      <c r="F1520">
        <v>2012</v>
      </c>
      <c r="G1520" t="s">
        <v>113</v>
      </c>
      <c r="H1520" t="s">
        <v>433</v>
      </c>
      <c r="I1520" t="s">
        <v>115</v>
      </c>
      <c r="J1520" t="s">
        <v>150</v>
      </c>
      <c r="L1520">
        <v>2500</v>
      </c>
      <c r="M1520">
        <v>2500</v>
      </c>
      <c r="N1520">
        <v>0</v>
      </c>
      <c r="O1520">
        <v>0</v>
      </c>
      <c r="P1520">
        <v>2500</v>
      </c>
      <c r="Q1520" t="s">
        <v>131</v>
      </c>
      <c r="R1520">
        <v>0</v>
      </c>
      <c r="S1520">
        <v>0</v>
      </c>
      <c r="T1520">
        <v>0</v>
      </c>
      <c r="U1520">
        <v>0</v>
      </c>
      <c r="V1520">
        <v>0</v>
      </c>
      <c r="W1520">
        <v>0</v>
      </c>
      <c r="X1520">
        <v>0</v>
      </c>
      <c r="Y1520">
        <v>0</v>
      </c>
      <c r="Z1520">
        <v>0</v>
      </c>
      <c r="AA1520">
        <v>0</v>
      </c>
      <c r="AB1520">
        <v>0</v>
      </c>
      <c r="AC1520">
        <v>0</v>
      </c>
      <c r="AD1520">
        <v>0</v>
      </c>
      <c r="AE1520" t="s">
        <v>104</v>
      </c>
      <c r="AF1520" t="s">
        <v>105</v>
      </c>
      <c r="AG1520" t="s">
        <v>427</v>
      </c>
      <c r="AH1520" t="s">
        <v>105</v>
      </c>
    </row>
    <row r="1521" spans="1:34" ht="15">
      <c r="A1521" t="s">
        <v>101</v>
      </c>
      <c r="B1521" t="s">
        <v>102</v>
      </c>
      <c r="C1521" t="s">
        <v>426</v>
      </c>
      <c r="D1521" t="s">
        <v>394</v>
      </c>
      <c r="E1521" t="s">
        <v>102</v>
      </c>
      <c r="F1521">
        <v>2012</v>
      </c>
      <c r="G1521" t="s">
        <v>113</v>
      </c>
      <c r="H1521" t="s">
        <v>395</v>
      </c>
      <c r="I1521" t="s">
        <v>115</v>
      </c>
      <c r="J1521" t="s">
        <v>150</v>
      </c>
      <c r="L1521">
        <v>13517</v>
      </c>
      <c r="M1521">
        <v>13517</v>
      </c>
      <c r="N1521">
        <v>0</v>
      </c>
      <c r="O1521">
        <v>0</v>
      </c>
      <c r="P1521">
        <v>13517</v>
      </c>
      <c r="Q1521" t="s">
        <v>131</v>
      </c>
      <c r="R1521">
        <v>0</v>
      </c>
      <c r="S1521">
        <v>0</v>
      </c>
      <c r="T1521">
        <v>0</v>
      </c>
      <c r="U1521">
        <v>0</v>
      </c>
      <c r="V1521">
        <v>0</v>
      </c>
      <c r="W1521">
        <v>0</v>
      </c>
      <c r="X1521">
        <v>0</v>
      </c>
      <c r="Y1521">
        <v>0</v>
      </c>
      <c r="Z1521">
        <v>0</v>
      </c>
      <c r="AA1521">
        <v>0</v>
      </c>
      <c r="AB1521">
        <v>0</v>
      </c>
      <c r="AC1521">
        <v>0</v>
      </c>
      <c r="AD1521">
        <v>0</v>
      </c>
      <c r="AE1521" t="s">
        <v>104</v>
      </c>
      <c r="AF1521" t="s">
        <v>105</v>
      </c>
      <c r="AG1521" t="s">
        <v>427</v>
      </c>
      <c r="AH1521" t="s">
        <v>105</v>
      </c>
    </row>
    <row r="1522" spans="1:34" ht="15">
      <c r="A1522" t="s">
        <v>101</v>
      </c>
      <c r="B1522" t="s">
        <v>102</v>
      </c>
      <c r="C1522" t="s">
        <v>426</v>
      </c>
      <c r="D1522" t="s">
        <v>223</v>
      </c>
      <c r="E1522" t="s">
        <v>102</v>
      </c>
      <c r="F1522">
        <v>2012</v>
      </c>
      <c r="G1522" t="s">
        <v>113</v>
      </c>
      <c r="H1522" t="s">
        <v>224</v>
      </c>
      <c r="I1522" t="s">
        <v>115</v>
      </c>
      <c r="J1522" t="s">
        <v>150</v>
      </c>
      <c r="L1522">
        <v>1000</v>
      </c>
      <c r="M1522">
        <v>1000</v>
      </c>
      <c r="N1522">
        <v>0</v>
      </c>
      <c r="O1522">
        <v>0</v>
      </c>
      <c r="P1522">
        <v>1000</v>
      </c>
      <c r="Q1522" t="s">
        <v>131</v>
      </c>
      <c r="R1522">
        <v>0</v>
      </c>
      <c r="S1522">
        <v>0</v>
      </c>
      <c r="T1522">
        <v>0</v>
      </c>
      <c r="U1522">
        <v>0</v>
      </c>
      <c r="V1522">
        <v>0</v>
      </c>
      <c r="W1522">
        <v>0</v>
      </c>
      <c r="X1522">
        <v>0</v>
      </c>
      <c r="Y1522">
        <v>0</v>
      </c>
      <c r="Z1522">
        <v>0</v>
      </c>
      <c r="AA1522">
        <v>0</v>
      </c>
      <c r="AB1522">
        <v>0</v>
      </c>
      <c r="AC1522">
        <v>0</v>
      </c>
      <c r="AD1522">
        <v>0</v>
      </c>
      <c r="AE1522" t="s">
        <v>104</v>
      </c>
      <c r="AF1522" t="s">
        <v>105</v>
      </c>
      <c r="AG1522" t="s">
        <v>427</v>
      </c>
      <c r="AH1522" t="s">
        <v>105</v>
      </c>
    </row>
    <row r="1523" spans="1:34" ht="15">
      <c r="A1523" t="s">
        <v>101</v>
      </c>
      <c r="B1523" t="s">
        <v>102</v>
      </c>
      <c r="C1523" t="s">
        <v>426</v>
      </c>
      <c r="D1523" t="s">
        <v>406</v>
      </c>
      <c r="E1523" t="s">
        <v>102</v>
      </c>
      <c r="F1523">
        <v>2012</v>
      </c>
      <c r="G1523" t="s">
        <v>113</v>
      </c>
      <c r="H1523" t="s">
        <v>407</v>
      </c>
      <c r="I1523" t="s">
        <v>115</v>
      </c>
      <c r="J1523" t="s">
        <v>150</v>
      </c>
      <c r="L1523">
        <v>25000</v>
      </c>
      <c r="M1523">
        <v>25000</v>
      </c>
      <c r="N1523">
        <v>0</v>
      </c>
      <c r="O1523">
        <v>0</v>
      </c>
      <c r="P1523">
        <v>25000</v>
      </c>
      <c r="Q1523" t="s">
        <v>131</v>
      </c>
      <c r="R1523">
        <v>0</v>
      </c>
      <c r="S1523">
        <v>0</v>
      </c>
      <c r="T1523">
        <v>0</v>
      </c>
      <c r="U1523">
        <v>0</v>
      </c>
      <c r="V1523">
        <v>0</v>
      </c>
      <c r="W1523">
        <v>0</v>
      </c>
      <c r="X1523">
        <v>0</v>
      </c>
      <c r="Y1523">
        <v>0</v>
      </c>
      <c r="Z1523">
        <v>0</v>
      </c>
      <c r="AA1523">
        <v>0</v>
      </c>
      <c r="AB1523">
        <v>0</v>
      </c>
      <c r="AC1523">
        <v>0</v>
      </c>
      <c r="AD1523">
        <v>0</v>
      </c>
      <c r="AE1523" t="s">
        <v>104</v>
      </c>
      <c r="AF1523" t="s">
        <v>105</v>
      </c>
      <c r="AG1523" t="s">
        <v>427</v>
      </c>
      <c r="AH1523" t="s">
        <v>105</v>
      </c>
    </row>
    <row r="1524" spans="1:34" ht="15">
      <c r="A1524" t="s">
        <v>101</v>
      </c>
      <c r="B1524" t="s">
        <v>102</v>
      </c>
      <c r="C1524" t="s">
        <v>426</v>
      </c>
      <c r="D1524" t="s">
        <v>183</v>
      </c>
      <c r="E1524" t="s">
        <v>102</v>
      </c>
      <c r="F1524">
        <v>2012</v>
      </c>
      <c r="G1524" t="s">
        <v>113</v>
      </c>
      <c r="H1524" t="s">
        <v>184</v>
      </c>
      <c r="I1524" t="s">
        <v>115</v>
      </c>
      <c r="J1524" t="s">
        <v>150</v>
      </c>
      <c r="L1524">
        <v>19000</v>
      </c>
      <c r="M1524">
        <v>19000</v>
      </c>
      <c r="N1524">
        <v>0</v>
      </c>
      <c r="O1524">
        <v>0</v>
      </c>
      <c r="P1524">
        <v>19000</v>
      </c>
      <c r="Q1524" t="s">
        <v>131</v>
      </c>
      <c r="R1524">
        <v>0</v>
      </c>
      <c r="S1524">
        <v>0</v>
      </c>
      <c r="T1524">
        <v>0</v>
      </c>
      <c r="U1524">
        <v>0</v>
      </c>
      <c r="V1524">
        <v>0</v>
      </c>
      <c r="W1524">
        <v>0</v>
      </c>
      <c r="X1524">
        <v>0</v>
      </c>
      <c r="Y1524">
        <v>0</v>
      </c>
      <c r="Z1524">
        <v>0</v>
      </c>
      <c r="AA1524">
        <v>0</v>
      </c>
      <c r="AB1524">
        <v>0</v>
      </c>
      <c r="AC1524">
        <v>0</v>
      </c>
      <c r="AD1524">
        <v>0</v>
      </c>
      <c r="AE1524" t="s">
        <v>104</v>
      </c>
      <c r="AF1524" t="s">
        <v>105</v>
      </c>
      <c r="AG1524" t="s">
        <v>427</v>
      </c>
      <c r="AH1524" t="s">
        <v>105</v>
      </c>
    </row>
    <row r="1525" spans="1:34" ht="15">
      <c r="A1525" t="s">
        <v>101</v>
      </c>
      <c r="B1525" t="s">
        <v>102</v>
      </c>
      <c r="C1525" t="s">
        <v>426</v>
      </c>
      <c r="D1525" t="s">
        <v>151</v>
      </c>
      <c r="E1525" t="s">
        <v>102</v>
      </c>
      <c r="F1525">
        <v>2012</v>
      </c>
      <c r="G1525" t="s">
        <v>113</v>
      </c>
      <c r="H1525" t="s">
        <v>152</v>
      </c>
      <c r="I1525" t="s">
        <v>115</v>
      </c>
      <c r="J1525" t="s">
        <v>150</v>
      </c>
      <c r="L1525">
        <v>70499.96</v>
      </c>
      <c r="M1525">
        <v>70499.96</v>
      </c>
      <c r="N1525">
        <v>0</v>
      </c>
      <c r="O1525">
        <v>0</v>
      </c>
      <c r="P1525">
        <v>70499.96</v>
      </c>
      <c r="Q1525" t="s">
        <v>131</v>
      </c>
      <c r="R1525">
        <v>0</v>
      </c>
      <c r="S1525">
        <v>0</v>
      </c>
      <c r="T1525">
        <v>0</v>
      </c>
      <c r="U1525">
        <v>0</v>
      </c>
      <c r="V1525">
        <v>0</v>
      </c>
      <c r="W1525">
        <v>0</v>
      </c>
      <c r="X1525">
        <v>0</v>
      </c>
      <c r="Y1525">
        <v>0</v>
      </c>
      <c r="Z1525">
        <v>0</v>
      </c>
      <c r="AA1525">
        <v>0</v>
      </c>
      <c r="AB1525">
        <v>0</v>
      </c>
      <c r="AC1525">
        <v>0</v>
      </c>
      <c r="AD1525">
        <v>0</v>
      </c>
      <c r="AE1525" t="s">
        <v>104</v>
      </c>
      <c r="AF1525" t="s">
        <v>105</v>
      </c>
      <c r="AG1525" t="s">
        <v>427</v>
      </c>
      <c r="AH1525" t="s">
        <v>105</v>
      </c>
    </row>
    <row r="1526" spans="1:34" ht="15">
      <c r="A1526" t="s">
        <v>101</v>
      </c>
      <c r="B1526" t="s">
        <v>102</v>
      </c>
      <c r="C1526" t="s">
        <v>426</v>
      </c>
      <c r="D1526" t="s">
        <v>434</v>
      </c>
      <c r="E1526" t="s">
        <v>102</v>
      </c>
      <c r="F1526">
        <v>2012</v>
      </c>
      <c r="G1526" t="s">
        <v>113</v>
      </c>
      <c r="H1526" t="s">
        <v>435</v>
      </c>
      <c r="I1526" t="s">
        <v>115</v>
      </c>
      <c r="J1526" t="s">
        <v>190</v>
      </c>
      <c r="L1526">
        <v>3000</v>
      </c>
      <c r="M1526">
        <v>3000</v>
      </c>
      <c r="N1526">
        <v>0</v>
      </c>
      <c r="O1526">
        <v>0</v>
      </c>
      <c r="P1526">
        <v>3000</v>
      </c>
      <c r="Q1526" t="s">
        <v>131</v>
      </c>
      <c r="R1526">
        <v>0</v>
      </c>
      <c r="S1526">
        <v>0</v>
      </c>
      <c r="T1526">
        <v>0</v>
      </c>
      <c r="U1526">
        <v>0</v>
      </c>
      <c r="V1526">
        <v>0</v>
      </c>
      <c r="W1526">
        <v>0</v>
      </c>
      <c r="X1526">
        <v>0</v>
      </c>
      <c r="Y1526">
        <v>0</v>
      </c>
      <c r="Z1526">
        <v>0</v>
      </c>
      <c r="AA1526">
        <v>0</v>
      </c>
      <c r="AB1526">
        <v>0</v>
      </c>
      <c r="AC1526">
        <v>0</v>
      </c>
      <c r="AD1526">
        <v>0</v>
      </c>
      <c r="AE1526" t="s">
        <v>104</v>
      </c>
      <c r="AF1526" t="s">
        <v>105</v>
      </c>
      <c r="AG1526" t="s">
        <v>427</v>
      </c>
      <c r="AH1526" t="s">
        <v>105</v>
      </c>
    </row>
    <row r="1527" spans="1:34" ht="15">
      <c r="A1527" t="s">
        <v>101</v>
      </c>
      <c r="B1527" t="s">
        <v>102</v>
      </c>
      <c r="C1527" t="s">
        <v>426</v>
      </c>
      <c r="D1527" t="s">
        <v>188</v>
      </c>
      <c r="E1527" t="s">
        <v>102</v>
      </c>
      <c r="F1527">
        <v>2012</v>
      </c>
      <c r="G1527" t="s">
        <v>113</v>
      </c>
      <c r="H1527" t="s">
        <v>189</v>
      </c>
      <c r="I1527" t="s">
        <v>115</v>
      </c>
      <c r="J1527" t="s">
        <v>190</v>
      </c>
      <c r="L1527">
        <v>343000</v>
      </c>
      <c r="M1527">
        <v>343000</v>
      </c>
      <c r="N1527">
        <v>0</v>
      </c>
      <c r="O1527">
        <v>0</v>
      </c>
      <c r="P1527">
        <v>343000</v>
      </c>
      <c r="Q1527" t="s">
        <v>131</v>
      </c>
      <c r="R1527">
        <v>0</v>
      </c>
      <c r="S1527">
        <v>0</v>
      </c>
      <c r="T1527">
        <v>0</v>
      </c>
      <c r="U1527">
        <v>0</v>
      </c>
      <c r="V1527">
        <v>0</v>
      </c>
      <c r="W1527">
        <v>0</v>
      </c>
      <c r="X1527">
        <v>0</v>
      </c>
      <c r="Y1527">
        <v>0</v>
      </c>
      <c r="Z1527">
        <v>0</v>
      </c>
      <c r="AA1527">
        <v>0</v>
      </c>
      <c r="AB1527">
        <v>0</v>
      </c>
      <c r="AC1527">
        <v>0</v>
      </c>
      <c r="AD1527">
        <v>0</v>
      </c>
      <c r="AE1527" t="s">
        <v>104</v>
      </c>
      <c r="AF1527" t="s">
        <v>105</v>
      </c>
      <c r="AG1527" t="s">
        <v>427</v>
      </c>
      <c r="AH1527" t="s">
        <v>105</v>
      </c>
    </row>
    <row r="1528" spans="1:34" ht="15">
      <c r="A1528" t="s">
        <v>101</v>
      </c>
      <c r="B1528" t="s">
        <v>102</v>
      </c>
      <c r="C1528" t="s">
        <v>426</v>
      </c>
      <c r="D1528" t="s">
        <v>155</v>
      </c>
      <c r="E1528" t="s">
        <v>102</v>
      </c>
      <c r="F1528">
        <v>2012</v>
      </c>
      <c r="G1528" t="s">
        <v>113</v>
      </c>
      <c r="H1528" t="s">
        <v>156</v>
      </c>
      <c r="I1528" t="s">
        <v>115</v>
      </c>
      <c r="J1528" t="s">
        <v>157</v>
      </c>
      <c r="L1528">
        <v>0.08</v>
      </c>
      <c r="M1528">
        <v>0.08</v>
      </c>
      <c r="N1528">
        <v>0</v>
      </c>
      <c r="O1528">
        <v>0</v>
      </c>
      <c r="P1528">
        <v>0.08</v>
      </c>
      <c r="Q1528" t="s">
        <v>131</v>
      </c>
      <c r="R1528">
        <v>0</v>
      </c>
      <c r="S1528">
        <v>0</v>
      </c>
      <c r="T1528">
        <v>0</v>
      </c>
      <c r="U1528">
        <v>0</v>
      </c>
      <c r="V1528">
        <v>0</v>
      </c>
      <c r="W1528">
        <v>0</v>
      </c>
      <c r="X1528">
        <v>0</v>
      </c>
      <c r="Y1528">
        <v>0</v>
      </c>
      <c r="Z1528">
        <v>0</v>
      </c>
      <c r="AA1528">
        <v>0</v>
      </c>
      <c r="AB1528">
        <v>0</v>
      </c>
      <c r="AC1528">
        <v>0</v>
      </c>
      <c r="AD1528">
        <v>0</v>
      </c>
      <c r="AE1528" t="s">
        <v>104</v>
      </c>
      <c r="AF1528" t="s">
        <v>105</v>
      </c>
      <c r="AG1528" t="s">
        <v>427</v>
      </c>
      <c r="AH1528" t="s">
        <v>105</v>
      </c>
    </row>
    <row r="1529" spans="1:34" ht="15">
      <c r="A1529" t="s">
        <v>101</v>
      </c>
      <c r="B1529" t="s">
        <v>102</v>
      </c>
      <c r="C1529" t="s">
        <v>426</v>
      </c>
      <c r="D1529" t="s">
        <v>191</v>
      </c>
      <c r="E1529" t="s">
        <v>102</v>
      </c>
      <c r="F1529">
        <v>2012</v>
      </c>
      <c r="G1529" t="s">
        <v>113</v>
      </c>
      <c r="H1529" t="s">
        <v>192</v>
      </c>
      <c r="I1529" t="s">
        <v>115</v>
      </c>
      <c r="J1529" t="s">
        <v>193</v>
      </c>
      <c r="L1529">
        <v>0</v>
      </c>
      <c r="M1529">
        <v>0</v>
      </c>
      <c r="N1529">
        <v>0</v>
      </c>
      <c r="O1529">
        <v>0</v>
      </c>
      <c r="P1529">
        <v>0</v>
      </c>
      <c r="Q1529" t="s">
        <v>103</v>
      </c>
      <c r="R1529">
        <v>0</v>
      </c>
      <c r="S1529">
        <v>0</v>
      </c>
      <c r="T1529">
        <v>0</v>
      </c>
      <c r="U1529">
        <v>0</v>
      </c>
      <c r="V1529">
        <v>0</v>
      </c>
      <c r="W1529">
        <v>0</v>
      </c>
      <c r="X1529">
        <v>0</v>
      </c>
      <c r="Y1529">
        <v>0</v>
      </c>
      <c r="Z1529">
        <v>0</v>
      </c>
      <c r="AA1529">
        <v>0</v>
      </c>
      <c r="AB1529">
        <v>0</v>
      </c>
      <c r="AC1529">
        <v>0</v>
      </c>
      <c r="AD1529">
        <v>0</v>
      </c>
      <c r="AE1529" t="s">
        <v>104</v>
      </c>
      <c r="AF1529" t="s">
        <v>105</v>
      </c>
      <c r="AG1529" t="s">
        <v>427</v>
      </c>
      <c r="AH1529" t="s">
        <v>105</v>
      </c>
    </row>
    <row r="1530" spans="1:34" ht="15">
      <c r="A1530" t="s">
        <v>101</v>
      </c>
      <c r="B1530" t="s">
        <v>102</v>
      </c>
      <c r="C1530" t="s">
        <v>426</v>
      </c>
      <c r="D1530" t="s">
        <v>382</v>
      </c>
      <c r="E1530" t="s">
        <v>102</v>
      </c>
      <c r="F1530">
        <v>2012</v>
      </c>
      <c r="G1530" t="s">
        <v>113</v>
      </c>
      <c r="H1530" t="s">
        <v>383</v>
      </c>
      <c r="I1530" t="s">
        <v>115</v>
      </c>
      <c r="J1530" t="s">
        <v>356</v>
      </c>
      <c r="L1530">
        <v>-86637</v>
      </c>
      <c r="M1530">
        <v>-86637</v>
      </c>
      <c r="N1530">
        <v>0</v>
      </c>
      <c r="O1530">
        <v>0</v>
      </c>
      <c r="P1530">
        <v>-86637</v>
      </c>
      <c r="Q1530" t="s">
        <v>131</v>
      </c>
      <c r="R1530">
        <v>0</v>
      </c>
      <c r="S1530">
        <v>0</v>
      </c>
      <c r="T1530">
        <v>0</v>
      </c>
      <c r="U1530">
        <v>0</v>
      </c>
      <c r="V1530">
        <v>0</v>
      </c>
      <c r="W1530">
        <v>0</v>
      </c>
      <c r="X1530">
        <v>0</v>
      </c>
      <c r="Y1530">
        <v>0</v>
      </c>
      <c r="Z1530">
        <v>0</v>
      </c>
      <c r="AA1530">
        <v>0</v>
      </c>
      <c r="AB1530">
        <v>0</v>
      </c>
      <c r="AC1530">
        <v>0</v>
      </c>
      <c r="AD1530">
        <v>0</v>
      </c>
      <c r="AE1530" t="s">
        <v>104</v>
      </c>
      <c r="AF1530" t="s">
        <v>105</v>
      </c>
      <c r="AG1530" t="s">
        <v>427</v>
      </c>
      <c r="AH1530" t="s">
        <v>105</v>
      </c>
    </row>
    <row r="1531" spans="1:34" ht="15">
      <c r="A1531" t="s">
        <v>101</v>
      </c>
      <c r="B1531" t="s">
        <v>102</v>
      </c>
      <c r="C1531" t="s">
        <v>426</v>
      </c>
      <c r="D1531" t="s">
        <v>225</v>
      </c>
      <c r="E1531" t="s">
        <v>102</v>
      </c>
      <c r="F1531">
        <v>2012</v>
      </c>
      <c r="G1531" t="s">
        <v>113</v>
      </c>
      <c r="H1531" t="s">
        <v>226</v>
      </c>
      <c r="I1531" t="s">
        <v>115</v>
      </c>
      <c r="J1531" t="s">
        <v>227</v>
      </c>
      <c r="L1531">
        <v>0</v>
      </c>
      <c r="M1531">
        <v>0</v>
      </c>
      <c r="N1531">
        <v>0</v>
      </c>
      <c r="O1531">
        <v>0</v>
      </c>
      <c r="P1531">
        <v>0</v>
      </c>
      <c r="Q1531" t="s">
        <v>103</v>
      </c>
      <c r="R1531">
        <v>-76020.52</v>
      </c>
      <c r="S1531">
        <v>-62556.6</v>
      </c>
      <c r="T1531">
        <v>-134702.43</v>
      </c>
      <c r="U1531">
        <v>-86810.29000000001</v>
      </c>
      <c r="V1531">
        <v>-110607.61</v>
      </c>
      <c r="W1531">
        <v>-87469.65000000001</v>
      </c>
      <c r="X1531">
        <v>-85512.66</v>
      </c>
      <c r="Y1531">
        <v>-131408.17</v>
      </c>
      <c r="Z1531">
        <v>-84838.24</v>
      </c>
      <c r="AA1531">
        <v>-95665.32</v>
      </c>
      <c r="AB1531">
        <v>-82137.3</v>
      </c>
      <c r="AC1531">
        <v>-113040.45</v>
      </c>
      <c r="AD1531">
        <v>1150769.24</v>
      </c>
      <c r="AE1531" t="s">
        <v>104</v>
      </c>
      <c r="AF1531" t="s">
        <v>105</v>
      </c>
      <c r="AG1531" t="s">
        <v>427</v>
      </c>
      <c r="AH1531" t="s">
        <v>105</v>
      </c>
    </row>
    <row r="1532" spans="1:34" ht="15">
      <c r="A1532" t="s">
        <v>101</v>
      </c>
      <c r="B1532" t="s">
        <v>102</v>
      </c>
      <c r="C1532" t="s">
        <v>426</v>
      </c>
      <c r="D1532" t="s">
        <v>225</v>
      </c>
      <c r="E1532" t="s">
        <v>106</v>
      </c>
      <c r="F1532">
        <v>2012</v>
      </c>
      <c r="G1532" t="s">
        <v>113</v>
      </c>
      <c r="H1532" t="s">
        <v>226</v>
      </c>
      <c r="I1532" t="s">
        <v>115</v>
      </c>
      <c r="J1532" t="s">
        <v>227</v>
      </c>
      <c r="L1532">
        <v>0</v>
      </c>
      <c r="M1532">
        <v>0</v>
      </c>
      <c r="N1532">
        <v>-1150769.24</v>
      </c>
      <c r="O1532">
        <v>0</v>
      </c>
      <c r="P1532">
        <v>1150769.24</v>
      </c>
      <c r="Q1532" t="s">
        <v>103</v>
      </c>
      <c r="R1532">
        <v>0</v>
      </c>
      <c r="S1532">
        <v>0</v>
      </c>
      <c r="T1532">
        <v>0</v>
      </c>
      <c r="U1532">
        <v>0</v>
      </c>
      <c r="V1532">
        <v>0</v>
      </c>
      <c r="W1532">
        <v>0</v>
      </c>
      <c r="X1532">
        <v>0</v>
      </c>
      <c r="Y1532">
        <v>0</v>
      </c>
      <c r="Z1532">
        <v>0</v>
      </c>
      <c r="AA1532">
        <v>0</v>
      </c>
      <c r="AB1532">
        <v>0</v>
      </c>
      <c r="AC1532">
        <v>0</v>
      </c>
      <c r="AD1532">
        <v>-1150769.24</v>
      </c>
      <c r="AE1532" t="s">
        <v>104</v>
      </c>
      <c r="AF1532" t="s">
        <v>105</v>
      </c>
      <c r="AG1532" t="s">
        <v>427</v>
      </c>
      <c r="AH1532" t="s">
        <v>107</v>
      </c>
    </row>
    <row r="1533" spans="1:34" ht="15">
      <c r="A1533" t="s">
        <v>101</v>
      </c>
      <c r="B1533" t="s">
        <v>102</v>
      </c>
      <c r="C1533" t="s">
        <v>426</v>
      </c>
      <c r="D1533" t="s">
        <v>228</v>
      </c>
      <c r="E1533" t="s">
        <v>102</v>
      </c>
      <c r="F1533">
        <v>2012</v>
      </c>
      <c r="G1533" t="s">
        <v>113</v>
      </c>
      <c r="H1533" t="s">
        <v>229</v>
      </c>
      <c r="I1533" t="s">
        <v>115</v>
      </c>
      <c r="J1533" t="s">
        <v>227</v>
      </c>
      <c r="L1533">
        <v>0</v>
      </c>
      <c r="M1533">
        <v>0</v>
      </c>
      <c r="N1533">
        <v>0</v>
      </c>
      <c r="O1533">
        <v>0</v>
      </c>
      <c r="P1533">
        <v>0</v>
      </c>
      <c r="Q1533" t="s">
        <v>103</v>
      </c>
      <c r="R1533">
        <v>-39862.47</v>
      </c>
      <c r="S1533">
        <v>-32661.66</v>
      </c>
      <c r="T1533">
        <v>-70833.62</v>
      </c>
      <c r="U1533">
        <v>-46139.14</v>
      </c>
      <c r="V1533">
        <v>-57735</v>
      </c>
      <c r="W1533">
        <v>-45952.19</v>
      </c>
      <c r="X1533">
        <v>-45117.54</v>
      </c>
      <c r="Y1533">
        <v>-69089.41</v>
      </c>
      <c r="Z1533">
        <v>-44406.29</v>
      </c>
      <c r="AA1533">
        <v>-49659.57</v>
      </c>
      <c r="AB1533">
        <v>-42537.04</v>
      </c>
      <c r="AC1533">
        <v>-59083.950000000004</v>
      </c>
      <c r="AD1533">
        <v>603077.88</v>
      </c>
      <c r="AE1533" t="s">
        <v>104</v>
      </c>
      <c r="AF1533" t="s">
        <v>105</v>
      </c>
      <c r="AG1533" t="s">
        <v>427</v>
      </c>
      <c r="AH1533" t="s">
        <v>105</v>
      </c>
    </row>
    <row r="1534" spans="1:34" ht="15">
      <c r="A1534" t="s">
        <v>101</v>
      </c>
      <c r="B1534" t="s">
        <v>102</v>
      </c>
      <c r="C1534" t="s">
        <v>426</v>
      </c>
      <c r="D1534" t="s">
        <v>228</v>
      </c>
      <c r="E1534" t="s">
        <v>106</v>
      </c>
      <c r="F1534">
        <v>2012</v>
      </c>
      <c r="G1534" t="s">
        <v>113</v>
      </c>
      <c r="H1534" t="s">
        <v>229</v>
      </c>
      <c r="I1534" t="s">
        <v>115</v>
      </c>
      <c r="J1534" t="s">
        <v>227</v>
      </c>
      <c r="L1534">
        <v>0</v>
      </c>
      <c r="M1534">
        <v>0</v>
      </c>
      <c r="N1534">
        <v>-603077.88</v>
      </c>
      <c r="O1534">
        <v>0</v>
      </c>
      <c r="P1534">
        <v>603077.88</v>
      </c>
      <c r="Q1534" t="s">
        <v>103</v>
      </c>
      <c r="R1534">
        <v>0</v>
      </c>
      <c r="S1534">
        <v>0</v>
      </c>
      <c r="T1534">
        <v>0</v>
      </c>
      <c r="U1534">
        <v>0</v>
      </c>
      <c r="V1534">
        <v>0</v>
      </c>
      <c r="W1534">
        <v>0</v>
      </c>
      <c r="X1534">
        <v>0</v>
      </c>
      <c r="Y1534">
        <v>0</v>
      </c>
      <c r="Z1534">
        <v>0</v>
      </c>
      <c r="AA1534">
        <v>0</v>
      </c>
      <c r="AB1534">
        <v>0</v>
      </c>
      <c r="AC1534">
        <v>0</v>
      </c>
      <c r="AD1534">
        <v>-603077.88</v>
      </c>
      <c r="AE1534" t="s">
        <v>104</v>
      </c>
      <c r="AF1534" t="s">
        <v>105</v>
      </c>
      <c r="AG1534" t="s">
        <v>427</v>
      </c>
      <c r="AH1534" t="s">
        <v>107</v>
      </c>
    </row>
    <row r="1535" spans="1:34" ht="15">
      <c r="A1535" t="s">
        <v>101</v>
      </c>
      <c r="B1535" t="s">
        <v>102</v>
      </c>
      <c r="C1535" t="s">
        <v>426</v>
      </c>
      <c r="D1535" t="s">
        <v>436</v>
      </c>
      <c r="E1535" t="s">
        <v>102</v>
      </c>
      <c r="F1535">
        <v>2012</v>
      </c>
      <c r="G1535" t="s">
        <v>113</v>
      </c>
      <c r="H1535" t="s">
        <v>437</v>
      </c>
      <c r="I1535" t="s">
        <v>115</v>
      </c>
      <c r="J1535" t="s">
        <v>227</v>
      </c>
      <c r="L1535">
        <v>0</v>
      </c>
      <c r="M1535">
        <v>0</v>
      </c>
      <c r="N1535">
        <v>0</v>
      </c>
      <c r="O1535">
        <v>0</v>
      </c>
      <c r="P1535">
        <v>0</v>
      </c>
      <c r="Q1535" t="s">
        <v>103</v>
      </c>
      <c r="R1535">
        <v>0</v>
      </c>
      <c r="S1535">
        <v>0</v>
      </c>
      <c r="T1535">
        <v>0</v>
      </c>
      <c r="U1535">
        <v>0</v>
      </c>
      <c r="V1535">
        <v>0</v>
      </c>
      <c r="W1535">
        <v>-144.59</v>
      </c>
      <c r="X1535">
        <v>-210.67000000000002</v>
      </c>
      <c r="Y1535">
        <v>-226.17000000000002</v>
      </c>
      <c r="Z1535">
        <v>-189.34</v>
      </c>
      <c r="AA1535">
        <v>0</v>
      </c>
      <c r="AB1535">
        <v>0</v>
      </c>
      <c r="AC1535">
        <v>0</v>
      </c>
      <c r="AD1535">
        <v>770.77</v>
      </c>
      <c r="AE1535" t="s">
        <v>104</v>
      </c>
      <c r="AF1535" t="s">
        <v>105</v>
      </c>
      <c r="AG1535" t="s">
        <v>427</v>
      </c>
      <c r="AH1535" t="s">
        <v>105</v>
      </c>
    </row>
    <row r="1536" spans="1:34" ht="15">
      <c r="A1536" t="s">
        <v>101</v>
      </c>
      <c r="B1536" t="s">
        <v>102</v>
      </c>
      <c r="C1536" t="s">
        <v>426</v>
      </c>
      <c r="D1536" t="s">
        <v>436</v>
      </c>
      <c r="E1536" t="s">
        <v>106</v>
      </c>
      <c r="F1536">
        <v>2012</v>
      </c>
      <c r="G1536" t="s">
        <v>113</v>
      </c>
      <c r="H1536" t="s">
        <v>437</v>
      </c>
      <c r="I1536" t="s">
        <v>115</v>
      </c>
      <c r="J1536" t="s">
        <v>227</v>
      </c>
      <c r="L1536">
        <v>0</v>
      </c>
      <c r="M1536">
        <v>0</v>
      </c>
      <c r="N1536">
        <v>-770.77</v>
      </c>
      <c r="O1536">
        <v>0</v>
      </c>
      <c r="P1536">
        <v>770.77</v>
      </c>
      <c r="Q1536" t="s">
        <v>103</v>
      </c>
      <c r="R1536">
        <v>0</v>
      </c>
      <c r="S1536">
        <v>0</v>
      </c>
      <c r="T1536">
        <v>0</v>
      </c>
      <c r="U1536">
        <v>0</v>
      </c>
      <c r="V1536">
        <v>0</v>
      </c>
      <c r="W1536">
        <v>0</v>
      </c>
      <c r="X1536">
        <v>0</v>
      </c>
      <c r="Y1536">
        <v>0</v>
      </c>
      <c r="Z1536">
        <v>0</v>
      </c>
      <c r="AA1536">
        <v>0</v>
      </c>
      <c r="AB1536">
        <v>0</v>
      </c>
      <c r="AC1536">
        <v>0</v>
      </c>
      <c r="AD1536">
        <v>-770.77</v>
      </c>
      <c r="AE1536" t="s">
        <v>104</v>
      </c>
      <c r="AF1536" t="s">
        <v>105</v>
      </c>
      <c r="AG1536" t="s">
        <v>427</v>
      </c>
      <c r="AH1536" t="s">
        <v>107</v>
      </c>
    </row>
    <row r="1537" spans="1:34" ht="15">
      <c r="A1537" t="s">
        <v>101</v>
      </c>
      <c r="B1537" t="s">
        <v>102</v>
      </c>
      <c r="C1537" t="s">
        <v>426</v>
      </c>
      <c r="D1537" t="s">
        <v>438</v>
      </c>
      <c r="E1537" t="s">
        <v>102</v>
      </c>
      <c r="F1537">
        <v>2012</v>
      </c>
      <c r="G1537" t="s">
        <v>113</v>
      </c>
      <c r="H1537" t="s">
        <v>439</v>
      </c>
      <c r="I1537" t="s">
        <v>115</v>
      </c>
      <c r="J1537" t="s">
        <v>227</v>
      </c>
      <c r="L1537">
        <v>0</v>
      </c>
      <c r="M1537">
        <v>0</v>
      </c>
      <c r="N1537">
        <v>0</v>
      </c>
      <c r="O1537">
        <v>0</v>
      </c>
      <c r="P1537">
        <v>0</v>
      </c>
      <c r="Q1537" t="s">
        <v>103</v>
      </c>
      <c r="R1537">
        <v>-553.26</v>
      </c>
      <c r="S1537">
        <v>-337.89</v>
      </c>
      <c r="T1537">
        <v>-1147.39</v>
      </c>
      <c r="U1537">
        <v>-1147.8700000000001</v>
      </c>
      <c r="V1537">
        <v>-584.9</v>
      </c>
      <c r="W1537">
        <v>-424.38</v>
      </c>
      <c r="X1537">
        <v>-440.01</v>
      </c>
      <c r="Y1537">
        <v>-665.03</v>
      </c>
      <c r="Z1537">
        <v>-178.75</v>
      </c>
      <c r="AA1537">
        <v>-275.74</v>
      </c>
      <c r="AB1537">
        <v>-153.17000000000002</v>
      </c>
      <c r="AC1537">
        <v>-663.57</v>
      </c>
      <c r="AD1537">
        <v>6571.96</v>
      </c>
      <c r="AE1537" t="s">
        <v>104</v>
      </c>
      <c r="AF1537" t="s">
        <v>105</v>
      </c>
      <c r="AG1537" t="s">
        <v>427</v>
      </c>
      <c r="AH1537" t="s">
        <v>105</v>
      </c>
    </row>
    <row r="1538" spans="1:34" ht="15">
      <c r="A1538" t="s">
        <v>101</v>
      </c>
      <c r="B1538" t="s">
        <v>102</v>
      </c>
      <c r="C1538" t="s">
        <v>426</v>
      </c>
      <c r="D1538" t="s">
        <v>438</v>
      </c>
      <c r="E1538" t="s">
        <v>106</v>
      </c>
      <c r="F1538">
        <v>2012</v>
      </c>
      <c r="G1538" t="s">
        <v>113</v>
      </c>
      <c r="H1538" t="s">
        <v>439</v>
      </c>
      <c r="I1538" t="s">
        <v>115</v>
      </c>
      <c r="J1538" t="s">
        <v>227</v>
      </c>
      <c r="L1538">
        <v>0</v>
      </c>
      <c r="M1538">
        <v>0</v>
      </c>
      <c r="N1538">
        <v>-6571.96</v>
      </c>
      <c r="O1538">
        <v>0</v>
      </c>
      <c r="P1538">
        <v>6571.96</v>
      </c>
      <c r="Q1538" t="s">
        <v>103</v>
      </c>
      <c r="R1538">
        <v>0</v>
      </c>
      <c r="S1538">
        <v>0</v>
      </c>
      <c r="T1538">
        <v>0</v>
      </c>
      <c r="U1538">
        <v>0</v>
      </c>
      <c r="V1538">
        <v>0</v>
      </c>
      <c r="W1538">
        <v>0</v>
      </c>
      <c r="X1538">
        <v>0</v>
      </c>
      <c r="Y1538">
        <v>0</v>
      </c>
      <c r="Z1538">
        <v>0</v>
      </c>
      <c r="AA1538">
        <v>0</v>
      </c>
      <c r="AB1538">
        <v>0</v>
      </c>
      <c r="AC1538">
        <v>0</v>
      </c>
      <c r="AD1538">
        <v>-6571.96</v>
      </c>
      <c r="AE1538" t="s">
        <v>104</v>
      </c>
      <c r="AF1538" t="s">
        <v>105</v>
      </c>
      <c r="AG1538" t="s">
        <v>427</v>
      </c>
      <c r="AH1538" t="s">
        <v>107</v>
      </c>
    </row>
    <row r="1539" spans="1:34" ht="15">
      <c r="A1539" t="s">
        <v>101</v>
      </c>
      <c r="B1539" t="s">
        <v>102</v>
      </c>
      <c r="C1539" t="s">
        <v>426</v>
      </c>
      <c r="D1539" t="s">
        <v>440</v>
      </c>
      <c r="E1539" t="s">
        <v>102</v>
      </c>
      <c r="F1539">
        <v>2012</v>
      </c>
      <c r="G1539" t="s">
        <v>113</v>
      </c>
      <c r="H1539" t="s">
        <v>142</v>
      </c>
      <c r="I1539" t="s">
        <v>115</v>
      </c>
      <c r="J1539" t="s">
        <v>227</v>
      </c>
      <c r="L1539">
        <v>0</v>
      </c>
      <c r="M1539">
        <v>0</v>
      </c>
      <c r="N1539">
        <v>0</v>
      </c>
      <c r="O1539">
        <v>0</v>
      </c>
      <c r="P1539">
        <v>0</v>
      </c>
      <c r="Q1539" t="s">
        <v>103</v>
      </c>
      <c r="R1539">
        <v>-2101.7400000000002</v>
      </c>
      <c r="S1539">
        <v>-1722.19</v>
      </c>
      <c r="T1539">
        <v>-3735.04</v>
      </c>
      <c r="U1539">
        <v>-2432.78</v>
      </c>
      <c r="V1539">
        <v>-3044.15</v>
      </c>
      <c r="W1539">
        <v>-2422.9500000000003</v>
      </c>
      <c r="X1539">
        <v>-2378.83</v>
      </c>
      <c r="Y1539">
        <v>-3642.79</v>
      </c>
      <c r="Z1539">
        <v>-2341.44</v>
      </c>
      <c r="AA1539">
        <v>-2618.55</v>
      </c>
      <c r="AB1539">
        <v>-2242.78</v>
      </c>
      <c r="AC1539">
        <v>-3115.11</v>
      </c>
      <c r="AD1539">
        <v>31798.350000000002</v>
      </c>
      <c r="AE1539" t="s">
        <v>104</v>
      </c>
      <c r="AF1539" t="s">
        <v>105</v>
      </c>
      <c r="AG1539" t="s">
        <v>427</v>
      </c>
      <c r="AH1539" t="s">
        <v>105</v>
      </c>
    </row>
    <row r="1540" spans="1:34" ht="15">
      <c r="A1540" t="s">
        <v>101</v>
      </c>
      <c r="B1540" t="s">
        <v>102</v>
      </c>
      <c r="C1540" t="s">
        <v>426</v>
      </c>
      <c r="D1540" t="s">
        <v>440</v>
      </c>
      <c r="E1540" t="s">
        <v>106</v>
      </c>
      <c r="F1540">
        <v>2012</v>
      </c>
      <c r="G1540" t="s">
        <v>113</v>
      </c>
      <c r="H1540" t="s">
        <v>142</v>
      </c>
      <c r="I1540" t="s">
        <v>115</v>
      </c>
      <c r="J1540" t="s">
        <v>227</v>
      </c>
      <c r="L1540">
        <v>0</v>
      </c>
      <c r="M1540">
        <v>0</v>
      </c>
      <c r="N1540">
        <v>-31798.350000000002</v>
      </c>
      <c r="O1540">
        <v>0</v>
      </c>
      <c r="P1540">
        <v>31798.350000000002</v>
      </c>
      <c r="Q1540" t="s">
        <v>103</v>
      </c>
      <c r="R1540">
        <v>0</v>
      </c>
      <c r="S1540">
        <v>0</v>
      </c>
      <c r="T1540">
        <v>0</v>
      </c>
      <c r="U1540">
        <v>0</v>
      </c>
      <c r="V1540">
        <v>0</v>
      </c>
      <c r="W1540">
        <v>0</v>
      </c>
      <c r="X1540">
        <v>0</v>
      </c>
      <c r="Y1540">
        <v>0</v>
      </c>
      <c r="Z1540">
        <v>0</v>
      </c>
      <c r="AA1540">
        <v>0</v>
      </c>
      <c r="AB1540">
        <v>0</v>
      </c>
      <c r="AC1540">
        <v>0</v>
      </c>
      <c r="AD1540">
        <v>-31798.350000000002</v>
      </c>
      <c r="AE1540" t="s">
        <v>104</v>
      </c>
      <c r="AF1540" t="s">
        <v>105</v>
      </c>
      <c r="AG1540" t="s">
        <v>427</v>
      </c>
      <c r="AH1540" t="s">
        <v>107</v>
      </c>
    </row>
    <row r="1541" spans="1:34" ht="15">
      <c r="A1541" t="s">
        <v>101</v>
      </c>
      <c r="B1541" t="s">
        <v>102</v>
      </c>
      <c r="C1541" t="s">
        <v>426</v>
      </c>
      <c r="D1541" t="s">
        <v>161</v>
      </c>
      <c r="E1541" t="s">
        <v>102</v>
      </c>
      <c r="F1541">
        <v>2012</v>
      </c>
      <c r="G1541" t="s">
        <v>121</v>
      </c>
      <c r="H1541" t="s">
        <v>162</v>
      </c>
      <c r="I1541" t="s">
        <v>123</v>
      </c>
      <c r="J1541" t="s">
        <v>124</v>
      </c>
      <c r="L1541" s="40">
        <v>-6595017</v>
      </c>
      <c r="M1541" s="40">
        <v>-6595017</v>
      </c>
      <c r="N1541" s="40">
        <v>0</v>
      </c>
      <c r="O1541" s="40">
        <v>0</v>
      </c>
      <c r="P1541" s="40">
        <v>-6595017</v>
      </c>
      <c r="Q1541" t="s">
        <v>131</v>
      </c>
      <c r="R1541">
        <v>0</v>
      </c>
      <c r="S1541">
        <v>0</v>
      </c>
      <c r="T1541">
        <v>0</v>
      </c>
      <c r="U1541">
        <v>0</v>
      </c>
      <c r="V1541">
        <v>0</v>
      </c>
      <c r="W1541">
        <v>0</v>
      </c>
      <c r="X1541">
        <v>0</v>
      </c>
      <c r="Y1541">
        <v>0</v>
      </c>
      <c r="Z1541">
        <v>0</v>
      </c>
      <c r="AA1541">
        <v>0</v>
      </c>
      <c r="AB1541">
        <v>0</v>
      </c>
      <c r="AC1541">
        <v>0</v>
      </c>
      <c r="AD1541">
        <v>0</v>
      </c>
      <c r="AE1541" t="s">
        <v>104</v>
      </c>
      <c r="AF1541" t="s">
        <v>105</v>
      </c>
      <c r="AG1541" t="s">
        <v>427</v>
      </c>
      <c r="AH1541" t="s">
        <v>105</v>
      </c>
    </row>
    <row r="1542" spans="1:34" ht="15">
      <c r="A1542" t="s">
        <v>101</v>
      </c>
      <c r="B1542" t="s">
        <v>572</v>
      </c>
      <c r="C1542" t="s">
        <v>426</v>
      </c>
      <c r="D1542" t="s">
        <v>141</v>
      </c>
      <c r="E1542" t="s">
        <v>106</v>
      </c>
      <c r="F1542">
        <v>2012</v>
      </c>
      <c r="G1542" t="s">
        <v>113</v>
      </c>
      <c r="H1542" t="s">
        <v>142</v>
      </c>
      <c r="I1542" t="s">
        <v>115</v>
      </c>
      <c r="J1542" t="s">
        <v>129</v>
      </c>
      <c r="K1542" t="s">
        <v>136</v>
      </c>
      <c r="L1542">
        <v>0</v>
      </c>
      <c r="M1542">
        <v>0</v>
      </c>
      <c r="N1542">
        <v>21714</v>
      </c>
      <c r="O1542">
        <v>0</v>
      </c>
      <c r="P1542">
        <v>-21714</v>
      </c>
      <c r="Q1542" t="s">
        <v>103</v>
      </c>
      <c r="R1542">
        <v>0</v>
      </c>
      <c r="S1542">
        <v>0</v>
      </c>
      <c r="T1542">
        <v>0</v>
      </c>
      <c r="U1542">
        <v>0</v>
      </c>
      <c r="V1542">
        <v>0</v>
      </c>
      <c r="W1542">
        <v>10857</v>
      </c>
      <c r="X1542">
        <v>1809.5</v>
      </c>
      <c r="Y1542">
        <v>1809.5</v>
      </c>
      <c r="Z1542">
        <v>1809.5</v>
      </c>
      <c r="AA1542">
        <v>1809.5</v>
      </c>
      <c r="AB1542">
        <v>1809.5</v>
      </c>
      <c r="AC1542">
        <v>1809.5</v>
      </c>
      <c r="AD1542">
        <v>0</v>
      </c>
      <c r="AE1542" t="s">
        <v>104</v>
      </c>
      <c r="AF1542" t="s">
        <v>427</v>
      </c>
      <c r="AG1542" t="s">
        <v>427</v>
      </c>
      <c r="AH1542" t="s">
        <v>107</v>
      </c>
    </row>
    <row r="1543" spans="1:34" ht="15">
      <c r="A1543" t="s">
        <v>101</v>
      </c>
      <c r="B1543" t="s">
        <v>573</v>
      </c>
      <c r="C1543" t="s">
        <v>426</v>
      </c>
      <c r="D1543" t="s">
        <v>127</v>
      </c>
      <c r="E1543" t="s">
        <v>106</v>
      </c>
      <c r="F1543">
        <v>2012</v>
      </c>
      <c r="G1543" t="s">
        <v>113</v>
      </c>
      <c r="H1543" t="s">
        <v>128</v>
      </c>
      <c r="I1543" t="s">
        <v>115</v>
      </c>
      <c r="J1543" t="s">
        <v>129</v>
      </c>
      <c r="K1543" t="s">
        <v>130</v>
      </c>
      <c r="L1543">
        <v>0</v>
      </c>
      <c r="M1543">
        <v>0</v>
      </c>
      <c r="N1543">
        <v>2905747.4699999997</v>
      </c>
      <c r="O1543">
        <v>0</v>
      </c>
      <c r="P1543">
        <v>-2905747.4699999997</v>
      </c>
      <c r="Q1543" t="s">
        <v>103</v>
      </c>
      <c r="R1543">
        <v>172249.37</v>
      </c>
      <c r="S1543">
        <v>129389.13</v>
      </c>
      <c r="T1543">
        <v>360915.95</v>
      </c>
      <c r="U1543">
        <v>203016.22</v>
      </c>
      <c r="V1543">
        <v>205916.45</v>
      </c>
      <c r="W1543">
        <v>220046.42</v>
      </c>
      <c r="X1543">
        <v>218565.55000000002</v>
      </c>
      <c r="Y1543">
        <v>337161.59</v>
      </c>
      <c r="Z1543">
        <v>227903.61000000002</v>
      </c>
      <c r="AA1543">
        <v>221207.63</v>
      </c>
      <c r="AB1543">
        <v>288638.28</v>
      </c>
      <c r="AC1543">
        <v>320737.27</v>
      </c>
      <c r="AD1543">
        <v>0</v>
      </c>
      <c r="AE1543" t="s">
        <v>104</v>
      </c>
      <c r="AF1543" t="s">
        <v>574</v>
      </c>
      <c r="AG1543" t="s">
        <v>427</v>
      </c>
      <c r="AH1543" t="s">
        <v>107</v>
      </c>
    </row>
    <row r="1544" spans="1:34" ht="15">
      <c r="A1544" t="s">
        <v>101</v>
      </c>
      <c r="B1544" t="s">
        <v>573</v>
      </c>
      <c r="C1544" t="s">
        <v>426</v>
      </c>
      <c r="D1544" t="s">
        <v>255</v>
      </c>
      <c r="E1544" t="s">
        <v>106</v>
      </c>
      <c r="F1544">
        <v>2012</v>
      </c>
      <c r="G1544" t="s">
        <v>113</v>
      </c>
      <c r="H1544" t="s">
        <v>256</v>
      </c>
      <c r="I1544" t="s">
        <v>115</v>
      </c>
      <c r="J1544" t="s">
        <v>129</v>
      </c>
      <c r="K1544" t="s">
        <v>130</v>
      </c>
      <c r="L1544">
        <v>0</v>
      </c>
      <c r="M1544">
        <v>0</v>
      </c>
      <c r="N1544">
        <v>31339.15</v>
      </c>
      <c r="O1544">
        <v>0</v>
      </c>
      <c r="P1544">
        <v>-31339.15</v>
      </c>
      <c r="Q1544" t="s">
        <v>103</v>
      </c>
      <c r="R1544">
        <v>2505.36</v>
      </c>
      <c r="S1544">
        <v>818.5600000000001</v>
      </c>
      <c r="T1544">
        <v>6497.13</v>
      </c>
      <c r="U1544">
        <v>4764.14</v>
      </c>
      <c r="V1544">
        <v>1990.1100000000001</v>
      </c>
      <c r="W1544">
        <v>1709.69</v>
      </c>
      <c r="X1544">
        <v>2308.11</v>
      </c>
      <c r="Y1544">
        <v>4328.24</v>
      </c>
      <c r="Z1544">
        <v>1008.37</v>
      </c>
      <c r="AA1544">
        <v>1055.38</v>
      </c>
      <c r="AB1544">
        <v>834.37</v>
      </c>
      <c r="AC1544">
        <v>3519.69</v>
      </c>
      <c r="AD1544">
        <v>0</v>
      </c>
      <c r="AE1544" t="s">
        <v>104</v>
      </c>
      <c r="AF1544" t="s">
        <v>574</v>
      </c>
      <c r="AG1544" t="s">
        <v>427</v>
      </c>
      <c r="AH1544" t="s">
        <v>107</v>
      </c>
    </row>
    <row r="1545" spans="1:34" ht="15">
      <c r="A1545" t="s">
        <v>101</v>
      </c>
      <c r="B1545" t="s">
        <v>573</v>
      </c>
      <c r="C1545" t="s">
        <v>426</v>
      </c>
      <c r="D1545" t="s">
        <v>508</v>
      </c>
      <c r="E1545" t="s">
        <v>106</v>
      </c>
      <c r="F1545">
        <v>2012</v>
      </c>
      <c r="G1545" t="s">
        <v>113</v>
      </c>
      <c r="H1545" t="s">
        <v>509</v>
      </c>
      <c r="I1545" t="s">
        <v>115</v>
      </c>
      <c r="J1545" t="s">
        <v>129</v>
      </c>
      <c r="K1545" t="s">
        <v>130</v>
      </c>
      <c r="L1545">
        <v>0</v>
      </c>
      <c r="M1545">
        <v>0</v>
      </c>
      <c r="N1545">
        <v>10120.84</v>
      </c>
      <c r="O1545">
        <v>0</v>
      </c>
      <c r="P1545">
        <v>-10120.84</v>
      </c>
      <c r="Q1545" t="s">
        <v>103</v>
      </c>
      <c r="R1545">
        <v>879.3100000000001</v>
      </c>
      <c r="S1545">
        <v>420.78000000000003</v>
      </c>
      <c r="T1545">
        <v>1203.42</v>
      </c>
      <c r="U1545">
        <v>637.47</v>
      </c>
      <c r="V1545">
        <v>760.59</v>
      </c>
      <c r="W1545">
        <v>831.71</v>
      </c>
      <c r="X1545">
        <v>728.13</v>
      </c>
      <c r="Y1545">
        <v>1113.32</v>
      </c>
      <c r="Z1545">
        <v>771.85</v>
      </c>
      <c r="AA1545">
        <v>865.1800000000001</v>
      </c>
      <c r="AB1545">
        <v>757.27</v>
      </c>
      <c r="AC1545">
        <v>1151.81</v>
      </c>
      <c r="AD1545">
        <v>0</v>
      </c>
      <c r="AE1545" t="s">
        <v>104</v>
      </c>
      <c r="AF1545" t="s">
        <v>574</v>
      </c>
      <c r="AG1545" t="s">
        <v>427</v>
      </c>
      <c r="AH1545" t="s">
        <v>107</v>
      </c>
    </row>
    <row r="1546" spans="1:34" ht="15">
      <c r="A1546" t="s">
        <v>101</v>
      </c>
      <c r="B1546" t="s">
        <v>573</v>
      </c>
      <c r="C1546" t="s">
        <v>426</v>
      </c>
      <c r="D1546" t="s">
        <v>134</v>
      </c>
      <c r="E1546" t="s">
        <v>106</v>
      </c>
      <c r="F1546">
        <v>2012</v>
      </c>
      <c r="G1546" t="s">
        <v>113</v>
      </c>
      <c r="H1546" t="s">
        <v>135</v>
      </c>
      <c r="I1546" t="s">
        <v>115</v>
      </c>
      <c r="J1546" t="s">
        <v>129</v>
      </c>
      <c r="K1546" t="s">
        <v>136</v>
      </c>
      <c r="L1546">
        <v>0</v>
      </c>
      <c r="M1546">
        <v>0</v>
      </c>
      <c r="N1546">
        <v>666340.53</v>
      </c>
      <c r="O1546">
        <v>0</v>
      </c>
      <c r="P1546">
        <v>-666340.53</v>
      </c>
      <c r="Q1546" t="s">
        <v>103</v>
      </c>
      <c r="R1546">
        <v>0</v>
      </c>
      <c r="S1546">
        <v>52890</v>
      </c>
      <c r="T1546">
        <v>105190.53</v>
      </c>
      <c r="U1546">
        <v>54180</v>
      </c>
      <c r="V1546">
        <v>54180</v>
      </c>
      <c r="W1546">
        <v>58050</v>
      </c>
      <c r="X1546">
        <v>54180</v>
      </c>
      <c r="Y1546">
        <v>56760</v>
      </c>
      <c r="Z1546">
        <v>56760</v>
      </c>
      <c r="AA1546">
        <v>58050</v>
      </c>
      <c r="AB1546">
        <v>58050</v>
      </c>
      <c r="AC1546">
        <v>58050</v>
      </c>
      <c r="AD1546">
        <v>0</v>
      </c>
      <c r="AE1546" t="s">
        <v>104</v>
      </c>
      <c r="AF1546" t="s">
        <v>574</v>
      </c>
      <c r="AG1546" t="s">
        <v>427</v>
      </c>
      <c r="AH1546" t="s">
        <v>107</v>
      </c>
    </row>
    <row r="1547" spans="1:34" ht="15">
      <c r="A1547" t="s">
        <v>101</v>
      </c>
      <c r="B1547" t="s">
        <v>573</v>
      </c>
      <c r="C1547" t="s">
        <v>426</v>
      </c>
      <c r="D1547" t="s">
        <v>137</v>
      </c>
      <c r="E1547" t="s">
        <v>106</v>
      </c>
      <c r="F1547">
        <v>2012</v>
      </c>
      <c r="G1547" t="s">
        <v>113</v>
      </c>
      <c r="H1547" t="s">
        <v>138</v>
      </c>
      <c r="I1547" t="s">
        <v>115</v>
      </c>
      <c r="J1547" t="s">
        <v>129</v>
      </c>
      <c r="K1547" t="s">
        <v>136</v>
      </c>
      <c r="L1547">
        <v>0</v>
      </c>
      <c r="M1547">
        <v>0</v>
      </c>
      <c r="N1547">
        <v>308408.57</v>
      </c>
      <c r="O1547">
        <v>0</v>
      </c>
      <c r="P1547">
        <v>-308408.57</v>
      </c>
      <c r="Q1547" t="s">
        <v>103</v>
      </c>
      <c r="R1547">
        <v>11466.06</v>
      </c>
      <c r="S1547">
        <v>22714.14</v>
      </c>
      <c r="T1547">
        <v>40992.69</v>
      </c>
      <c r="U1547">
        <v>23218.62</v>
      </c>
      <c r="V1547">
        <v>22993.87</v>
      </c>
      <c r="W1547">
        <v>24118.27</v>
      </c>
      <c r="X1547">
        <v>23728.16</v>
      </c>
      <c r="Y1547">
        <v>36224.23</v>
      </c>
      <c r="Z1547">
        <v>23999.12</v>
      </c>
      <c r="AA1547">
        <v>24325.45</v>
      </c>
      <c r="AB1547">
        <v>23103.010000000002</v>
      </c>
      <c r="AC1547">
        <v>31524.95</v>
      </c>
      <c r="AD1547">
        <v>0</v>
      </c>
      <c r="AE1547" t="s">
        <v>104</v>
      </c>
      <c r="AF1547" t="s">
        <v>574</v>
      </c>
      <c r="AG1547" t="s">
        <v>427</v>
      </c>
      <c r="AH1547" t="s">
        <v>107</v>
      </c>
    </row>
    <row r="1548" spans="1:34" ht="15">
      <c r="A1548" t="s">
        <v>101</v>
      </c>
      <c r="B1548" t="s">
        <v>573</v>
      </c>
      <c r="C1548" t="s">
        <v>426</v>
      </c>
      <c r="D1548" t="s">
        <v>139</v>
      </c>
      <c r="E1548" t="s">
        <v>106</v>
      </c>
      <c r="F1548">
        <v>2012</v>
      </c>
      <c r="G1548" t="s">
        <v>113</v>
      </c>
      <c r="H1548" t="s">
        <v>140</v>
      </c>
      <c r="I1548" t="s">
        <v>115</v>
      </c>
      <c r="J1548" t="s">
        <v>129</v>
      </c>
      <c r="K1548" t="s">
        <v>136</v>
      </c>
      <c r="L1548">
        <v>0</v>
      </c>
      <c r="M1548">
        <v>0</v>
      </c>
      <c r="N1548">
        <v>287399.12</v>
      </c>
      <c r="O1548">
        <v>0</v>
      </c>
      <c r="P1548">
        <v>-287399.12</v>
      </c>
      <c r="Q1548" t="s">
        <v>103</v>
      </c>
      <c r="R1548">
        <v>10724.25</v>
      </c>
      <c r="S1548">
        <v>21241.69</v>
      </c>
      <c r="T1548">
        <v>38052.41</v>
      </c>
      <c r="U1548">
        <v>21475.08</v>
      </c>
      <c r="V1548">
        <v>21074.46</v>
      </c>
      <c r="W1548">
        <v>22158.93</v>
      </c>
      <c r="X1548">
        <v>22067.16</v>
      </c>
      <c r="Y1548">
        <v>33870.94</v>
      </c>
      <c r="Z1548">
        <v>22399.88</v>
      </c>
      <c r="AA1548">
        <v>22507.03</v>
      </c>
      <c r="AB1548">
        <v>22605.45</v>
      </c>
      <c r="AC1548">
        <v>29221.84</v>
      </c>
      <c r="AD1548">
        <v>0</v>
      </c>
      <c r="AE1548" t="s">
        <v>104</v>
      </c>
      <c r="AF1548" t="s">
        <v>574</v>
      </c>
      <c r="AG1548" t="s">
        <v>427</v>
      </c>
      <c r="AH1548" t="s">
        <v>107</v>
      </c>
    </row>
    <row r="1549" spans="1:34" ht="15">
      <c r="A1549" t="s">
        <v>101</v>
      </c>
      <c r="B1549" t="s">
        <v>573</v>
      </c>
      <c r="C1549" t="s">
        <v>426</v>
      </c>
      <c r="D1549" t="s">
        <v>198</v>
      </c>
      <c r="E1549" t="s">
        <v>106</v>
      </c>
      <c r="F1549">
        <v>2012</v>
      </c>
      <c r="G1549" t="s">
        <v>113</v>
      </c>
      <c r="H1549" t="s">
        <v>199</v>
      </c>
      <c r="I1549" t="s">
        <v>115</v>
      </c>
      <c r="J1549" t="s">
        <v>147</v>
      </c>
      <c r="L1549">
        <v>0</v>
      </c>
      <c r="M1549">
        <v>0</v>
      </c>
      <c r="N1549">
        <v>23881.22</v>
      </c>
      <c r="O1549">
        <v>2548.34</v>
      </c>
      <c r="P1549">
        <v>-26429.56</v>
      </c>
      <c r="Q1549" t="s">
        <v>103</v>
      </c>
      <c r="R1549">
        <v>0</v>
      </c>
      <c r="S1549">
        <v>0</v>
      </c>
      <c r="T1549">
        <v>0</v>
      </c>
      <c r="U1549">
        <v>0</v>
      </c>
      <c r="V1549">
        <v>20129.15</v>
      </c>
      <c r="W1549">
        <v>0</v>
      </c>
      <c r="X1549">
        <v>0</v>
      </c>
      <c r="Y1549">
        <v>171.82</v>
      </c>
      <c r="Z1549">
        <v>175.09</v>
      </c>
      <c r="AA1549">
        <v>249.6</v>
      </c>
      <c r="AB1549">
        <v>570.97</v>
      </c>
      <c r="AC1549">
        <v>2584.59</v>
      </c>
      <c r="AD1549">
        <v>0</v>
      </c>
      <c r="AE1549" t="s">
        <v>104</v>
      </c>
      <c r="AF1549" t="s">
        <v>574</v>
      </c>
      <c r="AG1549" t="s">
        <v>427</v>
      </c>
      <c r="AH1549" t="s">
        <v>107</v>
      </c>
    </row>
    <row r="1550" spans="1:34" ht="15">
      <c r="A1550" t="s">
        <v>101</v>
      </c>
      <c r="B1550" t="s">
        <v>573</v>
      </c>
      <c r="C1550" t="s">
        <v>426</v>
      </c>
      <c r="D1550" t="s">
        <v>200</v>
      </c>
      <c r="E1550" t="s">
        <v>106</v>
      </c>
      <c r="F1550">
        <v>2012</v>
      </c>
      <c r="G1550" t="s">
        <v>113</v>
      </c>
      <c r="H1550" t="s">
        <v>201</v>
      </c>
      <c r="I1550" t="s">
        <v>115</v>
      </c>
      <c r="J1550" t="s">
        <v>147</v>
      </c>
      <c r="L1550">
        <v>0</v>
      </c>
      <c r="M1550">
        <v>0</v>
      </c>
      <c r="N1550">
        <v>10397.94</v>
      </c>
      <c r="O1550">
        <v>0</v>
      </c>
      <c r="P1550">
        <v>-10397.94</v>
      </c>
      <c r="Q1550" t="s">
        <v>103</v>
      </c>
      <c r="R1550">
        <v>0</v>
      </c>
      <c r="S1550">
        <v>0</v>
      </c>
      <c r="T1550">
        <v>0</v>
      </c>
      <c r="U1550">
        <v>54.980000000000004</v>
      </c>
      <c r="V1550">
        <v>2990.98</v>
      </c>
      <c r="W1550">
        <v>0</v>
      </c>
      <c r="X1550">
        <v>0</v>
      </c>
      <c r="Y1550">
        <v>0</v>
      </c>
      <c r="Z1550">
        <v>0</v>
      </c>
      <c r="AA1550">
        <v>374.58</v>
      </c>
      <c r="AB1550">
        <v>777.45</v>
      </c>
      <c r="AC1550">
        <v>6199.95</v>
      </c>
      <c r="AD1550">
        <v>0</v>
      </c>
      <c r="AE1550" t="s">
        <v>104</v>
      </c>
      <c r="AF1550" t="s">
        <v>574</v>
      </c>
      <c r="AG1550" t="s">
        <v>427</v>
      </c>
      <c r="AH1550" t="s">
        <v>107</v>
      </c>
    </row>
    <row r="1551" spans="1:34" ht="15">
      <c r="A1551" t="s">
        <v>101</v>
      </c>
      <c r="B1551" t="s">
        <v>573</v>
      </c>
      <c r="C1551" t="s">
        <v>426</v>
      </c>
      <c r="D1551" t="s">
        <v>372</v>
      </c>
      <c r="E1551" t="s">
        <v>106</v>
      </c>
      <c r="F1551">
        <v>2012</v>
      </c>
      <c r="G1551" t="s">
        <v>113</v>
      </c>
      <c r="H1551" t="s">
        <v>373</v>
      </c>
      <c r="I1551" t="s">
        <v>115</v>
      </c>
      <c r="J1551" t="s">
        <v>147</v>
      </c>
      <c r="L1551">
        <v>0</v>
      </c>
      <c r="M1551">
        <v>0</v>
      </c>
      <c r="N1551">
        <v>2327.15</v>
      </c>
      <c r="O1551">
        <v>0</v>
      </c>
      <c r="P1551">
        <v>-2327.15</v>
      </c>
      <c r="Q1551" t="s">
        <v>103</v>
      </c>
      <c r="R1551">
        <v>0</v>
      </c>
      <c r="S1551">
        <v>0</v>
      </c>
      <c r="T1551">
        <v>0</v>
      </c>
      <c r="U1551">
        <v>0</v>
      </c>
      <c r="V1551">
        <v>86.51</v>
      </c>
      <c r="W1551">
        <v>0</v>
      </c>
      <c r="X1551">
        <v>0</v>
      </c>
      <c r="Y1551">
        <v>0</v>
      </c>
      <c r="Z1551">
        <v>0</v>
      </c>
      <c r="AA1551">
        <v>374.58</v>
      </c>
      <c r="AB1551">
        <v>114.11</v>
      </c>
      <c r="AC1551">
        <v>1751.95</v>
      </c>
      <c r="AD1551">
        <v>0</v>
      </c>
      <c r="AE1551" t="s">
        <v>104</v>
      </c>
      <c r="AF1551" t="s">
        <v>574</v>
      </c>
      <c r="AG1551" t="s">
        <v>427</v>
      </c>
      <c r="AH1551" t="s">
        <v>107</v>
      </c>
    </row>
    <row r="1552" spans="1:34" ht="15">
      <c r="A1552" t="s">
        <v>101</v>
      </c>
      <c r="B1552" t="s">
        <v>573</v>
      </c>
      <c r="C1552" t="s">
        <v>426</v>
      </c>
      <c r="D1552" t="s">
        <v>173</v>
      </c>
      <c r="E1552" t="s">
        <v>106</v>
      </c>
      <c r="F1552">
        <v>2012</v>
      </c>
      <c r="G1552" t="s">
        <v>113</v>
      </c>
      <c r="H1552" t="s">
        <v>174</v>
      </c>
      <c r="I1552" t="s">
        <v>115</v>
      </c>
      <c r="J1552" t="s">
        <v>147</v>
      </c>
      <c r="L1552">
        <v>0</v>
      </c>
      <c r="M1552">
        <v>0</v>
      </c>
      <c r="N1552">
        <v>57414.07</v>
      </c>
      <c r="O1552">
        <v>0.01</v>
      </c>
      <c r="P1552">
        <v>-57414.08</v>
      </c>
      <c r="Q1552" t="s">
        <v>103</v>
      </c>
      <c r="R1552">
        <v>0</v>
      </c>
      <c r="S1552">
        <v>368.84000000000003</v>
      </c>
      <c r="T1552">
        <v>0</v>
      </c>
      <c r="U1552">
        <v>0</v>
      </c>
      <c r="V1552">
        <v>16068.48</v>
      </c>
      <c r="W1552">
        <v>13186.9</v>
      </c>
      <c r="X1552">
        <v>2527.59</v>
      </c>
      <c r="Y1552">
        <v>1225.46</v>
      </c>
      <c r="Z1552">
        <v>51.42</v>
      </c>
      <c r="AA1552">
        <v>4797.87</v>
      </c>
      <c r="AB1552">
        <v>12041.17</v>
      </c>
      <c r="AC1552">
        <v>7146.34</v>
      </c>
      <c r="AD1552">
        <v>0</v>
      </c>
      <c r="AE1552" t="s">
        <v>104</v>
      </c>
      <c r="AF1552" t="s">
        <v>574</v>
      </c>
      <c r="AG1552" t="s">
        <v>427</v>
      </c>
      <c r="AH1552" t="s">
        <v>107</v>
      </c>
    </row>
    <row r="1553" spans="1:34" ht="15">
      <c r="A1553" t="s">
        <v>101</v>
      </c>
      <c r="B1553" t="s">
        <v>573</v>
      </c>
      <c r="C1553" t="s">
        <v>426</v>
      </c>
      <c r="D1553" t="s">
        <v>447</v>
      </c>
      <c r="E1553" t="s">
        <v>106</v>
      </c>
      <c r="F1553">
        <v>2012</v>
      </c>
      <c r="G1553" t="s">
        <v>113</v>
      </c>
      <c r="H1553" t="s">
        <v>448</v>
      </c>
      <c r="I1553" t="s">
        <v>115</v>
      </c>
      <c r="J1553" t="s">
        <v>147</v>
      </c>
      <c r="L1553">
        <v>0</v>
      </c>
      <c r="M1553">
        <v>0</v>
      </c>
      <c r="N1553">
        <v>136.82</v>
      </c>
      <c r="O1553">
        <v>0</v>
      </c>
      <c r="P1553">
        <v>-136.82</v>
      </c>
      <c r="Q1553" t="s">
        <v>103</v>
      </c>
      <c r="R1553">
        <v>0</v>
      </c>
      <c r="S1553">
        <v>0</v>
      </c>
      <c r="T1553">
        <v>0</v>
      </c>
      <c r="U1553">
        <v>103.98</v>
      </c>
      <c r="V1553">
        <v>32.84</v>
      </c>
      <c r="W1553">
        <v>0</v>
      </c>
      <c r="X1553">
        <v>0</v>
      </c>
      <c r="Y1553">
        <v>0</v>
      </c>
      <c r="Z1553">
        <v>0</v>
      </c>
      <c r="AA1553">
        <v>0</v>
      </c>
      <c r="AB1553">
        <v>0</v>
      </c>
      <c r="AC1553">
        <v>0</v>
      </c>
      <c r="AD1553">
        <v>0</v>
      </c>
      <c r="AE1553" t="s">
        <v>104</v>
      </c>
      <c r="AF1553" t="s">
        <v>574</v>
      </c>
      <c r="AG1553" t="s">
        <v>427</v>
      </c>
      <c r="AH1553" t="s">
        <v>107</v>
      </c>
    </row>
    <row r="1554" spans="1:34" ht="15">
      <c r="A1554" t="s">
        <v>101</v>
      </c>
      <c r="B1554" t="s">
        <v>573</v>
      </c>
      <c r="C1554" t="s">
        <v>426</v>
      </c>
      <c r="D1554" t="s">
        <v>175</v>
      </c>
      <c r="E1554" t="s">
        <v>106</v>
      </c>
      <c r="F1554">
        <v>2012</v>
      </c>
      <c r="G1554" t="s">
        <v>113</v>
      </c>
      <c r="H1554" t="s">
        <v>176</v>
      </c>
      <c r="I1554" t="s">
        <v>115</v>
      </c>
      <c r="J1554" t="s">
        <v>147</v>
      </c>
      <c r="L1554">
        <v>0</v>
      </c>
      <c r="M1554">
        <v>0</v>
      </c>
      <c r="N1554">
        <v>6340.13</v>
      </c>
      <c r="O1554">
        <v>0</v>
      </c>
      <c r="P1554">
        <v>-6340.13</v>
      </c>
      <c r="Q1554" t="s">
        <v>103</v>
      </c>
      <c r="R1554">
        <v>0</v>
      </c>
      <c r="S1554">
        <v>0</v>
      </c>
      <c r="T1554">
        <v>0</v>
      </c>
      <c r="U1554">
        <v>4751.04</v>
      </c>
      <c r="V1554">
        <v>104</v>
      </c>
      <c r="W1554">
        <v>-54.74</v>
      </c>
      <c r="X1554">
        <v>65.6</v>
      </c>
      <c r="Y1554">
        <v>188.95000000000002</v>
      </c>
      <c r="Z1554">
        <v>111.87</v>
      </c>
      <c r="AA1554">
        <v>424.5</v>
      </c>
      <c r="AB1554">
        <v>97.51</v>
      </c>
      <c r="AC1554">
        <v>651.4</v>
      </c>
      <c r="AD1554">
        <v>0</v>
      </c>
      <c r="AE1554" t="s">
        <v>104</v>
      </c>
      <c r="AF1554" t="s">
        <v>574</v>
      </c>
      <c r="AG1554" t="s">
        <v>427</v>
      </c>
      <c r="AH1554" t="s">
        <v>107</v>
      </c>
    </row>
    <row r="1555" spans="1:34" ht="15">
      <c r="A1555" t="s">
        <v>101</v>
      </c>
      <c r="B1555" t="s">
        <v>573</v>
      </c>
      <c r="C1555" t="s">
        <v>426</v>
      </c>
      <c r="D1555" t="s">
        <v>390</v>
      </c>
      <c r="E1555" t="s">
        <v>106</v>
      </c>
      <c r="F1555">
        <v>2012</v>
      </c>
      <c r="G1555" t="s">
        <v>113</v>
      </c>
      <c r="H1555" t="s">
        <v>391</v>
      </c>
      <c r="I1555" t="s">
        <v>115</v>
      </c>
      <c r="J1555" t="s">
        <v>147</v>
      </c>
      <c r="L1555">
        <v>0</v>
      </c>
      <c r="M1555">
        <v>0</v>
      </c>
      <c r="N1555">
        <v>1542.14</v>
      </c>
      <c r="O1555">
        <v>0</v>
      </c>
      <c r="P1555">
        <v>-1542.14</v>
      </c>
      <c r="Q1555" t="s">
        <v>103</v>
      </c>
      <c r="R1555">
        <v>0</v>
      </c>
      <c r="S1555">
        <v>0</v>
      </c>
      <c r="T1555">
        <v>0</v>
      </c>
      <c r="U1555">
        <v>0</v>
      </c>
      <c r="V1555">
        <v>47.79</v>
      </c>
      <c r="W1555">
        <v>271.56</v>
      </c>
      <c r="X1555">
        <v>0</v>
      </c>
      <c r="Y1555">
        <v>164.25</v>
      </c>
      <c r="Z1555">
        <v>0</v>
      </c>
      <c r="AA1555">
        <v>81.02</v>
      </c>
      <c r="AB1555">
        <v>0</v>
      </c>
      <c r="AC1555">
        <v>977.52</v>
      </c>
      <c r="AD1555">
        <v>0</v>
      </c>
      <c r="AE1555" t="s">
        <v>104</v>
      </c>
      <c r="AF1555" t="s">
        <v>574</v>
      </c>
      <c r="AG1555" t="s">
        <v>427</v>
      </c>
      <c r="AH1555" t="s">
        <v>107</v>
      </c>
    </row>
    <row r="1556" spans="1:34" ht="15">
      <c r="A1556" t="s">
        <v>101</v>
      </c>
      <c r="B1556" t="s">
        <v>573</v>
      </c>
      <c r="C1556" t="s">
        <v>426</v>
      </c>
      <c r="D1556" t="s">
        <v>145</v>
      </c>
      <c r="E1556" t="s">
        <v>106</v>
      </c>
      <c r="F1556">
        <v>2012</v>
      </c>
      <c r="G1556" t="s">
        <v>113</v>
      </c>
      <c r="H1556" t="s">
        <v>146</v>
      </c>
      <c r="I1556" t="s">
        <v>115</v>
      </c>
      <c r="J1556" t="s">
        <v>147</v>
      </c>
      <c r="L1556">
        <v>0</v>
      </c>
      <c r="M1556">
        <v>0</v>
      </c>
      <c r="N1556">
        <v>452.24</v>
      </c>
      <c r="O1556">
        <v>0</v>
      </c>
      <c r="P1556">
        <v>-452.24</v>
      </c>
      <c r="Q1556" t="s">
        <v>103</v>
      </c>
      <c r="R1556">
        <v>0</v>
      </c>
      <c r="S1556">
        <v>0</v>
      </c>
      <c r="T1556">
        <v>0</v>
      </c>
      <c r="U1556">
        <v>425</v>
      </c>
      <c r="V1556">
        <v>0</v>
      </c>
      <c r="W1556">
        <v>0</v>
      </c>
      <c r="X1556">
        <v>5.65</v>
      </c>
      <c r="Y1556">
        <v>0</v>
      </c>
      <c r="Z1556">
        <v>0</v>
      </c>
      <c r="AA1556">
        <v>0</v>
      </c>
      <c r="AB1556">
        <v>21.59</v>
      </c>
      <c r="AC1556">
        <v>0</v>
      </c>
      <c r="AD1556">
        <v>0</v>
      </c>
      <c r="AE1556" t="s">
        <v>104</v>
      </c>
      <c r="AF1556" t="s">
        <v>574</v>
      </c>
      <c r="AG1556" t="s">
        <v>427</v>
      </c>
      <c r="AH1556" t="s">
        <v>107</v>
      </c>
    </row>
    <row r="1557" spans="1:34" ht="15">
      <c r="A1557" t="s">
        <v>101</v>
      </c>
      <c r="B1557" t="s">
        <v>573</v>
      </c>
      <c r="C1557" t="s">
        <v>426</v>
      </c>
      <c r="D1557" t="s">
        <v>492</v>
      </c>
      <c r="E1557" t="s">
        <v>106</v>
      </c>
      <c r="F1557">
        <v>2012</v>
      </c>
      <c r="G1557" t="s">
        <v>113</v>
      </c>
      <c r="H1557" t="s">
        <v>493</v>
      </c>
      <c r="I1557" t="s">
        <v>115</v>
      </c>
      <c r="J1557" t="s">
        <v>147</v>
      </c>
      <c r="L1557">
        <v>0</v>
      </c>
      <c r="M1557">
        <v>0</v>
      </c>
      <c r="N1557">
        <v>60322.51</v>
      </c>
      <c r="O1557">
        <v>0</v>
      </c>
      <c r="P1557">
        <v>-60322.51</v>
      </c>
      <c r="Q1557" t="s">
        <v>103</v>
      </c>
      <c r="R1557">
        <v>0</v>
      </c>
      <c r="S1557">
        <v>0</v>
      </c>
      <c r="T1557">
        <v>0</v>
      </c>
      <c r="U1557">
        <v>3192.66</v>
      </c>
      <c r="V1557">
        <v>1686.6100000000001</v>
      </c>
      <c r="W1557">
        <v>57.7</v>
      </c>
      <c r="X1557">
        <v>0</v>
      </c>
      <c r="Y1557">
        <v>0</v>
      </c>
      <c r="Z1557">
        <v>0</v>
      </c>
      <c r="AA1557">
        <v>0</v>
      </c>
      <c r="AB1557">
        <v>55385.54</v>
      </c>
      <c r="AC1557">
        <v>0</v>
      </c>
      <c r="AD1557">
        <v>0</v>
      </c>
      <c r="AE1557" t="s">
        <v>104</v>
      </c>
      <c r="AF1557" t="s">
        <v>574</v>
      </c>
      <c r="AG1557" t="s">
        <v>427</v>
      </c>
      <c r="AH1557" t="s">
        <v>107</v>
      </c>
    </row>
    <row r="1558" spans="1:34" ht="15">
      <c r="A1558" t="s">
        <v>101</v>
      </c>
      <c r="B1558" t="s">
        <v>573</v>
      </c>
      <c r="C1558" t="s">
        <v>426</v>
      </c>
      <c r="D1558" t="s">
        <v>451</v>
      </c>
      <c r="E1558" t="s">
        <v>106</v>
      </c>
      <c r="F1558">
        <v>2012</v>
      </c>
      <c r="G1558" t="s">
        <v>113</v>
      </c>
      <c r="H1558" t="s">
        <v>452</v>
      </c>
      <c r="I1558" t="s">
        <v>115</v>
      </c>
      <c r="J1558" t="s">
        <v>150</v>
      </c>
      <c r="L1558">
        <v>0</v>
      </c>
      <c r="M1558">
        <v>0</v>
      </c>
      <c r="N1558">
        <v>1735.2</v>
      </c>
      <c r="O1558">
        <v>0</v>
      </c>
      <c r="P1558">
        <v>-1735.2</v>
      </c>
      <c r="Q1558" t="s">
        <v>103</v>
      </c>
      <c r="R1558">
        <v>0</v>
      </c>
      <c r="S1558">
        <v>0</v>
      </c>
      <c r="T1558">
        <v>0</v>
      </c>
      <c r="U1558">
        <v>0</v>
      </c>
      <c r="V1558">
        <v>1900.05</v>
      </c>
      <c r="W1558">
        <v>0</v>
      </c>
      <c r="X1558">
        <v>0</v>
      </c>
      <c r="Y1558">
        <v>-164.85</v>
      </c>
      <c r="Z1558">
        <v>0</v>
      </c>
      <c r="AA1558">
        <v>0</v>
      </c>
      <c r="AB1558">
        <v>0</v>
      </c>
      <c r="AC1558">
        <v>0</v>
      </c>
      <c r="AD1558">
        <v>0</v>
      </c>
      <c r="AE1558" t="s">
        <v>104</v>
      </c>
      <c r="AF1558" t="s">
        <v>574</v>
      </c>
      <c r="AG1558" t="s">
        <v>427</v>
      </c>
      <c r="AH1558" t="s">
        <v>107</v>
      </c>
    </row>
    <row r="1559" spans="1:34" ht="15">
      <c r="A1559" t="s">
        <v>101</v>
      </c>
      <c r="B1559" t="s">
        <v>573</v>
      </c>
      <c r="C1559" t="s">
        <v>426</v>
      </c>
      <c r="D1559" t="s">
        <v>272</v>
      </c>
      <c r="E1559" t="s">
        <v>106</v>
      </c>
      <c r="F1559">
        <v>2012</v>
      </c>
      <c r="G1559" t="s">
        <v>113</v>
      </c>
      <c r="H1559" t="s">
        <v>273</v>
      </c>
      <c r="I1559" t="s">
        <v>115</v>
      </c>
      <c r="J1559" t="s">
        <v>150</v>
      </c>
      <c r="L1559">
        <v>0</v>
      </c>
      <c r="M1559">
        <v>0</v>
      </c>
      <c r="N1559">
        <v>1735.2</v>
      </c>
      <c r="O1559">
        <v>0</v>
      </c>
      <c r="P1559">
        <v>-1735.2</v>
      </c>
      <c r="Q1559" t="s">
        <v>103</v>
      </c>
      <c r="R1559">
        <v>0</v>
      </c>
      <c r="S1559">
        <v>0</v>
      </c>
      <c r="T1559">
        <v>0</v>
      </c>
      <c r="U1559">
        <v>0</v>
      </c>
      <c r="V1559">
        <v>1900.05</v>
      </c>
      <c r="W1559">
        <v>0</v>
      </c>
      <c r="X1559">
        <v>0</v>
      </c>
      <c r="Y1559">
        <v>-164.85</v>
      </c>
      <c r="Z1559">
        <v>0</v>
      </c>
      <c r="AA1559">
        <v>0</v>
      </c>
      <c r="AB1559">
        <v>0</v>
      </c>
      <c r="AC1559">
        <v>0</v>
      </c>
      <c r="AD1559">
        <v>0</v>
      </c>
      <c r="AE1559" t="s">
        <v>104</v>
      </c>
      <c r="AF1559" t="s">
        <v>574</v>
      </c>
      <c r="AG1559" t="s">
        <v>427</v>
      </c>
      <c r="AH1559" t="s">
        <v>107</v>
      </c>
    </row>
    <row r="1560" spans="1:34" ht="15">
      <c r="A1560" t="s">
        <v>101</v>
      </c>
      <c r="B1560" t="s">
        <v>573</v>
      </c>
      <c r="C1560" t="s">
        <v>426</v>
      </c>
      <c r="D1560" t="s">
        <v>202</v>
      </c>
      <c r="E1560" t="s">
        <v>106</v>
      </c>
      <c r="F1560">
        <v>2012</v>
      </c>
      <c r="G1560" t="s">
        <v>113</v>
      </c>
      <c r="H1560" t="s">
        <v>203</v>
      </c>
      <c r="I1560" t="s">
        <v>115</v>
      </c>
      <c r="J1560" t="s">
        <v>150</v>
      </c>
      <c r="L1560">
        <v>0</v>
      </c>
      <c r="M1560">
        <v>0</v>
      </c>
      <c r="N1560">
        <v>2084.2400000000002</v>
      </c>
      <c r="O1560">
        <v>0</v>
      </c>
      <c r="P1560">
        <v>-2084.2400000000002</v>
      </c>
      <c r="Q1560" t="s">
        <v>103</v>
      </c>
      <c r="R1560">
        <v>0</v>
      </c>
      <c r="S1560">
        <v>1838.41</v>
      </c>
      <c r="T1560">
        <v>0</v>
      </c>
      <c r="U1560">
        <v>245.83</v>
      </c>
      <c r="V1560">
        <v>0</v>
      </c>
      <c r="W1560">
        <v>0</v>
      </c>
      <c r="X1560">
        <v>0</v>
      </c>
      <c r="Y1560">
        <v>0</v>
      </c>
      <c r="Z1560">
        <v>0</v>
      </c>
      <c r="AA1560">
        <v>0</v>
      </c>
      <c r="AB1560">
        <v>0</v>
      </c>
      <c r="AC1560">
        <v>0</v>
      </c>
      <c r="AD1560">
        <v>0</v>
      </c>
      <c r="AE1560" t="s">
        <v>104</v>
      </c>
      <c r="AF1560" t="s">
        <v>574</v>
      </c>
      <c r="AG1560" t="s">
        <v>427</v>
      </c>
      <c r="AH1560" t="s">
        <v>107</v>
      </c>
    </row>
    <row r="1561" spans="1:34" ht="15">
      <c r="A1561" t="s">
        <v>101</v>
      </c>
      <c r="B1561" t="s">
        <v>573</v>
      </c>
      <c r="C1561" t="s">
        <v>426</v>
      </c>
      <c r="D1561" t="s">
        <v>575</v>
      </c>
      <c r="E1561" t="s">
        <v>106</v>
      </c>
      <c r="F1561">
        <v>2012</v>
      </c>
      <c r="G1561" t="s">
        <v>113</v>
      </c>
      <c r="H1561" t="s">
        <v>576</v>
      </c>
      <c r="I1561" t="s">
        <v>115</v>
      </c>
      <c r="J1561" t="s">
        <v>150</v>
      </c>
      <c r="L1561">
        <v>0</v>
      </c>
      <c r="M1561">
        <v>0</v>
      </c>
      <c r="N1561">
        <v>9648</v>
      </c>
      <c r="O1561">
        <v>0</v>
      </c>
      <c r="P1561">
        <v>-9648</v>
      </c>
      <c r="Q1561" t="s">
        <v>103</v>
      </c>
      <c r="R1561">
        <v>0</v>
      </c>
      <c r="S1561">
        <v>0</v>
      </c>
      <c r="T1561">
        <v>0</v>
      </c>
      <c r="U1561">
        <v>0</v>
      </c>
      <c r="V1561">
        <v>0</v>
      </c>
      <c r="W1561">
        <v>10014.62</v>
      </c>
      <c r="X1561">
        <v>0</v>
      </c>
      <c r="Y1561">
        <v>-366.62</v>
      </c>
      <c r="Z1561">
        <v>0</v>
      </c>
      <c r="AA1561">
        <v>0</v>
      </c>
      <c r="AB1561">
        <v>0</v>
      </c>
      <c r="AC1561">
        <v>0</v>
      </c>
      <c r="AD1561">
        <v>0</v>
      </c>
      <c r="AE1561" t="s">
        <v>104</v>
      </c>
      <c r="AF1561" t="s">
        <v>574</v>
      </c>
      <c r="AG1561" t="s">
        <v>427</v>
      </c>
      <c r="AH1561" t="s">
        <v>107</v>
      </c>
    </row>
    <row r="1562" spans="1:34" ht="15">
      <c r="A1562" t="s">
        <v>101</v>
      </c>
      <c r="B1562" t="s">
        <v>573</v>
      </c>
      <c r="C1562" t="s">
        <v>426</v>
      </c>
      <c r="D1562" t="s">
        <v>378</v>
      </c>
      <c r="E1562" t="s">
        <v>106</v>
      </c>
      <c r="F1562">
        <v>2012</v>
      </c>
      <c r="G1562" t="s">
        <v>113</v>
      </c>
      <c r="H1562" t="s">
        <v>379</v>
      </c>
      <c r="I1562" t="s">
        <v>115</v>
      </c>
      <c r="J1562" t="s">
        <v>150</v>
      </c>
      <c r="L1562">
        <v>0</v>
      </c>
      <c r="M1562">
        <v>0</v>
      </c>
      <c r="N1562">
        <v>4069</v>
      </c>
      <c r="O1562">
        <v>0</v>
      </c>
      <c r="P1562">
        <v>-4069</v>
      </c>
      <c r="Q1562" t="s">
        <v>103</v>
      </c>
      <c r="R1562">
        <v>0</v>
      </c>
      <c r="S1562">
        <v>1595</v>
      </c>
      <c r="T1562">
        <v>0</v>
      </c>
      <c r="U1562">
        <v>549</v>
      </c>
      <c r="V1562">
        <v>1925</v>
      </c>
      <c r="W1562">
        <v>0</v>
      </c>
      <c r="X1562">
        <v>0</v>
      </c>
      <c r="Y1562">
        <v>0</v>
      </c>
      <c r="Z1562">
        <v>0</v>
      </c>
      <c r="AA1562">
        <v>0</v>
      </c>
      <c r="AB1562">
        <v>0</v>
      </c>
      <c r="AC1562">
        <v>0</v>
      </c>
      <c r="AD1562">
        <v>0</v>
      </c>
      <c r="AE1562" t="s">
        <v>104</v>
      </c>
      <c r="AF1562" t="s">
        <v>574</v>
      </c>
      <c r="AG1562" t="s">
        <v>427</v>
      </c>
      <c r="AH1562" t="s">
        <v>107</v>
      </c>
    </row>
    <row r="1563" spans="1:34" ht="15">
      <c r="A1563" t="s">
        <v>101</v>
      </c>
      <c r="B1563" t="s">
        <v>573</v>
      </c>
      <c r="C1563" t="s">
        <v>426</v>
      </c>
      <c r="D1563" t="s">
        <v>245</v>
      </c>
      <c r="E1563" t="s">
        <v>106</v>
      </c>
      <c r="F1563">
        <v>2012</v>
      </c>
      <c r="G1563" t="s">
        <v>113</v>
      </c>
      <c r="H1563" t="s">
        <v>246</v>
      </c>
      <c r="I1563" t="s">
        <v>115</v>
      </c>
      <c r="J1563" t="s">
        <v>150</v>
      </c>
      <c r="L1563">
        <v>0</v>
      </c>
      <c r="M1563">
        <v>0</v>
      </c>
      <c r="N1563">
        <v>4138.75</v>
      </c>
      <c r="O1563">
        <v>0</v>
      </c>
      <c r="P1563">
        <v>-4138.75</v>
      </c>
      <c r="Q1563" t="s">
        <v>103</v>
      </c>
      <c r="R1563">
        <v>0</v>
      </c>
      <c r="S1563">
        <v>0</v>
      </c>
      <c r="T1563">
        <v>0</v>
      </c>
      <c r="U1563">
        <v>0</v>
      </c>
      <c r="V1563">
        <v>0</v>
      </c>
      <c r="W1563">
        <v>0</v>
      </c>
      <c r="X1563">
        <v>0</v>
      </c>
      <c r="Y1563">
        <v>0</v>
      </c>
      <c r="Z1563">
        <v>0</v>
      </c>
      <c r="AA1563">
        <v>0</v>
      </c>
      <c r="AB1563">
        <v>0</v>
      </c>
      <c r="AC1563">
        <v>4138.75</v>
      </c>
      <c r="AD1563">
        <v>0</v>
      </c>
      <c r="AE1563" t="s">
        <v>104</v>
      </c>
      <c r="AF1563" t="s">
        <v>574</v>
      </c>
      <c r="AG1563" t="s">
        <v>427</v>
      </c>
      <c r="AH1563" t="s">
        <v>107</v>
      </c>
    </row>
    <row r="1564" spans="1:34" ht="15">
      <c r="A1564" t="s">
        <v>101</v>
      </c>
      <c r="B1564" t="s">
        <v>573</v>
      </c>
      <c r="C1564" t="s">
        <v>426</v>
      </c>
      <c r="D1564" t="s">
        <v>177</v>
      </c>
      <c r="E1564" t="s">
        <v>106</v>
      </c>
      <c r="F1564">
        <v>2012</v>
      </c>
      <c r="G1564" t="s">
        <v>113</v>
      </c>
      <c r="H1564" t="s">
        <v>178</v>
      </c>
      <c r="I1564" t="s">
        <v>115</v>
      </c>
      <c r="J1564" t="s">
        <v>150</v>
      </c>
      <c r="L1564">
        <v>0</v>
      </c>
      <c r="M1564">
        <v>0</v>
      </c>
      <c r="N1564">
        <v>16577.61</v>
      </c>
      <c r="O1564">
        <v>0</v>
      </c>
      <c r="P1564">
        <v>-16577.61</v>
      </c>
      <c r="Q1564" t="s">
        <v>103</v>
      </c>
      <c r="R1564">
        <v>0</v>
      </c>
      <c r="S1564">
        <v>0</v>
      </c>
      <c r="T1564">
        <v>2015.8500000000001</v>
      </c>
      <c r="U1564">
        <v>1612.04</v>
      </c>
      <c r="V1564">
        <v>3234.83</v>
      </c>
      <c r="W1564">
        <v>2746.57</v>
      </c>
      <c r="X1564">
        <v>1522.17</v>
      </c>
      <c r="Y1564">
        <v>1178.69</v>
      </c>
      <c r="Z1564">
        <v>1159.97</v>
      </c>
      <c r="AA1564">
        <v>1081.8600000000001</v>
      </c>
      <c r="AB1564">
        <v>963.8100000000001</v>
      </c>
      <c r="AC1564">
        <v>1061.82</v>
      </c>
      <c r="AD1564">
        <v>0</v>
      </c>
      <c r="AE1564" t="s">
        <v>104</v>
      </c>
      <c r="AF1564" t="s">
        <v>574</v>
      </c>
      <c r="AG1564" t="s">
        <v>427</v>
      </c>
      <c r="AH1564" t="s">
        <v>107</v>
      </c>
    </row>
    <row r="1565" spans="1:34" ht="15">
      <c r="A1565" t="s">
        <v>101</v>
      </c>
      <c r="B1565" t="s">
        <v>573</v>
      </c>
      <c r="C1565" t="s">
        <v>426</v>
      </c>
      <c r="D1565" t="s">
        <v>404</v>
      </c>
      <c r="E1565" t="s">
        <v>106</v>
      </c>
      <c r="F1565">
        <v>2012</v>
      </c>
      <c r="G1565" t="s">
        <v>113</v>
      </c>
      <c r="H1565" t="s">
        <v>405</v>
      </c>
      <c r="I1565" t="s">
        <v>115</v>
      </c>
      <c r="J1565" t="s">
        <v>150</v>
      </c>
      <c r="L1565">
        <v>0</v>
      </c>
      <c r="M1565">
        <v>0</v>
      </c>
      <c r="N1565">
        <v>489.2</v>
      </c>
      <c r="O1565">
        <v>0</v>
      </c>
      <c r="P1565">
        <v>-489.2</v>
      </c>
      <c r="Q1565" t="s">
        <v>103</v>
      </c>
      <c r="R1565">
        <v>0</v>
      </c>
      <c r="S1565">
        <v>0</v>
      </c>
      <c r="T1565">
        <v>0</v>
      </c>
      <c r="U1565">
        <v>0</v>
      </c>
      <c r="V1565">
        <v>0</v>
      </c>
      <c r="W1565">
        <v>264</v>
      </c>
      <c r="X1565">
        <v>0</v>
      </c>
      <c r="Y1565">
        <v>0</v>
      </c>
      <c r="Z1565">
        <v>0</v>
      </c>
      <c r="AA1565">
        <v>225.20000000000002</v>
      </c>
      <c r="AB1565">
        <v>0</v>
      </c>
      <c r="AC1565">
        <v>0</v>
      </c>
      <c r="AD1565">
        <v>0</v>
      </c>
      <c r="AE1565" t="s">
        <v>104</v>
      </c>
      <c r="AF1565" t="s">
        <v>574</v>
      </c>
      <c r="AG1565" t="s">
        <v>427</v>
      </c>
      <c r="AH1565" t="s">
        <v>107</v>
      </c>
    </row>
    <row r="1566" spans="1:34" ht="15">
      <c r="A1566" t="s">
        <v>101</v>
      </c>
      <c r="B1566" t="s">
        <v>573</v>
      </c>
      <c r="C1566" t="s">
        <v>426</v>
      </c>
      <c r="D1566" t="s">
        <v>380</v>
      </c>
      <c r="E1566" t="s">
        <v>106</v>
      </c>
      <c r="F1566">
        <v>2012</v>
      </c>
      <c r="G1566" t="s">
        <v>113</v>
      </c>
      <c r="H1566" t="s">
        <v>381</v>
      </c>
      <c r="I1566" t="s">
        <v>115</v>
      </c>
      <c r="J1566" t="s">
        <v>150</v>
      </c>
      <c r="L1566">
        <v>0</v>
      </c>
      <c r="M1566">
        <v>0</v>
      </c>
      <c r="N1566">
        <v>947.38</v>
      </c>
      <c r="O1566">
        <v>0</v>
      </c>
      <c r="P1566">
        <v>-947.38</v>
      </c>
      <c r="Q1566" t="s">
        <v>103</v>
      </c>
      <c r="R1566">
        <v>0</v>
      </c>
      <c r="S1566">
        <v>0</v>
      </c>
      <c r="T1566">
        <v>0</v>
      </c>
      <c r="U1566">
        <v>0</v>
      </c>
      <c r="V1566">
        <v>0</v>
      </c>
      <c r="W1566">
        <v>463.52</v>
      </c>
      <c r="X1566">
        <v>0</v>
      </c>
      <c r="Y1566">
        <v>0</v>
      </c>
      <c r="Z1566">
        <v>0</v>
      </c>
      <c r="AA1566">
        <v>483.86</v>
      </c>
      <c r="AB1566">
        <v>0</v>
      </c>
      <c r="AC1566">
        <v>0</v>
      </c>
      <c r="AD1566">
        <v>0</v>
      </c>
      <c r="AE1566" t="s">
        <v>104</v>
      </c>
      <c r="AF1566" t="s">
        <v>574</v>
      </c>
      <c r="AG1566" t="s">
        <v>427</v>
      </c>
      <c r="AH1566" t="s">
        <v>107</v>
      </c>
    </row>
    <row r="1567" spans="1:34" ht="15">
      <c r="A1567" t="s">
        <v>101</v>
      </c>
      <c r="B1567" t="s">
        <v>573</v>
      </c>
      <c r="C1567" t="s">
        <v>426</v>
      </c>
      <c r="D1567" t="s">
        <v>526</v>
      </c>
      <c r="E1567" t="s">
        <v>106</v>
      </c>
      <c r="F1567">
        <v>2012</v>
      </c>
      <c r="G1567" t="s">
        <v>113</v>
      </c>
      <c r="H1567" t="s">
        <v>527</v>
      </c>
      <c r="I1567" t="s">
        <v>115</v>
      </c>
      <c r="J1567" t="s">
        <v>150</v>
      </c>
      <c r="L1567">
        <v>0</v>
      </c>
      <c r="M1567">
        <v>0</v>
      </c>
      <c r="N1567">
        <v>25.400000000000002</v>
      </c>
      <c r="O1567">
        <v>0</v>
      </c>
      <c r="P1567">
        <v>-25.400000000000002</v>
      </c>
      <c r="Q1567" t="s">
        <v>103</v>
      </c>
      <c r="R1567">
        <v>0</v>
      </c>
      <c r="S1567">
        <v>0</v>
      </c>
      <c r="T1567">
        <v>0</v>
      </c>
      <c r="U1567">
        <v>0</v>
      </c>
      <c r="V1567">
        <v>0</v>
      </c>
      <c r="W1567">
        <v>0</v>
      </c>
      <c r="X1567">
        <v>0</v>
      </c>
      <c r="Y1567">
        <v>0</v>
      </c>
      <c r="Z1567">
        <v>0</v>
      </c>
      <c r="AA1567">
        <v>0</v>
      </c>
      <c r="AB1567">
        <v>14.950000000000001</v>
      </c>
      <c r="AC1567">
        <v>10.450000000000001</v>
      </c>
      <c r="AD1567">
        <v>0</v>
      </c>
      <c r="AE1567" t="s">
        <v>104</v>
      </c>
      <c r="AF1567" t="s">
        <v>574</v>
      </c>
      <c r="AG1567" t="s">
        <v>427</v>
      </c>
      <c r="AH1567" t="s">
        <v>107</v>
      </c>
    </row>
    <row r="1568" spans="1:34" ht="15">
      <c r="A1568" t="s">
        <v>101</v>
      </c>
      <c r="B1568" t="s">
        <v>573</v>
      </c>
      <c r="C1568" t="s">
        <v>426</v>
      </c>
      <c r="D1568" t="s">
        <v>410</v>
      </c>
      <c r="E1568" t="s">
        <v>106</v>
      </c>
      <c r="F1568">
        <v>2012</v>
      </c>
      <c r="G1568" t="s">
        <v>113</v>
      </c>
      <c r="H1568" t="s">
        <v>411</v>
      </c>
      <c r="I1568" t="s">
        <v>115</v>
      </c>
      <c r="J1568" t="s">
        <v>150</v>
      </c>
      <c r="L1568">
        <v>0</v>
      </c>
      <c r="M1568">
        <v>0</v>
      </c>
      <c r="N1568">
        <v>15.540000000000001</v>
      </c>
      <c r="O1568">
        <v>0</v>
      </c>
      <c r="P1568">
        <v>-15.540000000000001</v>
      </c>
      <c r="Q1568" t="s">
        <v>103</v>
      </c>
      <c r="R1568">
        <v>0</v>
      </c>
      <c r="S1568">
        <v>0</v>
      </c>
      <c r="T1568">
        <v>0</v>
      </c>
      <c r="U1568">
        <v>0</v>
      </c>
      <c r="V1568">
        <v>0</v>
      </c>
      <c r="W1568">
        <v>0</v>
      </c>
      <c r="X1568">
        <v>0</v>
      </c>
      <c r="Y1568">
        <v>0</v>
      </c>
      <c r="Z1568">
        <v>0</v>
      </c>
      <c r="AA1568">
        <v>15.540000000000001</v>
      </c>
      <c r="AB1568">
        <v>0</v>
      </c>
      <c r="AC1568">
        <v>0</v>
      </c>
      <c r="AD1568">
        <v>0</v>
      </c>
      <c r="AE1568" t="s">
        <v>104</v>
      </c>
      <c r="AF1568" t="s">
        <v>574</v>
      </c>
      <c r="AG1568" t="s">
        <v>427</v>
      </c>
      <c r="AH1568" t="s">
        <v>107</v>
      </c>
    </row>
    <row r="1569" spans="1:34" ht="15">
      <c r="A1569" t="s">
        <v>101</v>
      </c>
      <c r="B1569" t="s">
        <v>573</v>
      </c>
      <c r="C1569" t="s">
        <v>426</v>
      </c>
      <c r="D1569" t="s">
        <v>577</v>
      </c>
      <c r="E1569" t="s">
        <v>106</v>
      </c>
      <c r="F1569">
        <v>2012</v>
      </c>
      <c r="G1569" t="s">
        <v>113</v>
      </c>
      <c r="H1569" t="s">
        <v>578</v>
      </c>
      <c r="I1569" t="s">
        <v>115</v>
      </c>
      <c r="J1569" t="s">
        <v>150</v>
      </c>
      <c r="L1569">
        <v>0</v>
      </c>
      <c r="M1569">
        <v>0</v>
      </c>
      <c r="N1569">
        <v>518</v>
      </c>
      <c r="O1569">
        <v>0</v>
      </c>
      <c r="P1569">
        <v>-518</v>
      </c>
      <c r="Q1569" t="s">
        <v>103</v>
      </c>
      <c r="R1569">
        <v>0</v>
      </c>
      <c r="S1569">
        <v>0</v>
      </c>
      <c r="T1569">
        <v>0</v>
      </c>
      <c r="U1569">
        <v>0</v>
      </c>
      <c r="V1569">
        <v>0</v>
      </c>
      <c r="W1569">
        <v>0</v>
      </c>
      <c r="X1569">
        <v>518</v>
      </c>
      <c r="Y1569">
        <v>0</v>
      </c>
      <c r="Z1569">
        <v>0</v>
      </c>
      <c r="AA1569">
        <v>0</v>
      </c>
      <c r="AB1569">
        <v>0</v>
      </c>
      <c r="AC1569">
        <v>0</v>
      </c>
      <c r="AD1569">
        <v>0</v>
      </c>
      <c r="AE1569" t="s">
        <v>104</v>
      </c>
      <c r="AF1569" t="s">
        <v>574</v>
      </c>
      <c r="AG1569" t="s">
        <v>427</v>
      </c>
      <c r="AH1569" t="s">
        <v>107</v>
      </c>
    </row>
    <row r="1570" spans="1:34" ht="15">
      <c r="A1570" t="s">
        <v>101</v>
      </c>
      <c r="B1570" t="s">
        <v>573</v>
      </c>
      <c r="C1570" t="s">
        <v>426</v>
      </c>
      <c r="D1570" t="s">
        <v>148</v>
      </c>
      <c r="E1570" t="s">
        <v>106</v>
      </c>
      <c r="F1570">
        <v>2012</v>
      </c>
      <c r="G1570" t="s">
        <v>113</v>
      </c>
      <c r="H1570" t="s">
        <v>149</v>
      </c>
      <c r="I1570" t="s">
        <v>115</v>
      </c>
      <c r="J1570" t="s">
        <v>150</v>
      </c>
      <c r="L1570">
        <v>0</v>
      </c>
      <c r="M1570">
        <v>0</v>
      </c>
      <c r="N1570">
        <v>394.2</v>
      </c>
      <c r="O1570">
        <v>0</v>
      </c>
      <c r="P1570">
        <v>-394.2</v>
      </c>
      <c r="Q1570" t="s">
        <v>103</v>
      </c>
      <c r="R1570">
        <v>0</v>
      </c>
      <c r="S1570">
        <v>0</v>
      </c>
      <c r="T1570">
        <v>0</v>
      </c>
      <c r="U1570">
        <v>0</v>
      </c>
      <c r="V1570">
        <v>197.1</v>
      </c>
      <c r="W1570">
        <v>0</v>
      </c>
      <c r="X1570">
        <v>0</v>
      </c>
      <c r="Y1570">
        <v>0</v>
      </c>
      <c r="Z1570">
        <v>0</v>
      </c>
      <c r="AA1570">
        <v>0</v>
      </c>
      <c r="AB1570">
        <v>197.1</v>
      </c>
      <c r="AC1570">
        <v>0</v>
      </c>
      <c r="AD1570">
        <v>0</v>
      </c>
      <c r="AE1570" t="s">
        <v>104</v>
      </c>
      <c r="AF1570" t="s">
        <v>574</v>
      </c>
      <c r="AG1570" t="s">
        <v>427</v>
      </c>
      <c r="AH1570" t="s">
        <v>107</v>
      </c>
    </row>
    <row r="1571" spans="1:34" ht="15">
      <c r="A1571" t="s">
        <v>101</v>
      </c>
      <c r="B1571" t="s">
        <v>573</v>
      </c>
      <c r="C1571" t="s">
        <v>426</v>
      </c>
      <c r="D1571" t="s">
        <v>394</v>
      </c>
      <c r="E1571" t="s">
        <v>106</v>
      </c>
      <c r="F1571">
        <v>2012</v>
      </c>
      <c r="G1571" t="s">
        <v>113</v>
      </c>
      <c r="H1571" t="s">
        <v>395</v>
      </c>
      <c r="I1571" t="s">
        <v>115</v>
      </c>
      <c r="J1571" t="s">
        <v>150</v>
      </c>
      <c r="L1571">
        <v>0</v>
      </c>
      <c r="M1571">
        <v>0</v>
      </c>
      <c r="N1571">
        <v>10192.69</v>
      </c>
      <c r="O1571">
        <v>138.05</v>
      </c>
      <c r="P1571">
        <v>-10330.74</v>
      </c>
      <c r="Q1571" t="s">
        <v>103</v>
      </c>
      <c r="R1571">
        <v>0</v>
      </c>
      <c r="S1571">
        <v>0</v>
      </c>
      <c r="T1571">
        <v>0</v>
      </c>
      <c r="U1571">
        <v>1791.65</v>
      </c>
      <c r="V1571">
        <v>200.77</v>
      </c>
      <c r="W1571">
        <v>3154.1</v>
      </c>
      <c r="X1571">
        <v>0</v>
      </c>
      <c r="Y1571">
        <v>776.41</v>
      </c>
      <c r="Z1571">
        <v>959.16</v>
      </c>
      <c r="AA1571">
        <v>946.52</v>
      </c>
      <c r="AB1571">
        <v>1781.24</v>
      </c>
      <c r="AC1571">
        <v>582.84</v>
      </c>
      <c r="AD1571">
        <v>0</v>
      </c>
      <c r="AE1571" t="s">
        <v>104</v>
      </c>
      <c r="AF1571" t="s">
        <v>574</v>
      </c>
      <c r="AG1571" t="s">
        <v>427</v>
      </c>
      <c r="AH1571" t="s">
        <v>107</v>
      </c>
    </row>
    <row r="1572" spans="1:34" ht="15">
      <c r="A1572" t="s">
        <v>101</v>
      </c>
      <c r="B1572" t="s">
        <v>573</v>
      </c>
      <c r="C1572" t="s">
        <v>426</v>
      </c>
      <c r="D1572" t="s">
        <v>223</v>
      </c>
      <c r="E1572" t="s">
        <v>106</v>
      </c>
      <c r="F1572">
        <v>2012</v>
      </c>
      <c r="G1572" t="s">
        <v>113</v>
      </c>
      <c r="H1572" t="s">
        <v>224</v>
      </c>
      <c r="I1572" t="s">
        <v>115</v>
      </c>
      <c r="J1572" t="s">
        <v>150</v>
      </c>
      <c r="L1572">
        <v>0</v>
      </c>
      <c r="M1572">
        <v>0</v>
      </c>
      <c r="N1572">
        <v>519</v>
      </c>
      <c r="O1572">
        <v>0</v>
      </c>
      <c r="P1572">
        <v>-519</v>
      </c>
      <c r="Q1572" t="s">
        <v>103</v>
      </c>
      <c r="R1572">
        <v>0</v>
      </c>
      <c r="S1572">
        <v>0</v>
      </c>
      <c r="T1572">
        <v>0</v>
      </c>
      <c r="U1572">
        <v>0</v>
      </c>
      <c r="V1572">
        <v>0</v>
      </c>
      <c r="W1572">
        <v>0</v>
      </c>
      <c r="X1572">
        <v>0</v>
      </c>
      <c r="Y1572">
        <v>320</v>
      </c>
      <c r="Z1572">
        <v>159</v>
      </c>
      <c r="AA1572">
        <v>40</v>
      </c>
      <c r="AB1572">
        <v>0</v>
      </c>
      <c r="AC1572">
        <v>0</v>
      </c>
      <c r="AD1572">
        <v>0</v>
      </c>
      <c r="AE1572" t="s">
        <v>104</v>
      </c>
      <c r="AF1572" t="s">
        <v>574</v>
      </c>
      <c r="AG1572" t="s">
        <v>427</v>
      </c>
      <c r="AH1572" t="s">
        <v>107</v>
      </c>
    </row>
    <row r="1573" spans="1:34" ht="15">
      <c r="A1573" t="s">
        <v>101</v>
      </c>
      <c r="B1573" t="s">
        <v>573</v>
      </c>
      <c r="C1573" t="s">
        <v>426</v>
      </c>
      <c r="D1573" t="s">
        <v>478</v>
      </c>
      <c r="E1573" t="s">
        <v>106</v>
      </c>
      <c r="F1573">
        <v>2012</v>
      </c>
      <c r="G1573" t="s">
        <v>113</v>
      </c>
      <c r="H1573" t="s">
        <v>479</v>
      </c>
      <c r="I1573" t="s">
        <v>115</v>
      </c>
      <c r="J1573" t="s">
        <v>150</v>
      </c>
      <c r="L1573">
        <v>0</v>
      </c>
      <c r="M1573">
        <v>0</v>
      </c>
      <c r="N1573">
        <v>35.63</v>
      </c>
      <c r="O1573">
        <v>0</v>
      </c>
      <c r="P1573">
        <v>-35.63</v>
      </c>
      <c r="Q1573" t="s">
        <v>103</v>
      </c>
      <c r="R1573">
        <v>0</v>
      </c>
      <c r="S1573">
        <v>0</v>
      </c>
      <c r="T1573">
        <v>0</v>
      </c>
      <c r="U1573">
        <v>0</v>
      </c>
      <c r="V1573">
        <v>0</v>
      </c>
      <c r="W1573">
        <v>0</v>
      </c>
      <c r="X1573">
        <v>0</v>
      </c>
      <c r="Y1573">
        <v>0</v>
      </c>
      <c r="Z1573">
        <v>0</v>
      </c>
      <c r="AA1573">
        <v>0</v>
      </c>
      <c r="AB1573">
        <v>0</v>
      </c>
      <c r="AC1573">
        <v>35.63</v>
      </c>
      <c r="AD1573">
        <v>0</v>
      </c>
      <c r="AE1573" t="s">
        <v>104</v>
      </c>
      <c r="AF1573" t="s">
        <v>574</v>
      </c>
      <c r="AG1573" t="s">
        <v>427</v>
      </c>
      <c r="AH1573" t="s">
        <v>107</v>
      </c>
    </row>
    <row r="1574" spans="1:34" ht="15">
      <c r="A1574" t="s">
        <v>101</v>
      </c>
      <c r="B1574" t="s">
        <v>573</v>
      </c>
      <c r="C1574" t="s">
        <v>426</v>
      </c>
      <c r="D1574" t="s">
        <v>406</v>
      </c>
      <c r="E1574" t="s">
        <v>106</v>
      </c>
      <c r="F1574">
        <v>2012</v>
      </c>
      <c r="G1574" t="s">
        <v>113</v>
      </c>
      <c r="H1574" t="s">
        <v>407</v>
      </c>
      <c r="I1574" t="s">
        <v>115</v>
      </c>
      <c r="J1574" t="s">
        <v>150</v>
      </c>
      <c r="L1574">
        <v>0</v>
      </c>
      <c r="M1574">
        <v>0</v>
      </c>
      <c r="N1574">
        <v>33745.95</v>
      </c>
      <c r="O1574">
        <v>0</v>
      </c>
      <c r="P1574">
        <v>-33745.95</v>
      </c>
      <c r="Q1574" t="s">
        <v>103</v>
      </c>
      <c r="R1574">
        <v>0</v>
      </c>
      <c r="S1574">
        <v>2144.01</v>
      </c>
      <c r="T1574">
        <v>0</v>
      </c>
      <c r="U1574">
        <v>-428.8</v>
      </c>
      <c r="V1574">
        <v>0</v>
      </c>
      <c r="W1574">
        <v>0</v>
      </c>
      <c r="X1574">
        <v>0</v>
      </c>
      <c r="Y1574">
        <v>0</v>
      </c>
      <c r="Z1574">
        <v>24549.850000000002</v>
      </c>
      <c r="AA1574">
        <v>4073.25</v>
      </c>
      <c r="AB1574">
        <v>0</v>
      </c>
      <c r="AC1574">
        <v>3407.64</v>
      </c>
      <c r="AD1574">
        <v>0</v>
      </c>
      <c r="AE1574" t="s">
        <v>104</v>
      </c>
      <c r="AF1574" t="s">
        <v>574</v>
      </c>
      <c r="AG1574" t="s">
        <v>427</v>
      </c>
      <c r="AH1574" t="s">
        <v>107</v>
      </c>
    </row>
    <row r="1575" spans="1:34" ht="15">
      <c r="A1575" t="s">
        <v>101</v>
      </c>
      <c r="B1575" t="s">
        <v>573</v>
      </c>
      <c r="C1575" t="s">
        <v>426</v>
      </c>
      <c r="D1575" t="s">
        <v>374</v>
      </c>
      <c r="E1575" t="s">
        <v>106</v>
      </c>
      <c r="F1575">
        <v>2012</v>
      </c>
      <c r="G1575" t="s">
        <v>113</v>
      </c>
      <c r="H1575" t="s">
        <v>375</v>
      </c>
      <c r="I1575" t="s">
        <v>115</v>
      </c>
      <c r="J1575" t="s">
        <v>150</v>
      </c>
      <c r="L1575">
        <v>0</v>
      </c>
      <c r="M1575">
        <v>0</v>
      </c>
      <c r="N1575">
        <v>319</v>
      </c>
      <c r="O1575">
        <v>0</v>
      </c>
      <c r="P1575">
        <v>-319</v>
      </c>
      <c r="Q1575" t="s">
        <v>103</v>
      </c>
      <c r="R1575">
        <v>0</v>
      </c>
      <c r="S1575">
        <v>0</v>
      </c>
      <c r="T1575">
        <v>0</v>
      </c>
      <c r="U1575">
        <v>0</v>
      </c>
      <c r="V1575">
        <v>0</v>
      </c>
      <c r="W1575">
        <v>0</v>
      </c>
      <c r="X1575">
        <v>0</v>
      </c>
      <c r="Y1575">
        <v>0</v>
      </c>
      <c r="Z1575">
        <v>0</v>
      </c>
      <c r="AA1575">
        <v>319</v>
      </c>
      <c r="AB1575">
        <v>0</v>
      </c>
      <c r="AC1575">
        <v>0</v>
      </c>
      <c r="AD1575">
        <v>0</v>
      </c>
      <c r="AE1575" t="s">
        <v>104</v>
      </c>
      <c r="AF1575" t="s">
        <v>574</v>
      </c>
      <c r="AG1575" t="s">
        <v>427</v>
      </c>
      <c r="AH1575" t="s">
        <v>107</v>
      </c>
    </row>
    <row r="1576" spans="1:34" ht="15">
      <c r="A1576" t="s">
        <v>101</v>
      </c>
      <c r="B1576" t="s">
        <v>573</v>
      </c>
      <c r="C1576" t="s">
        <v>426</v>
      </c>
      <c r="D1576" t="s">
        <v>183</v>
      </c>
      <c r="E1576" t="s">
        <v>106</v>
      </c>
      <c r="F1576">
        <v>2012</v>
      </c>
      <c r="G1576" t="s">
        <v>113</v>
      </c>
      <c r="H1576" t="s">
        <v>184</v>
      </c>
      <c r="I1576" t="s">
        <v>115</v>
      </c>
      <c r="J1576" t="s">
        <v>150</v>
      </c>
      <c r="L1576">
        <v>0</v>
      </c>
      <c r="M1576">
        <v>0</v>
      </c>
      <c r="N1576">
        <v>21437.45</v>
      </c>
      <c r="O1576">
        <v>90.89</v>
      </c>
      <c r="P1576">
        <v>-21528.34</v>
      </c>
      <c r="Q1576" t="s">
        <v>103</v>
      </c>
      <c r="R1576">
        <v>0</v>
      </c>
      <c r="S1576">
        <v>0</v>
      </c>
      <c r="T1576">
        <v>0</v>
      </c>
      <c r="U1576">
        <v>0</v>
      </c>
      <c r="V1576">
        <v>0</v>
      </c>
      <c r="W1576">
        <v>13</v>
      </c>
      <c r="X1576">
        <v>1244.46</v>
      </c>
      <c r="Y1576">
        <v>1307.56</v>
      </c>
      <c r="Z1576">
        <v>17420.53</v>
      </c>
      <c r="AA1576">
        <v>1451.9</v>
      </c>
      <c r="AB1576">
        <v>0</v>
      </c>
      <c r="AC1576">
        <v>0</v>
      </c>
      <c r="AD1576">
        <v>0</v>
      </c>
      <c r="AE1576" t="s">
        <v>104</v>
      </c>
      <c r="AF1576" t="s">
        <v>574</v>
      </c>
      <c r="AG1576" t="s">
        <v>427</v>
      </c>
      <c r="AH1576" t="s">
        <v>107</v>
      </c>
    </row>
    <row r="1577" spans="1:34" ht="15">
      <c r="A1577" t="s">
        <v>101</v>
      </c>
      <c r="B1577" t="s">
        <v>573</v>
      </c>
      <c r="C1577" t="s">
        <v>426</v>
      </c>
      <c r="D1577" t="s">
        <v>151</v>
      </c>
      <c r="E1577" t="s">
        <v>106</v>
      </c>
      <c r="F1577">
        <v>2012</v>
      </c>
      <c r="G1577" t="s">
        <v>113</v>
      </c>
      <c r="H1577" t="s">
        <v>152</v>
      </c>
      <c r="I1577" t="s">
        <v>115</v>
      </c>
      <c r="J1577" t="s">
        <v>150</v>
      </c>
      <c r="L1577">
        <v>0</v>
      </c>
      <c r="M1577">
        <v>0</v>
      </c>
      <c r="N1577">
        <v>61435.79</v>
      </c>
      <c r="O1577">
        <v>0</v>
      </c>
      <c r="P1577">
        <v>-61435.79</v>
      </c>
      <c r="Q1577" t="s">
        <v>103</v>
      </c>
      <c r="R1577">
        <v>0</v>
      </c>
      <c r="S1577">
        <v>0</v>
      </c>
      <c r="T1577">
        <v>0</v>
      </c>
      <c r="U1577">
        <v>0</v>
      </c>
      <c r="V1577">
        <v>1356</v>
      </c>
      <c r="W1577">
        <v>892</v>
      </c>
      <c r="X1577">
        <v>7132.75</v>
      </c>
      <c r="Y1577">
        <v>12948.99</v>
      </c>
      <c r="Z1577">
        <v>12477</v>
      </c>
      <c r="AA1577">
        <v>1227.5</v>
      </c>
      <c r="AB1577">
        <v>23406</v>
      </c>
      <c r="AC1577">
        <v>1995.55</v>
      </c>
      <c r="AD1577">
        <v>0</v>
      </c>
      <c r="AE1577" t="s">
        <v>104</v>
      </c>
      <c r="AF1577" t="s">
        <v>574</v>
      </c>
      <c r="AG1577" t="s">
        <v>427</v>
      </c>
      <c r="AH1577" t="s">
        <v>107</v>
      </c>
    </row>
    <row r="1578" spans="1:34" ht="15">
      <c r="A1578" t="s">
        <v>101</v>
      </c>
      <c r="B1578" t="s">
        <v>573</v>
      </c>
      <c r="C1578" t="s">
        <v>426</v>
      </c>
      <c r="D1578" t="s">
        <v>185</v>
      </c>
      <c r="E1578" t="s">
        <v>106</v>
      </c>
      <c r="F1578">
        <v>2012</v>
      </c>
      <c r="G1578" t="s">
        <v>113</v>
      </c>
      <c r="H1578" t="s">
        <v>186</v>
      </c>
      <c r="I1578" t="s">
        <v>115</v>
      </c>
      <c r="J1578" t="s">
        <v>187</v>
      </c>
      <c r="L1578">
        <v>0</v>
      </c>
      <c r="M1578">
        <v>0</v>
      </c>
      <c r="N1578">
        <v>2485</v>
      </c>
      <c r="O1578">
        <v>0</v>
      </c>
      <c r="P1578">
        <v>-2485</v>
      </c>
      <c r="Q1578" t="s">
        <v>103</v>
      </c>
      <c r="R1578">
        <v>0</v>
      </c>
      <c r="S1578">
        <v>0</v>
      </c>
      <c r="T1578">
        <v>0</v>
      </c>
      <c r="U1578">
        <v>0</v>
      </c>
      <c r="V1578">
        <v>0</v>
      </c>
      <c r="W1578">
        <v>0</v>
      </c>
      <c r="X1578">
        <v>0</v>
      </c>
      <c r="Y1578">
        <v>2128</v>
      </c>
      <c r="Z1578">
        <v>0</v>
      </c>
      <c r="AA1578">
        <v>-742</v>
      </c>
      <c r="AB1578">
        <v>0</v>
      </c>
      <c r="AC1578">
        <v>1099</v>
      </c>
      <c r="AD1578">
        <v>0</v>
      </c>
      <c r="AE1578" t="s">
        <v>104</v>
      </c>
      <c r="AF1578" t="s">
        <v>574</v>
      </c>
      <c r="AG1578" t="s">
        <v>427</v>
      </c>
      <c r="AH1578" t="s">
        <v>107</v>
      </c>
    </row>
    <row r="1579" spans="1:34" ht="15">
      <c r="A1579" t="s">
        <v>101</v>
      </c>
      <c r="B1579" t="s">
        <v>573</v>
      </c>
      <c r="C1579" t="s">
        <v>426</v>
      </c>
      <c r="D1579" t="s">
        <v>480</v>
      </c>
      <c r="E1579" t="s">
        <v>106</v>
      </c>
      <c r="F1579">
        <v>2012</v>
      </c>
      <c r="G1579" t="s">
        <v>113</v>
      </c>
      <c r="H1579" t="s">
        <v>481</v>
      </c>
      <c r="I1579" t="s">
        <v>115</v>
      </c>
      <c r="J1579" t="s">
        <v>187</v>
      </c>
      <c r="L1579">
        <v>0</v>
      </c>
      <c r="M1579">
        <v>0</v>
      </c>
      <c r="N1579">
        <v>11604</v>
      </c>
      <c r="O1579">
        <v>0</v>
      </c>
      <c r="P1579">
        <v>-11604</v>
      </c>
      <c r="Q1579" t="s">
        <v>103</v>
      </c>
      <c r="R1579">
        <v>0</v>
      </c>
      <c r="S1579">
        <v>0</v>
      </c>
      <c r="T1579">
        <v>0</v>
      </c>
      <c r="U1579">
        <v>0</v>
      </c>
      <c r="V1579">
        <v>0</v>
      </c>
      <c r="W1579">
        <v>0</v>
      </c>
      <c r="X1579">
        <v>11604</v>
      </c>
      <c r="Y1579">
        <v>0</v>
      </c>
      <c r="Z1579">
        <v>0</v>
      </c>
      <c r="AA1579">
        <v>0</v>
      </c>
      <c r="AB1579">
        <v>0</v>
      </c>
      <c r="AC1579">
        <v>0</v>
      </c>
      <c r="AD1579">
        <v>0</v>
      </c>
      <c r="AE1579" t="s">
        <v>104</v>
      </c>
      <c r="AF1579" t="s">
        <v>574</v>
      </c>
      <c r="AG1579" t="s">
        <v>427</v>
      </c>
      <c r="AH1579" t="s">
        <v>107</v>
      </c>
    </row>
    <row r="1580" spans="1:34" ht="15">
      <c r="A1580" t="s">
        <v>101</v>
      </c>
      <c r="B1580" t="s">
        <v>573</v>
      </c>
      <c r="C1580" t="s">
        <v>426</v>
      </c>
      <c r="D1580" t="s">
        <v>278</v>
      </c>
      <c r="E1580" t="s">
        <v>106</v>
      </c>
      <c r="F1580">
        <v>2012</v>
      </c>
      <c r="G1580" t="s">
        <v>113</v>
      </c>
      <c r="H1580" t="s">
        <v>279</v>
      </c>
      <c r="I1580" t="s">
        <v>115</v>
      </c>
      <c r="J1580" t="s">
        <v>187</v>
      </c>
      <c r="L1580">
        <v>0</v>
      </c>
      <c r="M1580">
        <v>0</v>
      </c>
      <c r="N1580">
        <v>28.13</v>
      </c>
      <c r="O1580">
        <v>0</v>
      </c>
      <c r="P1580">
        <v>-28.13</v>
      </c>
      <c r="Q1580" t="s">
        <v>103</v>
      </c>
      <c r="R1580">
        <v>0</v>
      </c>
      <c r="S1580">
        <v>0</v>
      </c>
      <c r="T1580">
        <v>0</v>
      </c>
      <c r="U1580">
        <v>0</v>
      </c>
      <c r="V1580">
        <v>0</v>
      </c>
      <c r="W1580">
        <v>0</v>
      </c>
      <c r="X1580">
        <v>0</v>
      </c>
      <c r="Y1580">
        <v>0</v>
      </c>
      <c r="Z1580">
        <v>0</v>
      </c>
      <c r="AA1580">
        <v>0</v>
      </c>
      <c r="AB1580">
        <v>0</v>
      </c>
      <c r="AC1580">
        <v>28.13</v>
      </c>
      <c r="AD1580">
        <v>0</v>
      </c>
      <c r="AE1580" t="s">
        <v>104</v>
      </c>
      <c r="AF1580" t="s">
        <v>574</v>
      </c>
      <c r="AG1580" t="s">
        <v>427</v>
      </c>
      <c r="AH1580" t="s">
        <v>107</v>
      </c>
    </row>
    <row r="1581" spans="1:34" ht="15">
      <c r="A1581" t="s">
        <v>101</v>
      </c>
      <c r="B1581" t="s">
        <v>573</v>
      </c>
      <c r="C1581" t="s">
        <v>426</v>
      </c>
      <c r="D1581" t="s">
        <v>540</v>
      </c>
      <c r="E1581" t="s">
        <v>106</v>
      </c>
      <c r="F1581">
        <v>2012</v>
      </c>
      <c r="G1581" t="s">
        <v>113</v>
      </c>
      <c r="H1581" t="s">
        <v>541</v>
      </c>
      <c r="I1581" t="s">
        <v>115</v>
      </c>
      <c r="J1581" t="s">
        <v>187</v>
      </c>
      <c r="L1581">
        <v>0</v>
      </c>
      <c r="M1581">
        <v>0</v>
      </c>
      <c r="N1581">
        <v>545.6</v>
      </c>
      <c r="O1581">
        <v>0</v>
      </c>
      <c r="P1581">
        <v>-545.6</v>
      </c>
      <c r="Q1581" t="s">
        <v>103</v>
      </c>
      <c r="R1581">
        <v>0</v>
      </c>
      <c r="S1581">
        <v>0</v>
      </c>
      <c r="T1581">
        <v>0</v>
      </c>
      <c r="U1581">
        <v>0</v>
      </c>
      <c r="V1581">
        <v>0</v>
      </c>
      <c r="W1581">
        <v>0</v>
      </c>
      <c r="X1581">
        <v>0</v>
      </c>
      <c r="Y1581">
        <v>0</v>
      </c>
      <c r="Z1581">
        <v>0</v>
      </c>
      <c r="AA1581">
        <v>0</v>
      </c>
      <c r="AB1581">
        <v>0</v>
      </c>
      <c r="AC1581">
        <v>545.6</v>
      </c>
      <c r="AD1581">
        <v>0</v>
      </c>
      <c r="AE1581" t="s">
        <v>104</v>
      </c>
      <c r="AF1581" t="s">
        <v>574</v>
      </c>
      <c r="AG1581" t="s">
        <v>427</v>
      </c>
      <c r="AH1581" t="s">
        <v>107</v>
      </c>
    </row>
    <row r="1582" spans="1:34" ht="15">
      <c r="A1582" t="s">
        <v>101</v>
      </c>
      <c r="B1582" t="s">
        <v>573</v>
      </c>
      <c r="C1582" t="s">
        <v>426</v>
      </c>
      <c r="D1582" t="s">
        <v>579</v>
      </c>
      <c r="E1582" t="s">
        <v>106</v>
      </c>
      <c r="F1582">
        <v>2012</v>
      </c>
      <c r="G1582" t="s">
        <v>113</v>
      </c>
      <c r="H1582" t="s">
        <v>580</v>
      </c>
      <c r="I1582" t="s">
        <v>115</v>
      </c>
      <c r="J1582" t="s">
        <v>187</v>
      </c>
      <c r="L1582">
        <v>0</v>
      </c>
      <c r="M1582">
        <v>0</v>
      </c>
      <c r="N1582">
        <v>614.67</v>
      </c>
      <c r="O1582">
        <v>0</v>
      </c>
      <c r="P1582">
        <v>-614.67</v>
      </c>
      <c r="Q1582" t="s">
        <v>103</v>
      </c>
      <c r="R1582">
        <v>0</v>
      </c>
      <c r="S1582">
        <v>0</v>
      </c>
      <c r="T1582">
        <v>0</v>
      </c>
      <c r="U1582">
        <v>0</v>
      </c>
      <c r="V1582">
        <v>0</v>
      </c>
      <c r="W1582">
        <v>0</v>
      </c>
      <c r="X1582">
        <v>0</v>
      </c>
      <c r="Y1582">
        <v>0</v>
      </c>
      <c r="Z1582">
        <v>0</v>
      </c>
      <c r="AA1582">
        <v>0</v>
      </c>
      <c r="AB1582">
        <v>0</v>
      </c>
      <c r="AC1582">
        <v>614.67</v>
      </c>
      <c r="AD1582">
        <v>0</v>
      </c>
      <c r="AE1582" t="s">
        <v>104</v>
      </c>
      <c r="AF1582" t="s">
        <v>574</v>
      </c>
      <c r="AG1582" t="s">
        <v>427</v>
      </c>
      <c r="AH1582" t="s">
        <v>107</v>
      </c>
    </row>
    <row r="1583" spans="1:34" ht="15">
      <c r="A1583" t="s">
        <v>101</v>
      </c>
      <c r="B1583" t="s">
        <v>573</v>
      </c>
      <c r="C1583" t="s">
        <v>426</v>
      </c>
      <c r="D1583" t="s">
        <v>280</v>
      </c>
      <c r="E1583" t="s">
        <v>106</v>
      </c>
      <c r="F1583">
        <v>2012</v>
      </c>
      <c r="G1583" t="s">
        <v>113</v>
      </c>
      <c r="H1583" t="s">
        <v>281</v>
      </c>
      <c r="I1583" t="s">
        <v>115</v>
      </c>
      <c r="J1583" t="s">
        <v>187</v>
      </c>
      <c r="L1583">
        <v>0</v>
      </c>
      <c r="M1583">
        <v>0</v>
      </c>
      <c r="N1583">
        <v>1520.6000000000001</v>
      </c>
      <c r="O1583">
        <v>0</v>
      </c>
      <c r="P1583">
        <v>-1520.6000000000001</v>
      </c>
      <c r="Q1583" t="s">
        <v>103</v>
      </c>
      <c r="R1583">
        <v>0</v>
      </c>
      <c r="S1583">
        <v>0</v>
      </c>
      <c r="T1583">
        <v>0</v>
      </c>
      <c r="U1583">
        <v>0</v>
      </c>
      <c r="V1583">
        <v>0</v>
      </c>
      <c r="W1583">
        <v>0</v>
      </c>
      <c r="X1583">
        <v>0</v>
      </c>
      <c r="Y1583">
        <v>0</v>
      </c>
      <c r="Z1583">
        <v>0</v>
      </c>
      <c r="AA1583">
        <v>0</v>
      </c>
      <c r="AB1583">
        <v>0</v>
      </c>
      <c r="AC1583">
        <v>1520.6000000000001</v>
      </c>
      <c r="AD1583">
        <v>0</v>
      </c>
      <c r="AE1583" t="s">
        <v>104</v>
      </c>
      <c r="AF1583" t="s">
        <v>574</v>
      </c>
      <c r="AG1583" t="s">
        <v>427</v>
      </c>
      <c r="AH1583" t="s">
        <v>107</v>
      </c>
    </row>
    <row r="1584" spans="1:34" ht="15">
      <c r="A1584" t="s">
        <v>101</v>
      </c>
      <c r="B1584" t="s">
        <v>573</v>
      </c>
      <c r="C1584" t="s">
        <v>426</v>
      </c>
      <c r="D1584" t="s">
        <v>581</v>
      </c>
      <c r="E1584" t="s">
        <v>106</v>
      </c>
      <c r="F1584">
        <v>2012</v>
      </c>
      <c r="G1584" t="s">
        <v>113</v>
      </c>
      <c r="H1584" t="s">
        <v>582</v>
      </c>
      <c r="I1584" t="s">
        <v>115</v>
      </c>
      <c r="J1584" t="s">
        <v>187</v>
      </c>
      <c r="L1584">
        <v>0</v>
      </c>
      <c r="M1584">
        <v>0</v>
      </c>
      <c r="N1584">
        <v>94.10000000000001</v>
      </c>
      <c r="O1584">
        <v>0</v>
      </c>
      <c r="P1584">
        <v>-94.10000000000001</v>
      </c>
      <c r="Q1584" t="s">
        <v>103</v>
      </c>
      <c r="R1584">
        <v>0</v>
      </c>
      <c r="S1584">
        <v>0</v>
      </c>
      <c r="T1584">
        <v>0</v>
      </c>
      <c r="U1584">
        <v>0</v>
      </c>
      <c r="V1584">
        <v>0</v>
      </c>
      <c r="W1584">
        <v>0</v>
      </c>
      <c r="X1584">
        <v>0</v>
      </c>
      <c r="Y1584">
        <v>0</v>
      </c>
      <c r="Z1584">
        <v>0</v>
      </c>
      <c r="AA1584">
        <v>0</v>
      </c>
      <c r="AB1584">
        <v>0</v>
      </c>
      <c r="AC1584">
        <v>94.10000000000001</v>
      </c>
      <c r="AD1584">
        <v>0</v>
      </c>
      <c r="AE1584" t="s">
        <v>104</v>
      </c>
      <c r="AF1584" t="s">
        <v>574</v>
      </c>
      <c r="AG1584" t="s">
        <v>427</v>
      </c>
      <c r="AH1584" t="s">
        <v>107</v>
      </c>
    </row>
    <row r="1585" spans="1:34" ht="15">
      <c r="A1585" t="s">
        <v>101</v>
      </c>
      <c r="B1585" t="s">
        <v>573</v>
      </c>
      <c r="C1585" t="s">
        <v>426</v>
      </c>
      <c r="D1585" t="s">
        <v>188</v>
      </c>
      <c r="E1585" t="s">
        <v>106</v>
      </c>
      <c r="F1585">
        <v>2012</v>
      </c>
      <c r="G1585" t="s">
        <v>113</v>
      </c>
      <c r="H1585" t="s">
        <v>189</v>
      </c>
      <c r="I1585" t="s">
        <v>115</v>
      </c>
      <c r="J1585" t="s">
        <v>190</v>
      </c>
      <c r="L1585">
        <v>0</v>
      </c>
      <c r="M1585">
        <v>0</v>
      </c>
      <c r="N1585">
        <v>164734.65</v>
      </c>
      <c r="O1585">
        <v>0.01</v>
      </c>
      <c r="P1585">
        <v>-164734.66</v>
      </c>
      <c r="Q1585" t="s">
        <v>103</v>
      </c>
      <c r="R1585">
        <v>0</v>
      </c>
      <c r="S1585">
        <v>0</v>
      </c>
      <c r="T1585">
        <v>0</v>
      </c>
      <c r="U1585">
        <v>0</v>
      </c>
      <c r="V1585">
        <v>0</v>
      </c>
      <c r="W1585">
        <v>0</v>
      </c>
      <c r="X1585">
        <v>1680.08</v>
      </c>
      <c r="Y1585">
        <v>870.53</v>
      </c>
      <c r="Z1585">
        <v>4991.52</v>
      </c>
      <c r="AA1585">
        <v>3296.39</v>
      </c>
      <c r="AB1585">
        <v>132715.93</v>
      </c>
      <c r="AC1585">
        <v>21180.2</v>
      </c>
      <c r="AD1585">
        <v>0</v>
      </c>
      <c r="AE1585" t="s">
        <v>104</v>
      </c>
      <c r="AF1585" t="s">
        <v>574</v>
      </c>
      <c r="AG1585" t="s">
        <v>427</v>
      </c>
      <c r="AH1585" t="s">
        <v>107</v>
      </c>
    </row>
    <row r="1586" spans="1:34" ht="15">
      <c r="A1586" t="s">
        <v>101</v>
      </c>
      <c r="B1586" t="s">
        <v>573</v>
      </c>
      <c r="C1586" t="s">
        <v>426</v>
      </c>
      <c r="D1586" t="s">
        <v>268</v>
      </c>
      <c r="E1586" t="s">
        <v>106</v>
      </c>
      <c r="F1586">
        <v>2012</v>
      </c>
      <c r="G1586" t="s">
        <v>113</v>
      </c>
      <c r="H1586" t="s">
        <v>269</v>
      </c>
      <c r="I1586" t="s">
        <v>115</v>
      </c>
      <c r="J1586" t="s">
        <v>190</v>
      </c>
      <c r="L1586">
        <v>0</v>
      </c>
      <c r="M1586">
        <v>0</v>
      </c>
      <c r="N1586">
        <v>6811.53</v>
      </c>
      <c r="O1586">
        <v>105.75</v>
      </c>
      <c r="P1586">
        <v>-6917.28</v>
      </c>
      <c r="Q1586" t="s">
        <v>103</v>
      </c>
      <c r="R1586">
        <v>0</v>
      </c>
      <c r="S1586">
        <v>0</v>
      </c>
      <c r="T1586">
        <v>0</v>
      </c>
      <c r="U1586">
        <v>0</v>
      </c>
      <c r="V1586">
        <v>0</v>
      </c>
      <c r="W1586">
        <v>348.6</v>
      </c>
      <c r="X1586">
        <v>0</v>
      </c>
      <c r="Y1586">
        <v>0</v>
      </c>
      <c r="Z1586">
        <v>0</v>
      </c>
      <c r="AA1586">
        <v>0</v>
      </c>
      <c r="AB1586">
        <v>6568.68</v>
      </c>
      <c r="AC1586">
        <v>-105.75</v>
      </c>
      <c r="AD1586">
        <v>0</v>
      </c>
      <c r="AE1586" t="s">
        <v>104</v>
      </c>
      <c r="AF1586" t="s">
        <v>574</v>
      </c>
      <c r="AG1586" t="s">
        <v>427</v>
      </c>
      <c r="AH1586" t="s">
        <v>107</v>
      </c>
    </row>
    <row r="1587" spans="1:34" ht="15">
      <c r="A1587" t="s">
        <v>101</v>
      </c>
      <c r="B1587" t="s">
        <v>573</v>
      </c>
      <c r="C1587" t="s">
        <v>426</v>
      </c>
      <c r="D1587" t="s">
        <v>225</v>
      </c>
      <c r="E1587" t="s">
        <v>106</v>
      </c>
      <c r="F1587">
        <v>2012</v>
      </c>
      <c r="G1587" t="s">
        <v>113</v>
      </c>
      <c r="H1587" t="s">
        <v>226</v>
      </c>
      <c r="I1587" t="s">
        <v>115</v>
      </c>
      <c r="J1587" t="s">
        <v>227</v>
      </c>
      <c r="L1587">
        <v>0</v>
      </c>
      <c r="M1587">
        <v>0</v>
      </c>
      <c r="N1587">
        <v>769683.67</v>
      </c>
      <c r="O1587">
        <v>0</v>
      </c>
      <c r="P1587">
        <v>-769683.67</v>
      </c>
      <c r="Q1587" t="s">
        <v>103</v>
      </c>
      <c r="R1587">
        <v>50243.200000000004</v>
      </c>
      <c r="S1587">
        <v>41391.5</v>
      </c>
      <c r="T1587">
        <v>84491.11</v>
      </c>
      <c r="U1587">
        <v>55575.340000000004</v>
      </c>
      <c r="V1587">
        <v>74350.81</v>
      </c>
      <c r="W1587">
        <v>63487.450000000004</v>
      </c>
      <c r="X1587">
        <v>57047.090000000004</v>
      </c>
      <c r="Y1587">
        <v>90550.91</v>
      </c>
      <c r="Z1587">
        <v>57464.020000000004</v>
      </c>
      <c r="AA1587">
        <v>63154.16</v>
      </c>
      <c r="AB1587">
        <v>55978.11</v>
      </c>
      <c r="AC1587">
        <v>75949.97</v>
      </c>
      <c r="AD1587">
        <v>0</v>
      </c>
      <c r="AE1587" t="s">
        <v>104</v>
      </c>
      <c r="AF1587" t="s">
        <v>574</v>
      </c>
      <c r="AG1587" t="s">
        <v>427</v>
      </c>
      <c r="AH1587" t="s">
        <v>107</v>
      </c>
    </row>
    <row r="1588" spans="1:34" ht="15">
      <c r="A1588" t="s">
        <v>101</v>
      </c>
      <c r="B1588" t="s">
        <v>573</v>
      </c>
      <c r="C1588" t="s">
        <v>426</v>
      </c>
      <c r="D1588" t="s">
        <v>228</v>
      </c>
      <c r="E1588" t="s">
        <v>106</v>
      </c>
      <c r="F1588">
        <v>2012</v>
      </c>
      <c r="G1588" t="s">
        <v>113</v>
      </c>
      <c r="H1588" t="s">
        <v>229</v>
      </c>
      <c r="I1588" t="s">
        <v>115</v>
      </c>
      <c r="J1588" t="s">
        <v>227</v>
      </c>
      <c r="L1588">
        <v>0</v>
      </c>
      <c r="M1588">
        <v>0</v>
      </c>
      <c r="N1588">
        <v>402353.51</v>
      </c>
      <c r="O1588">
        <v>0</v>
      </c>
      <c r="P1588">
        <v>-402353.51</v>
      </c>
      <c r="Q1588" t="s">
        <v>103</v>
      </c>
      <c r="R1588">
        <v>26349.39</v>
      </c>
      <c r="S1588">
        <v>21487.49</v>
      </c>
      <c r="T1588">
        <v>44595.07</v>
      </c>
      <c r="U1588">
        <v>29497.38</v>
      </c>
      <c r="V1588">
        <v>38807.79</v>
      </c>
      <c r="W1588">
        <v>33317.51</v>
      </c>
      <c r="X1588">
        <v>29511.83</v>
      </c>
      <c r="Y1588">
        <v>47448.67</v>
      </c>
      <c r="Z1588">
        <v>29804.5</v>
      </c>
      <c r="AA1588">
        <v>32746.920000000002</v>
      </c>
      <c r="AB1588">
        <v>29008.52</v>
      </c>
      <c r="AC1588">
        <v>39778.44</v>
      </c>
      <c r="AD1588">
        <v>0</v>
      </c>
      <c r="AE1588" t="s">
        <v>104</v>
      </c>
      <c r="AF1588" t="s">
        <v>574</v>
      </c>
      <c r="AG1588" t="s">
        <v>427</v>
      </c>
      <c r="AH1588" t="s">
        <v>107</v>
      </c>
    </row>
    <row r="1589" spans="1:34" ht="15">
      <c r="A1589" t="s">
        <v>101</v>
      </c>
      <c r="B1589" t="s">
        <v>573</v>
      </c>
      <c r="C1589" t="s">
        <v>426</v>
      </c>
      <c r="D1589" t="s">
        <v>438</v>
      </c>
      <c r="E1589" t="s">
        <v>106</v>
      </c>
      <c r="F1589">
        <v>2012</v>
      </c>
      <c r="G1589" t="s">
        <v>113</v>
      </c>
      <c r="H1589" t="s">
        <v>439</v>
      </c>
      <c r="I1589" t="s">
        <v>115</v>
      </c>
      <c r="J1589" t="s">
        <v>227</v>
      </c>
      <c r="L1589">
        <v>0</v>
      </c>
      <c r="M1589">
        <v>0</v>
      </c>
      <c r="N1589">
        <v>4609.9800000000005</v>
      </c>
      <c r="O1589">
        <v>0</v>
      </c>
      <c r="P1589">
        <v>-4609.9800000000005</v>
      </c>
      <c r="Q1589" t="s">
        <v>103</v>
      </c>
      <c r="R1589">
        <v>368.54</v>
      </c>
      <c r="S1589">
        <v>120.41</v>
      </c>
      <c r="T1589">
        <v>857.1</v>
      </c>
      <c r="U1589">
        <v>700.8100000000001</v>
      </c>
      <c r="V1589">
        <v>391.37</v>
      </c>
      <c r="W1589">
        <v>229.67000000000002</v>
      </c>
      <c r="X1589">
        <v>361.35</v>
      </c>
      <c r="Y1589">
        <v>636.69</v>
      </c>
      <c r="Z1589">
        <v>148.33</v>
      </c>
      <c r="AA1589">
        <v>155.22</v>
      </c>
      <c r="AB1589">
        <v>122.74000000000001</v>
      </c>
      <c r="AC1589">
        <v>517.75</v>
      </c>
      <c r="AD1589">
        <v>0</v>
      </c>
      <c r="AE1589" t="s">
        <v>104</v>
      </c>
      <c r="AF1589" t="s">
        <v>574</v>
      </c>
      <c r="AG1589" t="s">
        <v>427</v>
      </c>
      <c r="AH1589" t="s">
        <v>107</v>
      </c>
    </row>
    <row r="1590" spans="1:34" ht="15">
      <c r="A1590" t="s">
        <v>101</v>
      </c>
      <c r="B1590" t="s">
        <v>573</v>
      </c>
      <c r="C1590" t="s">
        <v>426</v>
      </c>
      <c r="D1590" t="s">
        <v>440</v>
      </c>
      <c r="E1590" t="s">
        <v>106</v>
      </c>
      <c r="F1590">
        <v>2012</v>
      </c>
      <c r="G1590" t="s">
        <v>113</v>
      </c>
      <c r="H1590" t="s">
        <v>142</v>
      </c>
      <c r="I1590" t="s">
        <v>115</v>
      </c>
      <c r="J1590" t="s">
        <v>227</v>
      </c>
      <c r="L1590">
        <v>0</v>
      </c>
      <c r="M1590">
        <v>0</v>
      </c>
      <c r="N1590">
        <v>21215.04</v>
      </c>
      <c r="O1590">
        <v>0</v>
      </c>
      <c r="P1590">
        <v>-21215.04</v>
      </c>
      <c r="Q1590" t="s">
        <v>103</v>
      </c>
      <c r="R1590">
        <v>1389.13</v>
      </c>
      <c r="S1590">
        <v>1132.82</v>
      </c>
      <c r="T1590">
        <v>2351.06</v>
      </c>
      <c r="U1590">
        <v>1555.0900000000001</v>
      </c>
      <c r="V1590">
        <v>2045.91</v>
      </c>
      <c r="W1590">
        <v>1614.1100000000001</v>
      </c>
      <c r="X1590">
        <v>1699.94</v>
      </c>
      <c r="Y1590">
        <v>2501.77</v>
      </c>
      <c r="Z1590">
        <v>1571.57</v>
      </c>
      <c r="AA1590">
        <v>1726.77</v>
      </c>
      <c r="AB1590">
        <v>1529.55</v>
      </c>
      <c r="AC1590">
        <v>2097.32</v>
      </c>
      <c r="AD1590">
        <v>0</v>
      </c>
      <c r="AE1590" t="s">
        <v>104</v>
      </c>
      <c r="AF1590" t="s">
        <v>574</v>
      </c>
      <c r="AG1590" t="s">
        <v>427</v>
      </c>
      <c r="AH1590" t="s">
        <v>107</v>
      </c>
    </row>
    <row r="1591" spans="1:34" ht="15">
      <c r="A1591" t="s">
        <v>101</v>
      </c>
      <c r="B1591" t="s">
        <v>573</v>
      </c>
      <c r="C1591" t="s">
        <v>426</v>
      </c>
      <c r="D1591" t="s">
        <v>468</v>
      </c>
      <c r="E1591" t="s">
        <v>102</v>
      </c>
      <c r="F1591">
        <v>2012</v>
      </c>
      <c r="G1591" t="s">
        <v>121</v>
      </c>
      <c r="H1591" t="s">
        <v>469</v>
      </c>
      <c r="I1591" t="s">
        <v>123</v>
      </c>
      <c r="J1591" t="s">
        <v>220</v>
      </c>
      <c r="L1591">
        <v>0</v>
      </c>
      <c r="M1591">
        <v>0</v>
      </c>
      <c r="N1591">
        <v>-30</v>
      </c>
      <c r="O1591">
        <v>0</v>
      </c>
      <c r="P1591">
        <v>30</v>
      </c>
      <c r="Q1591" t="s">
        <v>103</v>
      </c>
      <c r="R1591">
        <v>0</v>
      </c>
      <c r="S1591">
        <v>0</v>
      </c>
      <c r="T1591">
        <v>0</v>
      </c>
      <c r="U1591">
        <v>0</v>
      </c>
      <c r="V1591">
        <v>0</v>
      </c>
      <c r="W1591">
        <v>-30</v>
      </c>
      <c r="X1591">
        <v>0</v>
      </c>
      <c r="Y1591">
        <v>0</v>
      </c>
      <c r="Z1591">
        <v>0</v>
      </c>
      <c r="AA1591">
        <v>0</v>
      </c>
      <c r="AB1591">
        <v>0</v>
      </c>
      <c r="AC1591">
        <v>0</v>
      </c>
      <c r="AD1591">
        <v>0</v>
      </c>
      <c r="AE1591" t="s">
        <v>104</v>
      </c>
      <c r="AF1591" t="s">
        <v>574</v>
      </c>
      <c r="AG1591" t="s">
        <v>427</v>
      </c>
      <c r="AH1591" t="s">
        <v>105</v>
      </c>
    </row>
    <row r="1592" spans="1:34" ht="15">
      <c r="A1592" t="s">
        <v>101</v>
      </c>
      <c r="B1592" t="s">
        <v>583</v>
      </c>
      <c r="C1592" t="s">
        <v>426</v>
      </c>
      <c r="D1592" t="s">
        <v>127</v>
      </c>
      <c r="E1592" t="s">
        <v>106</v>
      </c>
      <c r="F1592">
        <v>2012</v>
      </c>
      <c r="G1592" t="s">
        <v>113</v>
      </c>
      <c r="H1592" t="s">
        <v>128</v>
      </c>
      <c r="I1592" t="s">
        <v>115</v>
      </c>
      <c r="J1592" t="s">
        <v>129</v>
      </c>
      <c r="K1592" t="s">
        <v>130</v>
      </c>
      <c r="L1592">
        <v>0</v>
      </c>
      <c r="M1592">
        <v>0</v>
      </c>
      <c r="N1592">
        <v>0</v>
      </c>
      <c r="O1592">
        <v>0</v>
      </c>
      <c r="P1592">
        <v>0</v>
      </c>
      <c r="Q1592" t="s">
        <v>103</v>
      </c>
      <c r="R1592">
        <v>0</v>
      </c>
      <c r="S1592">
        <v>0</v>
      </c>
      <c r="T1592">
        <v>0</v>
      </c>
      <c r="U1592">
        <v>0</v>
      </c>
      <c r="V1592">
        <v>0</v>
      </c>
      <c r="W1592">
        <v>0</v>
      </c>
      <c r="X1592">
        <v>0</v>
      </c>
      <c r="Y1592">
        <v>0</v>
      </c>
      <c r="Z1592">
        <v>0</v>
      </c>
      <c r="AA1592">
        <v>408.24</v>
      </c>
      <c r="AB1592">
        <v>-408.24</v>
      </c>
      <c r="AC1592">
        <v>0</v>
      </c>
      <c r="AD1592">
        <v>0</v>
      </c>
      <c r="AE1592" t="s">
        <v>104</v>
      </c>
      <c r="AF1592" t="s">
        <v>584</v>
      </c>
      <c r="AG1592" t="s">
        <v>427</v>
      </c>
      <c r="AH1592" t="s">
        <v>107</v>
      </c>
    </row>
    <row r="1593" spans="1:34" ht="15">
      <c r="A1593" t="s">
        <v>101</v>
      </c>
      <c r="B1593" t="s">
        <v>585</v>
      </c>
      <c r="C1593" t="s">
        <v>426</v>
      </c>
      <c r="D1593" t="s">
        <v>127</v>
      </c>
      <c r="E1593" t="s">
        <v>106</v>
      </c>
      <c r="F1593">
        <v>2012</v>
      </c>
      <c r="G1593" t="s">
        <v>113</v>
      </c>
      <c r="H1593" t="s">
        <v>128</v>
      </c>
      <c r="I1593" t="s">
        <v>115</v>
      </c>
      <c r="J1593" t="s">
        <v>129</v>
      </c>
      <c r="K1593" t="s">
        <v>130</v>
      </c>
      <c r="L1593">
        <v>0</v>
      </c>
      <c r="M1593">
        <v>0</v>
      </c>
      <c r="N1593">
        <v>83710.91</v>
      </c>
      <c r="O1593">
        <v>0</v>
      </c>
      <c r="P1593">
        <v>-83710.91</v>
      </c>
      <c r="Q1593" t="s">
        <v>103</v>
      </c>
      <c r="R1593">
        <v>6624</v>
      </c>
      <c r="S1593">
        <v>5382</v>
      </c>
      <c r="T1593">
        <v>12834</v>
      </c>
      <c r="U1593">
        <v>1656</v>
      </c>
      <c r="V1593">
        <v>8228.25</v>
      </c>
      <c r="W1593">
        <v>7659</v>
      </c>
      <c r="X1593">
        <v>7348.5</v>
      </c>
      <c r="Y1593">
        <v>6934.5</v>
      </c>
      <c r="Z1593">
        <v>7038</v>
      </c>
      <c r="AA1593">
        <v>8280</v>
      </c>
      <c r="AB1593">
        <v>7172.66</v>
      </c>
      <c r="AC1593">
        <v>4554</v>
      </c>
      <c r="AD1593">
        <v>0</v>
      </c>
      <c r="AE1593" t="s">
        <v>104</v>
      </c>
      <c r="AF1593" t="s">
        <v>586</v>
      </c>
      <c r="AG1593" t="s">
        <v>427</v>
      </c>
      <c r="AH1593" t="s">
        <v>107</v>
      </c>
    </row>
    <row r="1594" spans="1:34" ht="15">
      <c r="A1594" t="s">
        <v>101</v>
      </c>
      <c r="B1594" t="s">
        <v>585</v>
      </c>
      <c r="C1594" t="s">
        <v>426</v>
      </c>
      <c r="D1594" t="s">
        <v>206</v>
      </c>
      <c r="E1594" t="s">
        <v>106</v>
      </c>
      <c r="F1594">
        <v>2012</v>
      </c>
      <c r="G1594" t="s">
        <v>113</v>
      </c>
      <c r="H1594" t="s">
        <v>207</v>
      </c>
      <c r="I1594" t="s">
        <v>115</v>
      </c>
      <c r="J1594" t="s">
        <v>129</v>
      </c>
      <c r="K1594" t="s">
        <v>130</v>
      </c>
      <c r="L1594">
        <v>0</v>
      </c>
      <c r="M1594">
        <v>0</v>
      </c>
      <c r="N1594">
        <v>10291.17</v>
      </c>
      <c r="O1594">
        <v>0</v>
      </c>
      <c r="P1594">
        <v>-10291.17</v>
      </c>
      <c r="Q1594" t="s">
        <v>103</v>
      </c>
      <c r="R1594">
        <v>0</v>
      </c>
      <c r="S1594">
        <v>0</v>
      </c>
      <c r="T1594">
        <v>0</v>
      </c>
      <c r="U1594">
        <v>0</v>
      </c>
      <c r="V1594">
        <v>0</v>
      </c>
      <c r="W1594">
        <v>1930.46</v>
      </c>
      <c r="X1594">
        <v>2812.9500000000003</v>
      </c>
      <c r="Y1594">
        <v>3019.78</v>
      </c>
      <c r="Z1594">
        <v>2527.98</v>
      </c>
      <c r="AA1594">
        <v>0</v>
      </c>
      <c r="AB1594">
        <v>0</v>
      </c>
      <c r="AC1594">
        <v>0</v>
      </c>
      <c r="AD1594">
        <v>0</v>
      </c>
      <c r="AE1594" t="s">
        <v>104</v>
      </c>
      <c r="AF1594" t="s">
        <v>586</v>
      </c>
      <c r="AG1594" t="s">
        <v>427</v>
      </c>
      <c r="AH1594" t="s">
        <v>107</v>
      </c>
    </row>
    <row r="1595" spans="1:34" ht="15">
      <c r="A1595" t="s">
        <v>101</v>
      </c>
      <c r="B1595" t="s">
        <v>585</v>
      </c>
      <c r="C1595" t="s">
        <v>426</v>
      </c>
      <c r="D1595" t="s">
        <v>137</v>
      </c>
      <c r="E1595" t="s">
        <v>106</v>
      </c>
      <c r="F1595">
        <v>2012</v>
      </c>
      <c r="G1595" t="s">
        <v>113</v>
      </c>
      <c r="H1595" t="s">
        <v>138</v>
      </c>
      <c r="I1595" t="s">
        <v>115</v>
      </c>
      <c r="J1595" t="s">
        <v>129</v>
      </c>
      <c r="K1595" t="s">
        <v>136</v>
      </c>
      <c r="L1595">
        <v>0</v>
      </c>
      <c r="M1595">
        <v>0</v>
      </c>
      <c r="N1595">
        <v>787.27</v>
      </c>
      <c r="O1595">
        <v>0</v>
      </c>
      <c r="P1595">
        <v>-787.27</v>
      </c>
      <c r="Q1595" t="s">
        <v>103</v>
      </c>
      <c r="R1595">
        <v>0</v>
      </c>
      <c r="S1595">
        <v>0</v>
      </c>
      <c r="T1595">
        <v>0</v>
      </c>
      <c r="U1595">
        <v>0</v>
      </c>
      <c r="V1595">
        <v>0</v>
      </c>
      <c r="W1595">
        <v>147.68</v>
      </c>
      <c r="X1595">
        <v>215.19</v>
      </c>
      <c r="Y1595">
        <v>231.02</v>
      </c>
      <c r="Z1595">
        <v>193.38</v>
      </c>
      <c r="AA1595">
        <v>0</v>
      </c>
      <c r="AB1595">
        <v>0</v>
      </c>
      <c r="AC1595">
        <v>0</v>
      </c>
      <c r="AD1595">
        <v>0</v>
      </c>
      <c r="AE1595" t="s">
        <v>104</v>
      </c>
      <c r="AF1595" t="s">
        <v>586</v>
      </c>
      <c r="AG1595" t="s">
        <v>427</v>
      </c>
      <c r="AH1595" t="s">
        <v>107</v>
      </c>
    </row>
    <row r="1596" spans="1:34" ht="15">
      <c r="A1596" t="s">
        <v>101</v>
      </c>
      <c r="B1596" t="s">
        <v>585</v>
      </c>
      <c r="C1596" t="s">
        <v>426</v>
      </c>
      <c r="D1596" t="s">
        <v>225</v>
      </c>
      <c r="E1596" t="s">
        <v>106</v>
      </c>
      <c r="F1596">
        <v>2012</v>
      </c>
      <c r="G1596" t="s">
        <v>113</v>
      </c>
      <c r="H1596" t="s">
        <v>226</v>
      </c>
      <c r="I1596" t="s">
        <v>115</v>
      </c>
      <c r="J1596" t="s">
        <v>227</v>
      </c>
      <c r="L1596">
        <v>0</v>
      </c>
      <c r="M1596">
        <v>0</v>
      </c>
      <c r="N1596">
        <v>28638.690000000002</v>
      </c>
      <c r="O1596">
        <v>0</v>
      </c>
      <c r="P1596">
        <v>-28638.690000000002</v>
      </c>
      <c r="Q1596" t="s">
        <v>103</v>
      </c>
      <c r="R1596">
        <v>2266.08</v>
      </c>
      <c r="S1596">
        <v>1841.19</v>
      </c>
      <c r="T1596">
        <v>3824.02</v>
      </c>
      <c r="U1596">
        <v>566.52</v>
      </c>
      <c r="V1596">
        <v>3381.42</v>
      </c>
      <c r="W1596">
        <v>2620.15</v>
      </c>
      <c r="X1596">
        <v>2513.93</v>
      </c>
      <c r="Y1596">
        <v>2372.3</v>
      </c>
      <c r="Z1596">
        <v>2407.71</v>
      </c>
      <c r="AA1596">
        <v>2832.6</v>
      </c>
      <c r="AB1596">
        <v>2454.84</v>
      </c>
      <c r="AC1596">
        <v>1557.93</v>
      </c>
      <c r="AD1596">
        <v>0</v>
      </c>
      <c r="AE1596" t="s">
        <v>104</v>
      </c>
      <c r="AF1596" t="s">
        <v>586</v>
      </c>
      <c r="AG1596" t="s">
        <v>427</v>
      </c>
      <c r="AH1596" t="s">
        <v>107</v>
      </c>
    </row>
    <row r="1597" spans="1:34" ht="15">
      <c r="A1597" t="s">
        <v>101</v>
      </c>
      <c r="B1597" t="s">
        <v>585</v>
      </c>
      <c r="C1597" t="s">
        <v>426</v>
      </c>
      <c r="D1597" t="s">
        <v>228</v>
      </c>
      <c r="E1597" t="s">
        <v>106</v>
      </c>
      <c r="F1597">
        <v>2012</v>
      </c>
      <c r="G1597" t="s">
        <v>113</v>
      </c>
      <c r="H1597" t="s">
        <v>229</v>
      </c>
      <c r="I1597" t="s">
        <v>115</v>
      </c>
      <c r="J1597" t="s">
        <v>227</v>
      </c>
      <c r="L1597">
        <v>0</v>
      </c>
      <c r="M1597">
        <v>0</v>
      </c>
      <c r="N1597">
        <v>16594.63</v>
      </c>
      <c r="O1597">
        <v>0</v>
      </c>
      <c r="P1597">
        <v>-16594.63</v>
      </c>
      <c r="Q1597" t="s">
        <v>103</v>
      </c>
      <c r="R1597">
        <v>1168.48</v>
      </c>
      <c r="S1597">
        <v>949.39</v>
      </c>
      <c r="T1597">
        <v>1971.81</v>
      </c>
      <c r="U1597">
        <v>292.12</v>
      </c>
      <c r="V1597">
        <v>1743.5900000000001</v>
      </c>
      <c r="W1597">
        <v>1691.58</v>
      </c>
      <c r="X1597">
        <v>1792.49</v>
      </c>
      <c r="Y1597">
        <v>1755.93</v>
      </c>
      <c r="Z1597">
        <v>1687.44</v>
      </c>
      <c r="AA1597">
        <v>1460.6000000000001</v>
      </c>
      <c r="AB1597">
        <v>1277.8700000000001</v>
      </c>
      <c r="AC1597">
        <v>803.33</v>
      </c>
      <c r="AD1597">
        <v>0</v>
      </c>
      <c r="AE1597" t="s">
        <v>104</v>
      </c>
      <c r="AF1597" t="s">
        <v>586</v>
      </c>
      <c r="AG1597" t="s">
        <v>427</v>
      </c>
      <c r="AH1597" t="s">
        <v>107</v>
      </c>
    </row>
    <row r="1598" spans="1:34" ht="15">
      <c r="A1598" t="s">
        <v>101</v>
      </c>
      <c r="B1598" t="s">
        <v>585</v>
      </c>
      <c r="C1598" t="s">
        <v>426</v>
      </c>
      <c r="D1598" t="s">
        <v>566</v>
      </c>
      <c r="E1598" t="s">
        <v>106</v>
      </c>
      <c r="F1598">
        <v>2012</v>
      </c>
      <c r="G1598" t="s">
        <v>113</v>
      </c>
      <c r="H1598" t="s">
        <v>567</v>
      </c>
      <c r="I1598" t="s">
        <v>115</v>
      </c>
      <c r="J1598" t="s">
        <v>227</v>
      </c>
      <c r="L1598">
        <v>0</v>
      </c>
      <c r="M1598">
        <v>0</v>
      </c>
      <c r="N1598">
        <v>78.11</v>
      </c>
      <c r="O1598">
        <v>0</v>
      </c>
      <c r="P1598">
        <v>-78.11</v>
      </c>
      <c r="Q1598" t="s">
        <v>103</v>
      </c>
      <c r="R1598">
        <v>0</v>
      </c>
      <c r="S1598">
        <v>0</v>
      </c>
      <c r="T1598">
        <v>0</v>
      </c>
      <c r="U1598">
        <v>0</v>
      </c>
      <c r="V1598">
        <v>0</v>
      </c>
      <c r="W1598">
        <v>0</v>
      </c>
      <c r="X1598">
        <v>0</v>
      </c>
      <c r="Y1598">
        <v>0</v>
      </c>
      <c r="Z1598">
        <v>0</v>
      </c>
      <c r="AA1598">
        <v>0</v>
      </c>
      <c r="AB1598">
        <v>78.11</v>
      </c>
      <c r="AC1598">
        <v>0</v>
      </c>
      <c r="AD1598">
        <v>0</v>
      </c>
      <c r="AE1598" t="s">
        <v>104</v>
      </c>
      <c r="AF1598" t="s">
        <v>586</v>
      </c>
      <c r="AG1598" t="s">
        <v>427</v>
      </c>
      <c r="AH1598" t="s">
        <v>107</v>
      </c>
    </row>
    <row r="1599" spans="1:34" ht="15">
      <c r="A1599" t="s">
        <v>101</v>
      </c>
      <c r="B1599" t="s">
        <v>585</v>
      </c>
      <c r="C1599" t="s">
        <v>426</v>
      </c>
      <c r="D1599" t="s">
        <v>436</v>
      </c>
      <c r="E1599" t="s">
        <v>106</v>
      </c>
      <c r="F1599">
        <v>2012</v>
      </c>
      <c r="G1599" t="s">
        <v>113</v>
      </c>
      <c r="H1599" t="s">
        <v>437</v>
      </c>
      <c r="I1599" t="s">
        <v>115</v>
      </c>
      <c r="J1599" t="s">
        <v>227</v>
      </c>
      <c r="L1599">
        <v>0</v>
      </c>
      <c r="M1599">
        <v>0</v>
      </c>
      <c r="N1599">
        <v>770.77</v>
      </c>
      <c r="O1599">
        <v>0</v>
      </c>
      <c r="P1599">
        <v>-770.77</v>
      </c>
      <c r="Q1599" t="s">
        <v>103</v>
      </c>
      <c r="R1599">
        <v>0</v>
      </c>
      <c r="S1599">
        <v>0</v>
      </c>
      <c r="T1599">
        <v>0</v>
      </c>
      <c r="U1599">
        <v>0</v>
      </c>
      <c r="V1599">
        <v>0</v>
      </c>
      <c r="W1599">
        <v>144.59</v>
      </c>
      <c r="X1599">
        <v>210.67000000000002</v>
      </c>
      <c r="Y1599">
        <v>226.17000000000002</v>
      </c>
      <c r="Z1599">
        <v>189.34</v>
      </c>
      <c r="AA1599">
        <v>0</v>
      </c>
      <c r="AB1599">
        <v>0</v>
      </c>
      <c r="AC1599">
        <v>0</v>
      </c>
      <c r="AD1599">
        <v>0</v>
      </c>
      <c r="AE1599" t="s">
        <v>104</v>
      </c>
      <c r="AF1599" t="s">
        <v>586</v>
      </c>
      <c r="AG1599" t="s">
        <v>427</v>
      </c>
      <c r="AH1599" t="s">
        <v>107</v>
      </c>
    </row>
    <row r="1600" spans="1:34" ht="15">
      <c r="A1600" t="s">
        <v>101</v>
      </c>
      <c r="B1600" t="s">
        <v>585</v>
      </c>
      <c r="C1600" t="s">
        <v>426</v>
      </c>
      <c r="D1600" t="s">
        <v>440</v>
      </c>
      <c r="E1600" t="s">
        <v>106</v>
      </c>
      <c r="F1600">
        <v>2012</v>
      </c>
      <c r="G1600" t="s">
        <v>113</v>
      </c>
      <c r="H1600" t="s">
        <v>142</v>
      </c>
      <c r="I1600" t="s">
        <v>115</v>
      </c>
      <c r="J1600" t="s">
        <v>227</v>
      </c>
      <c r="L1600">
        <v>0</v>
      </c>
      <c r="M1600">
        <v>0</v>
      </c>
      <c r="N1600">
        <v>872.97</v>
      </c>
      <c r="O1600">
        <v>0</v>
      </c>
      <c r="P1600">
        <v>-872.97</v>
      </c>
      <c r="Q1600" t="s">
        <v>103</v>
      </c>
      <c r="R1600">
        <v>61.6</v>
      </c>
      <c r="S1600">
        <v>50.050000000000004</v>
      </c>
      <c r="T1600">
        <v>103.95</v>
      </c>
      <c r="U1600">
        <v>15.4</v>
      </c>
      <c r="V1600">
        <v>91.92</v>
      </c>
      <c r="W1600">
        <v>89.18</v>
      </c>
      <c r="X1600">
        <v>94.51</v>
      </c>
      <c r="Y1600">
        <v>92.59</v>
      </c>
      <c r="Z1600">
        <v>88.97</v>
      </c>
      <c r="AA1600">
        <v>77</v>
      </c>
      <c r="AB1600">
        <v>65.45</v>
      </c>
      <c r="AC1600">
        <v>42.35</v>
      </c>
      <c r="AD1600">
        <v>0</v>
      </c>
      <c r="AE1600" t="s">
        <v>104</v>
      </c>
      <c r="AF1600" t="s">
        <v>586</v>
      </c>
      <c r="AG1600" t="s">
        <v>427</v>
      </c>
      <c r="AH1600" t="s">
        <v>107</v>
      </c>
    </row>
    <row r="1601" spans="1:34" ht="15">
      <c r="A1601" t="s">
        <v>101</v>
      </c>
      <c r="B1601" t="s">
        <v>594</v>
      </c>
      <c r="C1601" t="s">
        <v>426</v>
      </c>
      <c r="D1601" t="s">
        <v>127</v>
      </c>
      <c r="E1601" t="s">
        <v>106</v>
      </c>
      <c r="F1601">
        <v>2012</v>
      </c>
      <c r="G1601" t="s">
        <v>113</v>
      </c>
      <c r="H1601" t="s">
        <v>128</v>
      </c>
      <c r="I1601" t="s">
        <v>115</v>
      </c>
      <c r="J1601" t="s">
        <v>129</v>
      </c>
      <c r="K1601" t="s">
        <v>130</v>
      </c>
      <c r="L1601">
        <v>0</v>
      </c>
      <c r="M1601">
        <v>0</v>
      </c>
      <c r="N1601">
        <v>41716.83</v>
      </c>
      <c r="O1601">
        <v>0</v>
      </c>
      <c r="P1601">
        <v>-41716.83</v>
      </c>
      <c r="Q1601" t="s">
        <v>103</v>
      </c>
      <c r="R1601">
        <v>2941.65</v>
      </c>
      <c r="S1601">
        <v>2390.11</v>
      </c>
      <c r="T1601">
        <v>6251.01</v>
      </c>
      <c r="U1601">
        <v>3677.07</v>
      </c>
      <c r="V1601">
        <v>3493.2200000000003</v>
      </c>
      <c r="W1601">
        <v>3010.59</v>
      </c>
      <c r="X1601">
        <v>3148.5</v>
      </c>
      <c r="Y1601">
        <v>4412.49</v>
      </c>
      <c r="Z1601">
        <v>2711.84</v>
      </c>
      <c r="AA1601">
        <v>3547.88</v>
      </c>
      <c r="AB1601">
        <v>1903.83</v>
      </c>
      <c r="AC1601">
        <v>4228.64</v>
      </c>
      <c r="AD1601">
        <v>0</v>
      </c>
      <c r="AE1601" t="s">
        <v>104</v>
      </c>
      <c r="AF1601" t="s">
        <v>595</v>
      </c>
      <c r="AG1601" t="s">
        <v>427</v>
      </c>
      <c r="AH1601" t="s">
        <v>107</v>
      </c>
    </row>
    <row r="1602" spans="1:34" ht="15">
      <c r="A1602" t="s">
        <v>101</v>
      </c>
      <c r="B1602" t="s">
        <v>594</v>
      </c>
      <c r="C1602" t="s">
        <v>426</v>
      </c>
      <c r="D1602" t="s">
        <v>198</v>
      </c>
      <c r="E1602" t="s">
        <v>106</v>
      </c>
      <c r="F1602">
        <v>2012</v>
      </c>
      <c r="G1602" t="s">
        <v>113</v>
      </c>
      <c r="H1602" t="s">
        <v>199</v>
      </c>
      <c r="I1602" t="s">
        <v>115</v>
      </c>
      <c r="J1602" t="s">
        <v>147</v>
      </c>
      <c r="L1602">
        <v>0</v>
      </c>
      <c r="M1602">
        <v>0</v>
      </c>
      <c r="N1602">
        <v>34.12</v>
      </c>
      <c r="O1602">
        <v>0</v>
      </c>
      <c r="P1602">
        <v>-34.12</v>
      </c>
      <c r="Q1602" t="s">
        <v>103</v>
      </c>
      <c r="R1602">
        <v>0</v>
      </c>
      <c r="S1602">
        <v>0</v>
      </c>
      <c r="T1602">
        <v>0</v>
      </c>
      <c r="U1602">
        <v>0</v>
      </c>
      <c r="V1602">
        <v>0</v>
      </c>
      <c r="W1602">
        <v>0</v>
      </c>
      <c r="X1602">
        <v>0</v>
      </c>
      <c r="Y1602">
        <v>0</v>
      </c>
      <c r="Z1602">
        <v>0</v>
      </c>
      <c r="AA1602">
        <v>25.12</v>
      </c>
      <c r="AB1602">
        <v>9</v>
      </c>
      <c r="AC1602">
        <v>0</v>
      </c>
      <c r="AD1602">
        <v>0</v>
      </c>
      <c r="AE1602" t="s">
        <v>104</v>
      </c>
      <c r="AF1602" t="s">
        <v>595</v>
      </c>
      <c r="AG1602" t="s">
        <v>427</v>
      </c>
      <c r="AH1602" t="s">
        <v>107</v>
      </c>
    </row>
    <row r="1603" spans="1:34" ht="15">
      <c r="A1603" t="s">
        <v>101</v>
      </c>
      <c r="B1603" t="s">
        <v>594</v>
      </c>
      <c r="C1603" t="s">
        <v>426</v>
      </c>
      <c r="D1603" t="s">
        <v>173</v>
      </c>
      <c r="E1603" t="s">
        <v>106</v>
      </c>
      <c r="F1603">
        <v>2012</v>
      </c>
      <c r="G1603" t="s">
        <v>113</v>
      </c>
      <c r="H1603" t="s">
        <v>174</v>
      </c>
      <c r="I1603" t="s">
        <v>115</v>
      </c>
      <c r="J1603" t="s">
        <v>147</v>
      </c>
      <c r="L1603">
        <v>0</v>
      </c>
      <c r="M1603">
        <v>0</v>
      </c>
      <c r="N1603">
        <v>2.87</v>
      </c>
      <c r="O1603">
        <v>0</v>
      </c>
      <c r="P1603">
        <v>-2.87</v>
      </c>
      <c r="Q1603" t="s">
        <v>103</v>
      </c>
      <c r="R1603">
        <v>0</v>
      </c>
      <c r="S1603">
        <v>0</v>
      </c>
      <c r="T1603">
        <v>0</v>
      </c>
      <c r="U1603">
        <v>0</v>
      </c>
      <c r="V1603">
        <v>0</v>
      </c>
      <c r="W1603">
        <v>0</v>
      </c>
      <c r="X1603">
        <v>0</v>
      </c>
      <c r="Y1603">
        <v>0</v>
      </c>
      <c r="Z1603">
        <v>0</v>
      </c>
      <c r="AA1603">
        <v>2.87</v>
      </c>
      <c r="AB1603">
        <v>0</v>
      </c>
      <c r="AC1603">
        <v>0</v>
      </c>
      <c r="AD1603">
        <v>0</v>
      </c>
      <c r="AE1603" t="s">
        <v>104</v>
      </c>
      <c r="AF1603" t="s">
        <v>595</v>
      </c>
      <c r="AG1603" t="s">
        <v>427</v>
      </c>
      <c r="AH1603" t="s">
        <v>107</v>
      </c>
    </row>
    <row r="1604" spans="1:34" ht="15">
      <c r="A1604" t="s">
        <v>101</v>
      </c>
      <c r="B1604" t="s">
        <v>594</v>
      </c>
      <c r="C1604" t="s">
        <v>426</v>
      </c>
      <c r="D1604" t="s">
        <v>145</v>
      </c>
      <c r="E1604" t="s">
        <v>106</v>
      </c>
      <c r="F1604">
        <v>2012</v>
      </c>
      <c r="G1604" t="s">
        <v>113</v>
      </c>
      <c r="H1604" t="s">
        <v>146</v>
      </c>
      <c r="I1604" t="s">
        <v>115</v>
      </c>
      <c r="J1604" t="s">
        <v>147</v>
      </c>
      <c r="L1604">
        <v>0</v>
      </c>
      <c r="M1604">
        <v>0</v>
      </c>
      <c r="N1604">
        <v>74.92</v>
      </c>
      <c r="O1604">
        <v>0</v>
      </c>
      <c r="P1604">
        <v>-74.92</v>
      </c>
      <c r="Q1604" t="s">
        <v>103</v>
      </c>
      <c r="R1604">
        <v>0</v>
      </c>
      <c r="S1604">
        <v>0</v>
      </c>
      <c r="T1604">
        <v>0</v>
      </c>
      <c r="U1604">
        <v>0</v>
      </c>
      <c r="V1604">
        <v>0</v>
      </c>
      <c r="W1604">
        <v>0</v>
      </c>
      <c r="X1604">
        <v>0</v>
      </c>
      <c r="Y1604">
        <v>0</v>
      </c>
      <c r="Z1604">
        <v>0</v>
      </c>
      <c r="AA1604">
        <v>53.14</v>
      </c>
      <c r="AB1604">
        <v>21.78</v>
      </c>
      <c r="AC1604">
        <v>0</v>
      </c>
      <c r="AD1604">
        <v>0</v>
      </c>
      <c r="AE1604" t="s">
        <v>104</v>
      </c>
      <c r="AF1604" t="s">
        <v>595</v>
      </c>
      <c r="AG1604" t="s">
        <v>427</v>
      </c>
      <c r="AH1604" t="s">
        <v>107</v>
      </c>
    </row>
    <row r="1605" spans="1:34" ht="15">
      <c r="A1605" t="s">
        <v>101</v>
      </c>
      <c r="B1605" t="s">
        <v>594</v>
      </c>
      <c r="C1605" t="s">
        <v>426</v>
      </c>
      <c r="D1605" t="s">
        <v>492</v>
      </c>
      <c r="E1605" t="s">
        <v>106</v>
      </c>
      <c r="F1605">
        <v>2012</v>
      </c>
      <c r="G1605" t="s">
        <v>113</v>
      </c>
      <c r="H1605" t="s">
        <v>493</v>
      </c>
      <c r="I1605" t="s">
        <v>115</v>
      </c>
      <c r="J1605" t="s">
        <v>147</v>
      </c>
      <c r="L1605">
        <v>0</v>
      </c>
      <c r="M1605">
        <v>0</v>
      </c>
      <c r="N1605">
        <v>3.97</v>
      </c>
      <c r="O1605">
        <v>0</v>
      </c>
      <c r="P1605">
        <v>-3.97</v>
      </c>
      <c r="Q1605" t="s">
        <v>103</v>
      </c>
      <c r="R1605">
        <v>0</v>
      </c>
      <c r="S1605">
        <v>0</v>
      </c>
      <c r="T1605">
        <v>0</v>
      </c>
      <c r="U1605">
        <v>0</v>
      </c>
      <c r="V1605">
        <v>0</v>
      </c>
      <c r="W1605">
        <v>0</v>
      </c>
      <c r="X1605">
        <v>0</v>
      </c>
      <c r="Y1605">
        <v>0</v>
      </c>
      <c r="Z1605">
        <v>0</v>
      </c>
      <c r="AA1605">
        <v>3.59</v>
      </c>
      <c r="AB1605">
        <v>0.38</v>
      </c>
      <c r="AC1605">
        <v>0</v>
      </c>
      <c r="AD1605">
        <v>0</v>
      </c>
      <c r="AE1605" t="s">
        <v>104</v>
      </c>
      <c r="AF1605" t="s">
        <v>595</v>
      </c>
      <c r="AG1605" t="s">
        <v>427</v>
      </c>
      <c r="AH1605" t="s">
        <v>107</v>
      </c>
    </row>
    <row r="1606" spans="1:34" ht="15">
      <c r="A1606" t="s">
        <v>101</v>
      </c>
      <c r="B1606" t="s">
        <v>594</v>
      </c>
      <c r="C1606" t="s">
        <v>426</v>
      </c>
      <c r="D1606" t="s">
        <v>394</v>
      </c>
      <c r="E1606" t="s">
        <v>106</v>
      </c>
      <c r="F1606">
        <v>2012</v>
      </c>
      <c r="G1606" t="s">
        <v>113</v>
      </c>
      <c r="H1606" t="s">
        <v>395</v>
      </c>
      <c r="I1606" t="s">
        <v>115</v>
      </c>
      <c r="J1606" t="s">
        <v>150</v>
      </c>
      <c r="L1606">
        <v>0</v>
      </c>
      <c r="M1606">
        <v>0</v>
      </c>
      <c r="N1606">
        <v>30.310000000000002</v>
      </c>
      <c r="O1606">
        <v>0</v>
      </c>
      <c r="P1606">
        <v>-30.310000000000002</v>
      </c>
      <c r="Q1606" t="s">
        <v>103</v>
      </c>
      <c r="R1606">
        <v>0</v>
      </c>
      <c r="S1606">
        <v>0</v>
      </c>
      <c r="T1606">
        <v>0</v>
      </c>
      <c r="U1606">
        <v>0</v>
      </c>
      <c r="V1606">
        <v>0</v>
      </c>
      <c r="W1606">
        <v>0</v>
      </c>
      <c r="X1606">
        <v>0</v>
      </c>
      <c r="Y1606">
        <v>0</v>
      </c>
      <c r="Z1606">
        <v>0</v>
      </c>
      <c r="AA1606">
        <v>23.23</v>
      </c>
      <c r="AB1606">
        <v>7.08</v>
      </c>
      <c r="AC1606">
        <v>0</v>
      </c>
      <c r="AD1606">
        <v>0</v>
      </c>
      <c r="AE1606" t="s">
        <v>104</v>
      </c>
      <c r="AF1606" t="s">
        <v>595</v>
      </c>
      <c r="AG1606" t="s">
        <v>427</v>
      </c>
      <c r="AH1606" t="s">
        <v>107</v>
      </c>
    </row>
    <row r="1607" spans="1:34" ht="15">
      <c r="A1607" t="s">
        <v>101</v>
      </c>
      <c r="B1607" t="s">
        <v>594</v>
      </c>
      <c r="C1607" t="s">
        <v>426</v>
      </c>
      <c r="D1607" t="s">
        <v>278</v>
      </c>
      <c r="E1607" t="s">
        <v>106</v>
      </c>
      <c r="F1607">
        <v>2012</v>
      </c>
      <c r="G1607" t="s">
        <v>113</v>
      </c>
      <c r="H1607" t="s">
        <v>279</v>
      </c>
      <c r="I1607" t="s">
        <v>115</v>
      </c>
      <c r="J1607" t="s">
        <v>187</v>
      </c>
      <c r="L1607">
        <v>0</v>
      </c>
      <c r="M1607">
        <v>0</v>
      </c>
      <c r="N1607">
        <v>33.75</v>
      </c>
      <c r="O1607">
        <v>0</v>
      </c>
      <c r="P1607">
        <v>-33.75</v>
      </c>
      <c r="Q1607" t="s">
        <v>103</v>
      </c>
      <c r="R1607">
        <v>0</v>
      </c>
      <c r="S1607">
        <v>0</v>
      </c>
      <c r="T1607">
        <v>0</v>
      </c>
      <c r="U1607">
        <v>0</v>
      </c>
      <c r="V1607">
        <v>0</v>
      </c>
      <c r="W1607">
        <v>0</v>
      </c>
      <c r="X1607">
        <v>0</v>
      </c>
      <c r="Y1607">
        <v>0</v>
      </c>
      <c r="Z1607">
        <v>0</v>
      </c>
      <c r="AA1607">
        <v>33.75</v>
      </c>
      <c r="AB1607">
        <v>0</v>
      </c>
      <c r="AC1607">
        <v>0</v>
      </c>
      <c r="AD1607">
        <v>0</v>
      </c>
      <c r="AE1607" t="s">
        <v>104</v>
      </c>
      <c r="AF1607" t="s">
        <v>595</v>
      </c>
      <c r="AG1607" t="s">
        <v>427</v>
      </c>
      <c r="AH1607" t="s">
        <v>107</v>
      </c>
    </row>
    <row r="1608" spans="1:34" ht="15">
      <c r="A1608" t="s">
        <v>101</v>
      </c>
      <c r="B1608" t="s">
        <v>594</v>
      </c>
      <c r="C1608" t="s">
        <v>426</v>
      </c>
      <c r="D1608" t="s">
        <v>482</v>
      </c>
      <c r="E1608" t="s">
        <v>106</v>
      </c>
      <c r="F1608">
        <v>2012</v>
      </c>
      <c r="G1608" t="s">
        <v>113</v>
      </c>
      <c r="H1608" t="s">
        <v>483</v>
      </c>
      <c r="I1608" t="s">
        <v>115</v>
      </c>
      <c r="J1608" t="s">
        <v>187</v>
      </c>
      <c r="L1608">
        <v>0</v>
      </c>
      <c r="M1608">
        <v>0</v>
      </c>
      <c r="N1608">
        <v>0.12</v>
      </c>
      <c r="O1608">
        <v>0</v>
      </c>
      <c r="P1608">
        <v>-0.12</v>
      </c>
      <c r="Q1608" t="s">
        <v>103</v>
      </c>
      <c r="R1608">
        <v>0</v>
      </c>
      <c r="S1608">
        <v>0</v>
      </c>
      <c r="T1608">
        <v>0</v>
      </c>
      <c r="U1608">
        <v>0</v>
      </c>
      <c r="V1608">
        <v>0</v>
      </c>
      <c r="W1608">
        <v>0</v>
      </c>
      <c r="X1608">
        <v>0</v>
      </c>
      <c r="Y1608">
        <v>0</v>
      </c>
      <c r="Z1608">
        <v>0</v>
      </c>
      <c r="AA1608">
        <v>0.12</v>
      </c>
      <c r="AB1608">
        <v>0</v>
      </c>
      <c r="AC1608">
        <v>0</v>
      </c>
      <c r="AD1608">
        <v>0</v>
      </c>
      <c r="AE1608" t="s">
        <v>104</v>
      </c>
      <c r="AF1608" t="s">
        <v>595</v>
      </c>
      <c r="AG1608" t="s">
        <v>427</v>
      </c>
      <c r="AH1608" t="s">
        <v>107</v>
      </c>
    </row>
    <row r="1609" spans="1:34" ht="15">
      <c r="A1609" t="s">
        <v>101</v>
      </c>
      <c r="B1609" t="s">
        <v>594</v>
      </c>
      <c r="C1609" t="s">
        <v>426</v>
      </c>
      <c r="D1609" t="s">
        <v>225</v>
      </c>
      <c r="E1609" t="s">
        <v>106</v>
      </c>
      <c r="F1609">
        <v>2012</v>
      </c>
      <c r="G1609" t="s">
        <v>113</v>
      </c>
      <c r="H1609" t="s">
        <v>226</v>
      </c>
      <c r="I1609" t="s">
        <v>115</v>
      </c>
      <c r="J1609" t="s">
        <v>227</v>
      </c>
      <c r="L1609">
        <v>0</v>
      </c>
      <c r="M1609">
        <v>0</v>
      </c>
      <c r="N1609">
        <v>14262.54</v>
      </c>
      <c r="O1609">
        <v>0</v>
      </c>
      <c r="P1609">
        <v>-14262.54</v>
      </c>
      <c r="Q1609" t="s">
        <v>103</v>
      </c>
      <c r="R1609">
        <v>1006.4</v>
      </c>
      <c r="S1609">
        <v>817.7</v>
      </c>
      <c r="T1609">
        <v>1698.29</v>
      </c>
      <c r="U1609">
        <v>1037.85</v>
      </c>
      <c r="V1609">
        <v>1446.7</v>
      </c>
      <c r="W1609">
        <v>1029.99</v>
      </c>
      <c r="X1609">
        <v>1077.15</v>
      </c>
      <c r="Y1609">
        <v>1509.6000000000001</v>
      </c>
      <c r="Z1609">
        <v>927.77</v>
      </c>
      <c r="AA1609">
        <v>1195.1000000000001</v>
      </c>
      <c r="AB1609">
        <v>1069.3</v>
      </c>
      <c r="AC1609">
        <v>1446.69</v>
      </c>
      <c r="AD1609">
        <v>0</v>
      </c>
      <c r="AE1609" t="s">
        <v>104</v>
      </c>
      <c r="AF1609" t="s">
        <v>595</v>
      </c>
      <c r="AG1609" t="s">
        <v>427</v>
      </c>
      <c r="AH1609" t="s">
        <v>107</v>
      </c>
    </row>
    <row r="1610" spans="1:34" ht="15">
      <c r="A1610" t="s">
        <v>101</v>
      </c>
      <c r="B1610" t="s">
        <v>594</v>
      </c>
      <c r="C1610" t="s">
        <v>426</v>
      </c>
      <c r="D1610" t="s">
        <v>228</v>
      </c>
      <c r="E1610" t="s">
        <v>106</v>
      </c>
      <c r="F1610">
        <v>2012</v>
      </c>
      <c r="G1610" t="s">
        <v>113</v>
      </c>
      <c r="H1610" t="s">
        <v>229</v>
      </c>
      <c r="I1610" t="s">
        <v>115</v>
      </c>
      <c r="J1610" t="s">
        <v>227</v>
      </c>
      <c r="L1610">
        <v>0</v>
      </c>
      <c r="M1610">
        <v>0</v>
      </c>
      <c r="N1610">
        <v>7353.54</v>
      </c>
      <c r="O1610">
        <v>0</v>
      </c>
      <c r="P1610">
        <v>-7353.54</v>
      </c>
      <c r="Q1610" t="s">
        <v>103</v>
      </c>
      <c r="R1610">
        <v>518.88</v>
      </c>
      <c r="S1610">
        <v>421.59000000000003</v>
      </c>
      <c r="T1610">
        <v>875.61</v>
      </c>
      <c r="U1610">
        <v>535.1</v>
      </c>
      <c r="V1610">
        <v>745.89</v>
      </c>
      <c r="W1610">
        <v>531.05</v>
      </c>
      <c r="X1610">
        <v>555.38</v>
      </c>
      <c r="Y1610">
        <v>778.32</v>
      </c>
      <c r="Z1610">
        <v>478.34000000000003</v>
      </c>
      <c r="AA1610">
        <v>616.17</v>
      </c>
      <c r="AB1610">
        <v>551.3100000000001</v>
      </c>
      <c r="AC1610">
        <v>745.9</v>
      </c>
      <c r="AD1610">
        <v>0</v>
      </c>
      <c r="AE1610" t="s">
        <v>104</v>
      </c>
      <c r="AF1610" t="s">
        <v>595</v>
      </c>
      <c r="AG1610" t="s">
        <v>427</v>
      </c>
      <c r="AH1610" t="s">
        <v>107</v>
      </c>
    </row>
    <row r="1611" spans="1:34" ht="15">
      <c r="A1611" t="s">
        <v>101</v>
      </c>
      <c r="B1611" t="s">
        <v>594</v>
      </c>
      <c r="C1611" t="s">
        <v>426</v>
      </c>
      <c r="D1611" t="s">
        <v>440</v>
      </c>
      <c r="E1611" t="s">
        <v>106</v>
      </c>
      <c r="F1611">
        <v>2012</v>
      </c>
      <c r="G1611" t="s">
        <v>113</v>
      </c>
      <c r="H1611" t="s">
        <v>142</v>
      </c>
      <c r="I1611" t="s">
        <v>115</v>
      </c>
      <c r="J1611" t="s">
        <v>227</v>
      </c>
      <c r="L1611">
        <v>0</v>
      </c>
      <c r="M1611">
        <v>0</v>
      </c>
      <c r="N1611">
        <v>387.74</v>
      </c>
      <c r="O1611">
        <v>0</v>
      </c>
      <c r="P1611">
        <v>-387.74</v>
      </c>
      <c r="Q1611" t="s">
        <v>103</v>
      </c>
      <c r="R1611">
        <v>27.36</v>
      </c>
      <c r="S1611">
        <v>22.23</v>
      </c>
      <c r="T1611">
        <v>46.17</v>
      </c>
      <c r="U1611">
        <v>28.21</v>
      </c>
      <c r="V1611">
        <v>39.33</v>
      </c>
      <c r="W1611">
        <v>28.01</v>
      </c>
      <c r="X1611">
        <v>29.29</v>
      </c>
      <c r="Y1611">
        <v>41.04</v>
      </c>
      <c r="Z1611">
        <v>25.22</v>
      </c>
      <c r="AA1611">
        <v>32.49</v>
      </c>
      <c r="AB1611">
        <v>29.07</v>
      </c>
      <c r="AC1611">
        <v>39.32</v>
      </c>
      <c r="AD1611">
        <v>0</v>
      </c>
      <c r="AE1611" t="s">
        <v>104</v>
      </c>
      <c r="AF1611" t="s">
        <v>595</v>
      </c>
      <c r="AG1611" t="s">
        <v>427</v>
      </c>
      <c r="AH1611" t="s">
        <v>107</v>
      </c>
    </row>
    <row r="1612" spans="1:34" ht="15">
      <c r="A1612" t="s">
        <v>101</v>
      </c>
      <c r="B1612" t="s">
        <v>596</v>
      </c>
      <c r="C1612" t="s">
        <v>426</v>
      </c>
      <c r="D1612" t="s">
        <v>127</v>
      </c>
      <c r="E1612" t="s">
        <v>106</v>
      </c>
      <c r="F1612">
        <v>2012</v>
      </c>
      <c r="G1612" t="s">
        <v>113</v>
      </c>
      <c r="H1612" t="s">
        <v>128</v>
      </c>
      <c r="I1612" t="s">
        <v>115</v>
      </c>
      <c r="J1612" t="s">
        <v>129</v>
      </c>
      <c r="K1612" t="s">
        <v>130</v>
      </c>
      <c r="L1612">
        <v>0</v>
      </c>
      <c r="M1612">
        <v>0</v>
      </c>
      <c r="N1612">
        <v>125497.96</v>
      </c>
      <c r="O1612">
        <v>0</v>
      </c>
      <c r="P1612">
        <v>-125497.96</v>
      </c>
      <c r="Q1612" t="s">
        <v>103</v>
      </c>
      <c r="R1612">
        <v>0</v>
      </c>
      <c r="S1612">
        <v>3325.03</v>
      </c>
      <c r="T1612">
        <v>19428.58</v>
      </c>
      <c r="U1612">
        <v>13819.25</v>
      </c>
      <c r="V1612">
        <v>11087.97</v>
      </c>
      <c r="W1612">
        <v>11772.17</v>
      </c>
      <c r="X1612">
        <v>10732.2</v>
      </c>
      <c r="Y1612">
        <v>15048.74</v>
      </c>
      <c r="Z1612">
        <v>9557.03</v>
      </c>
      <c r="AA1612">
        <v>10530.630000000001</v>
      </c>
      <c r="AB1612">
        <v>8651.35</v>
      </c>
      <c r="AC1612">
        <v>11545.01</v>
      </c>
      <c r="AD1612">
        <v>0</v>
      </c>
      <c r="AE1612" t="s">
        <v>104</v>
      </c>
      <c r="AF1612" t="s">
        <v>597</v>
      </c>
      <c r="AG1612" t="s">
        <v>427</v>
      </c>
      <c r="AH1612" t="s">
        <v>107</v>
      </c>
    </row>
    <row r="1613" spans="1:34" ht="15">
      <c r="A1613" t="s">
        <v>101</v>
      </c>
      <c r="B1613" t="s">
        <v>596</v>
      </c>
      <c r="C1613" t="s">
        <v>426</v>
      </c>
      <c r="D1613" t="s">
        <v>255</v>
      </c>
      <c r="E1613" t="s">
        <v>106</v>
      </c>
      <c r="F1613">
        <v>2012</v>
      </c>
      <c r="G1613" t="s">
        <v>113</v>
      </c>
      <c r="H1613" t="s">
        <v>256</v>
      </c>
      <c r="I1613" t="s">
        <v>115</v>
      </c>
      <c r="J1613" t="s">
        <v>129</v>
      </c>
      <c r="K1613" t="s">
        <v>130</v>
      </c>
      <c r="L1613">
        <v>0</v>
      </c>
      <c r="M1613">
        <v>0</v>
      </c>
      <c r="N1613">
        <v>3015.9900000000002</v>
      </c>
      <c r="O1613">
        <v>0</v>
      </c>
      <c r="P1613">
        <v>-3015.9900000000002</v>
      </c>
      <c r="Q1613" t="s">
        <v>103</v>
      </c>
      <c r="R1613">
        <v>0</v>
      </c>
      <c r="S1613">
        <v>282.40000000000003</v>
      </c>
      <c r="T1613">
        <v>0</v>
      </c>
      <c r="U1613">
        <v>1643.31</v>
      </c>
      <c r="V1613">
        <v>0</v>
      </c>
      <c r="W1613">
        <v>353</v>
      </c>
      <c r="X1613">
        <v>0</v>
      </c>
      <c r="Y1613">
        <v>0</v>
      </c>
      <c r="Z1613">
        <v>0</v>
      </c>
      <c r="AA1613">
        <v>0</v>
      </c>
      <c r="AB1613">
        <v>0</v>
      </c>
      <c r="AC1613">
        <v>737.28</v>
      </c>
      <c r="AD1613">
        <v>0</v>
      </c>
      <c r="AE1613" t="s">
        <v>104</v>
      </c>
      <c r="AF1613" t="s">
        <v>597</v>
      </c>
      <c r="AG1613" t="s">
        <v>427</v>
      </c>
      <c r="AH1613" t="s">
        <v>107</v>
      </c>
    </row>
    <row r="1614" spans="1:34" ht="15">
      <c r="A1614" t="s">
        <v>101</v>
      </c>
      <c r="B1614" t="s">
        <v>596</v>
      </c>
      <c r="C1614" t="s">
        <v>426</v>
      </c>
      <c r="D1614" t="s">
        <v>225</v>
      </c>
      <c r="E1614" t="s">
        <v>106</v>
      </c>
      <c r="F1614">
        <v>2012</v>
      </c>
      <c r="G1614" t="s">
        <v>113</v>
      </c>
      <c r="H1614" t="s">
        <v>226</v>
      </c>
      <c r="I1614" t="s">
        <v>115</v>
      </c>
      <c r="J1614" t="s">
        <v>227</v>
      </c>
      <c r="L1614">
        <v>0</v>
      </c>
      <c r="M1614">
        <v>0</v>
      </c>
      <c r="N1614">
        <v>42932.66</v>
      </c>
      <c r="O1614">
        <v>0</v>
      </c>
      <c r="P1614">
        <v>-42932.66</v>
      </c>
      <c r="Q1614" t="s">
        <v>103</v>
      </c>
      <c r="R1614">
        <v>0</v>
      </c>
      <c r="S1614">
        <v>1137.48</v>
      </c>
      <c r="T1614">
        <v>6646.47</v>
      </c>
      <c r="U1614">
        <v>4727.55</v>
      </c>
      <c r="V1614">
        <v>3793.1800000000003</v>
      </c>
      <c r="W1614">
        <v>4027.2400000000002</v>
      </c>
      <c r="X1614">
        <v>3671.4700000000003</v>
      </c>
      <c r="Y1614">
        <v>5148.17</v>
      </c>
      <c r="Z1614">
        <v>3269.4300000000003</v>
      </c>
      <c r="AA1614">
        <v>3602.53</v>
      </c>
      <c r="AB1614">
        <v>2959.61</v>
      </c>
      <c r="AC1614">
        <v>3949.53</v>
      </c>
      <c r="AD1614">
        <v>0</v>
      </c>
      <c r="AE1614" t="s">
        <v>104</v>
      </c>
      <c r="AF1614" t="s">
        <v>597</v>
      </c>
      <c r="AG1614" t="s">
        <v>427</v>
      </c>
      <c r="AH1614" t="s">
        <v>107</v>
      </c>
    </row>
    <row r="1615" spans="1:34" ht="15">
      <c r="A1615" t="s">
        <v>101</v>
      </c>
      <c r="B1615" t="s">
        <v>596</v>
      </c>
      <c r="C1615" t="s">
        <v>426</v>
      </c>
      <c r="D1615" t="s">
        <v>228</v>
      </c>
      <c r="E1615" t="s">
        <v>106</v>
      </c>
      <c r="F1615">
        <v>2012</v>
      </c>
      <c r="G1615" t="s">
        <v>113</v>
      </c>
      <c r="H1615" t="s">
        <v>229</v>
      </c>
      <c r="I1615" t="s">
        <v>115</v>
      </c>
      <c r="J1615" t="s">
        <v>227</v>
      </c>
      <c r="L1615">
        <v>0</v>
      </c>
      <c r="M1615">
        <v>0</v>
      </c>
      <c r="N1615">
        <v>22669.41</v>
      </c>
      <c r="O1615">
        <v>0</v>
      </c>
      <c r="P1615">
        <v>-22669.41</v>
      </c>
      <c r="Q1615" t="s">
        <v>103</v>
      </c>
      <c r="R1615">
        <v>0</v>
      </c>
      <c r="S1615">
        <v>636.34</v>
      </c>
      <c r="T1615">
        <v>3427.12</v>
      </c>
      <c r="U1615">
        <v>2727.56</v>
      </c>
      <c r="V1615">
        <v>1955.88</v>
      </c>
      <c r="W1615">
        <v>2138.84</v>
      </c>
      <c r="X1615">
        <v>1893.1200000000001</v>
      </c>
      <c r="Y1615">
        <v>2654.56</v>
      </c>
      <c r="Z1615">
        <v>1685.83</v>
      </c>
      <c r="AA1615">
        <v>1857.55</v>
      </c>
      <c r="AB1615">
        <v>1526.07</v>
      </c>
      <c r="AC1615">
        <v>2166.54</v>
      </c>
      <c r="AD1615">
        <v>0</v>
      </c>
      <c r="AE1615" t="s">
        <v>104</v>
      </c>
      <c r="AF1615" t="s">
        <v>597</v>
      </c>
      <c r="AG1615" t="s">
        <v>427</v>
      </c>
      <c r="AH1615" t="s">
        <v>107</v>
      </c>
    </row>
    <row r="1616" spans="1:34" ht="15">
      <c r="A1616" t="s">
        <v>101</v>
      </c>
      <c r="B1616" t="s">
        <v>596</v>
      </c>
      <c r="C1616" t="s">
        <v>426</v>
      </c>
      <c r="D1616" t="s">
        <v>438</v>
      </c>
      <c r="E1616" t="s">
        <v>106</v>
      </c>
      <c r="F1616">
        <v>2012</v>
      </c>
      <c r="G1616" t="s">
        <v>113</v>
      </c>
      <c r="H1616" t="s">
        <v>439</v>
      </c>
      <c r="I1616" t="s">
        <v>115</v>
      </c>
      <c r="J1616" t="s">
        <v>227</v>
      </c>
      <c r="L1616">
        <v>0</v>
      </c>
      <c r="M1616">
        <v>0</v>
      </c>
      <c r="N1616">
        <v>443.66</v>
      </c>
      <c r="O1616">
        <v>0</v>
      </c>
      <c r="P1616">
        <v>-443.66</v>
      </c>
      <c r="Q1616" t="s">
        <v>103</v>
      </c>
      <c r="R1616">
        <v>0</v>
      </c>
      <c r="S1616">
        <v>41.54</v>
      </c>
      <c r="T1616">
        <v>0</v>
      </c>
      <c r="U1616">
        <v>241.74</v>
      </c>
      <c r="V1616">
        <v>0</v>
      </c>
      <c r="W1616">
        <v>51.93</v>
      </c>
      <c r="X1616">
        <v>0</v>
      </c>
      <c r="Y1616">
        <v>0</v>
      </c>
      <c r="Z1616">
        <v>0</v>
      </c>
      <c r="AA1616">
        <v>0</v>
      </c>
      <c r="AB1616">
        <v>0</v>
      </c>
      <c r="AC1616">
        <v>108.45</v>
      </c>
      <c r="AD1616">
        <v>0</v>
      </c>
      <c r="AE1616" t="s">
        <v>104</v>
      </c>
      <c r="AF1616" t="s">
        <v>597</v>
      </c>
      <c r="AG1616" t="s">
        <v>427</v>
      </c>
      <c r="AH1616" t="s">
        <v>107</v>
      </c>
    </row>
    <row r="1617" spans="1:34" ht="15">
      <c r="A1617" t="s">
        <v>101</v>
      </c>
      <c r="B1617" t="s">
        <v>596</v>
      </c>
      <c r="C1617" t="s">
        <v>426</v>
      </c>
      <c r="D1617" t="s">
        <v>440</v>
      </c>
      <c r="E1617" t="s">
        <v>106</v>
      </c>
      <c r="F1617">
        <v>2012</v>
      </c>
      <c r="G1617" t="s">
        <v>113</v>
      </c>
      <c r="H1617" t="s">
        <v>142</v>
      </c>
      <c r="I1617" t="s">
        <v>115</v>
      </c>
      <c r="J1617" t="s">
        <v>227</v>
      </c>
      <c r="L1617">
        <v>0</v>
      </c>
      <c r="M1617">
        <v>0</v>
      </c>
      <c r="N1617">
        <v>1195.53</v>
      </c>
      <c r="O1617">
        <v>0</v>
      </c>
      <c r="P1617">
        <v>-1195.53</v>
      </c>
      <c r="Q1617" t="s">
        <v>103</v>
      </c>
      <c r="R1617">
        <v>0</v>
      </c>
      <c r="S1617">
        <v>33.56</v>
      </c>
      <c r="T1617">
        <v>180.74</v>
      </c>
      <c r="U1617">
        <v>143.85</v>
      </c>
      <c r="V1617">
        <v>103.14</v>
      </c>
      <c r="W1617">
        <v>112.81</v>
      </c>
      <c r="X1617">
        <v>99.83</v>
      </c>
      <c r="Y1617">
        <v>140</v>
      </c>
      <c r="Z1617">
        <v>88.9</v>
      </c>
      <c r="AA1617">
        <v>97.96000000000001</v>
      </c>
      <c r="AB1617">
        <v>80.49</v>
      </c>
      <c r="AC1617">
        <v>114.25</v>
      </c>
      <c r="AD1617">
        <v>0</v>
      </c>
      <c r="AE1617" t="s">
        <v>104</v>
      </c>
      <c r="AF1617" t="s">
        <v>597</v>
      </c>
      <c r="AG1617" t="s">
        <v>427</v>
      </c>
      <c r="AH1617" t="s">
        <v>107</v>
      </c>
    </row>
    <row r="1618" spans="1:34" ht="15">
      <c r="A1618" t="s">
        <v>101</v>
      </c>
      <c r="B1618" t="s">
        <v>598</v>
      </c>
      <c r="C1618" t="s">
        <v>426</v>
      </c>
      <c r="D1618" t="s">
        <v>127</v>
      </c>
      <c r="E1618" t="s">
        <v>106</v>
      </c>
      <c r="F1618">
        <v>2012</v>
      </c>
      <c r="G1618" t="s">
        <v>113</v>
      </c>
      <c r="H1618" t="s">
        <v>128</v>
      </c>
      <c r="I1618" t="s">
        <v>115</v>
      </c>
      <c r="J1618" t="s">
        <v>129</v>
      </c>
      <c r="K1618" t="s">
        <v>130</v>
      </c>
      <c r="L1618">
        <v>0</v>
      </c>
      <c r="M1618">
        <v>0</v>
      </c>
      <c r="N1618">
        <v>166872.89</v>
      </c>
      <c r="O1618">
        <v>0</v>
      </c>
      <c r="P1618">
        <v>-166872.89</v>
      </c>
      <c r="Q1618" t="s">
        <v>103</v>
      </c>
      <c r="R1618">
        <v>12052.44</v>
      </c>
      <c r="S1618">
        <v>9792.58</v>
      </c>
      <c r="T1618">
        <v>23954.87</v>
      </c>
      <c r="U1618">
        <v>12125.57</v>
      </c>
      <c r="V1618">
        <v>14920.92</v>
      </c>
      <c r="W1618">
        <v>12752.12</v>
      </c>
      <c r="X1618">
        <v>14679.95</v>
      </c>
      <c r="Y1618">
        <v>18405.23</v>
      </c>
      <c r="Z1618">
        <v>13523.25</v>
      </c>
      <c r="AA1618">
        <v>14591.85</v>
      </c>
      <c r="AB1618">
        <v>3445.83</v>
      </c>
      <c r="AC1618">
        <v>16628.28</v>
      </c>
      <c r="AD1618">
        <v>0</v>
      </c>
      <c r="AE1618" t="s">
        <v>104</v>
      </c>
      <c r="AF1618" t="s">
        <v>599</v>
      </c>
      <c r="AG1618" t="s">
        <v>427</v>
      </c>
      <c r="AH1618" t="s">
        <v>107</v>
      </c>
    </row>
    <row r="1619" spans="1:34" ht="15">
      <c r="A1619" t="s">
        <v>101</v>
      </c>
      <c r="B1619" t="s">
        <v>598</v>
      </c>
      <c r="C1619" t="s">
        <v>426</v>
      </c>
      <c r="D1619" t="s">
        <v>255</v>
      </c>
      <c r="E1619" t="s">
        <v>106</v>
      </c>
      <c r="F1619">
        <v>2012</v>
      </c>
      <c r="G1619" t="s">
        <v>113</v>
      </c>
      <c r="H1619" t="s">
        <v>256</v>
      </c>
      <c r="I1619" t="s">
        <v>115</v>
      </c>
      <c r="J1619" t="s">
        <v>129</v>
      </c>
      <c r="K1619" t="s">
        <v>130</v>
      </c>
      <c r="L1619">
        <v>0</v>
      </c>
      <c r="M1619">
        <v>0</v>
      </c>
      <c r="N1619">
        <v>792.88</v>
      </c>
      <c r="O1619">
        <v>0</v>
      </c>
      <c r="P1619">
        <v>-792.88</v>
      </c>
      <c r="Q1619" t="s">
        <v>103</v>
      </c>
      <c r="R1619">
        <v>0</v>
      </c>
      <c r="S1619">
        <v>0</v>
      </c>
      <c r="T1619">
        <v>0</v>
      </c>
      <c r="U1619">
        <v>379.2</v>
      </c>
      <c r="V1619">
        <v>0</v>
      </c>
      <c r="W1619">
        <v>0</v>
      </c>
      <c r="X1619">
        <v>0</v>
      </c>
      <c r="Y1619">
        <v>0</v>
      </c>
      <c r="Z1619">
        <v>206.84</v>
      </c>
      <c r="AA1619">
        <v>0</v>
      </c>
      <c r="AB1619">
        <v>206.84</v>
      </c>
      <c r="AC1619">
        <v>0</v>
      </c>
      <c r="AD1619">
        <v>0</v>
      </c>
      <c r="AE1619" t="s">
        <v>104</v>
      </c>
      <c r="AF1619" t="s">
        <v>599</v>
      </c>
      <c r="AG1619" t="s">
        <v>427</v>
      </c>
      <c r="AH1619" t="s">
        <v>107</v>
      </c>
    </row>
    <row r="1620" spans="1:34" ht="15">
      <c r="A1620" t="s">
        <v>101</v>
      </c>
      <c r="B1620" t="s">
        <v>598</v>
      </c>
      <c r="C1620" t="s">
        <v>426</v>
      </c>
      <c r="D1620" t="s">
        <v>198</v>
      </c>
      <c r="E1620" t="s">
        <v>106</v>
      </c>
      <c r="F1620">
        <v>2012</v>
      </c>
      <c r="G1620" t="s">
        <v>113</v>
      </c>
      <c r="H1620" t="s">
        <v>199</v>
      </c>
      <c r="I1620" t="s">
        <v>115</v>
      </c>
      <c r="J1620" t="s">
        <v>147</v>
      </c>
      <c r="L1620">
        <v>0</v>
      </c>
      <c r="M1620">
        <v>0</v>
      </c>
      <c r="N1620">
        <v>43.28</v>
      </c>
      <c r="O1620">
        <v>0</v>
      </c>
      <c r="P1620">
        <v>-43.28</v>
      </c>
      <c r="Q1620" t="s">
        <v>103</v>
      </c>
      <c r="R1620">
        <v>0</v>
      </c>
      <c r="S1620">
        <v>0</v>
      </c>
      <c r="T1620">
        <v>0</v>
      </c>
      <c r="U1620">
        <v>0</v>
      </c>
      <c r="V1620">
        <v>0</v>
      </c>
      <c r="W1620">
        <v>0</v>
      </c>
      <c r="X1620">
        <v>0</v>
      </c>
      <c r="Y1620">
        <v>0</v>
      </c>
      <c r="Z1620">
        <v>0</v>
      </c>
      <c r="AA1620">
        <v>43.28</v>
      </c>
      <c r="AB1620">
        <v>0</v>
      </c>
      <c r="AC1620">
        <v>0</v>
      </c>
      <c r="AD1620">
        <v>0</v>
      </c>
      <c r="AE1620" t="s">
        <v>104</v>
      </c>
      <c r="AF1620" t="s">
        <v>599</v>
      </c>
      <c r="AG1620" t="s">
        <v>427</v>
      </c>
      <c r="AH1620" t="s">
        <v>107</v>
      </c>
    </row>
    <row r="1621" spans="1:34" ht="15">
      <c r="A1621" t="s">
        <v>101</v>
      </c>
      <c r="B1621" t="s">
        <v>598</v>
      </c>
      <c r="C1621" t="s">
        <v>426</v>
      </c>
      <c r="D1621" t="s">
        <v>145</v>
      </c>
      <c r="E1621" t="s">
        <v>106</v>
      </c>
      <c r="F1621">
        <v>2012</v>
      </c>
      <c r="G1621" t="s">
        <v>113</v>
      </c>
      <c r="H1621" t="s">
        <v>146</v>
      </c>
      <c r="I1621" t="s">
        <v>115</v>
      </c>
      <c r="J1621" t="s">
        <v>147</v>
      </c>
      <c r="L1621">
        <v>0</v>
      </c>
      <c r="M1621">
        <v>0</v>
      </c>
      <c r="N1621">
        <v>28.990000000000002</v>
      </c>
      <c r="O1621">
        <v>0</v>
      </c>
      <c r="P1621">
        <v>-28.990000000000002</v>
      </c>
      <c r="Q1621" t="s">
        <v>103</v>
      </c>
      <c r="R1621">
        <v>0</v>
      </c>
      <c r="S1621">
        <v>0</v>
      </c>
      <c r="T1621">
        <v>0</v>
      </c>
      <c r="U1621">
        <v>0</v>
      </c>
      <c r="V1621">
        <v>0</v>
      </c>
      <c r="W1621">
        <v>0</v>
      </c>
      <c r="X1621">
        <v>0</v>
      </c>
      <c r="Y1621">
        <v>0</v>
      </c>
      <c r="Z1621">
        <v>0</v>
      </c>
      <c r="AA1621">
        <v>28.990000000000002</v>
      </c>
      <c r="AB1621">
        <v>0</v>
      </c>
      <c r="AC1621">
        <v>0</v>
      </c>
      <c r="AD1621">
        <v>0</v>
      </c>
      <c r="AE1621" t="s">
        <v>104</v>
      </c>
      <c r="AF1621" t="s">
        <v>599</v>
      </c>
      <c r="AG1621" t="s">
        <v>427</v>
      </c>
      <c r="AH1621" t="s">
        <v>107</v>
      </c>
    </row>
    <row r="1622" spans="1:34" ht="15">
      <c r="A1622" t="s">
        <v>101</v>
      </c>
      <c r="B1622" t="s">
        <v>598</v>
      </c>
      <c r="C1622" t="s">
        <v>426</v>
      </c>
      <c r="D1622" t="s">
        <v>492</v>
      </c>
      <c r="E1622" t="s">
        <v>106</v>
      </c>
      <c r="F1622">
        <v>2012</v>
      </c>
      <c r="G1622" t="s">
        <v>113</v>
      </c>
      <c r="H1622" t="s">
        <v>493</v>
      </c>
      <c r="I1622" t="s">
        <v>115</v>
      </c>
      <c r="J1622" t="s">
        <v>147</v>
      </c>
      <c r="L1622">
        <v>0</v>
      </c>
      <c r="M1622">
        <v>0</v>
      </c>
      <c r="N1622">
        <v>9.24</v>
      </c>
      <c r="O1622">
        <v>0</v>
      </c>
      <c r="P1622">
        <v>-9.24</v>
      </c>
      <c r="Q1622" t="s">
        <v>103</v>
      </c>
      <c r="R1622">
        <v>0</v>
      </c>
      <c r="S1622">
        <v>0</v>
      </c>
      <c r="T1622">
        <v>0</v>
      </c>
      <c r="U1622">
        <v>0</v>
      </c>
      <c r="V1622">
        <v>0</v>
      </c>
      <c r="W1622">
        <v>0</v>
      </c>
      <c r="X1622">
        <v>0</v>
      </c>
      <c r="Y1622">
        <v>0</v>
      </c>
      <c r="Z1622">
        <v>0</v>
      </c>
      <c r="AA1622">
        <v>9.24</v>
      </c>
      <c r="AB1622">
        <v>0</v>
      </c>
      <c r="AC1622">
        <v>0</v>
      </c>
      <c r="AD1622">
        <v>0</v>
      </c>
      <c r="AE1622" t="s">
        <v>104</v>
      </c>
      <c r="AF1622" t="s">
        <v>599</v>
      </c>
      <c r="AG1622" t="s">
        <v>427</v>
      </c>
      <c r="AH1622" t="s">
        <v>107</v>
      </c>
    </row>
    <row r="1623" spans="1:34" ht="15">
      <c r="A1623" t="s">
        <v>101</v>
      </c>
      <c r="B1623" t="s">
        <v>598</v>
      </c>
      <c r="C1623" t="s">
        <v>426</v>
      </c>
      <c r="D1623" t="s">
        <v>225</v>
      </c>
      <c r="E1623" t="s">
        <v>106</v>
      </c>
      <c r="F1623">
        <v>2012</v>
      </c>
      <c r="G1623" t="s">
        <v>113</v>
      </c>
      <c r="H1623" t="s">
        <v>226</v>
      </c>
      <c r="I1623" t="s">
        <v>115</v>
      </c>
      <c r="J1623" t="s">
        <v>227</v>
      </c>
      <c r="L1623">
        <v>0</v>
      </c>
      <c r="M1623">
        <v>0</v>
      </c>
      <c r="N1623">
        <v>57085.93</v>
      </c>
      <c r="O1623">
        <v>0</v>
      </c>
      <c r="P1623">
        <v>-57085.93</v>
      </c>
      <c r="Q1623" t="s">
        <v>103</v>
      </c>
      <c r="R1623">
        <v>3991.14</v>
      </c>
      <c r="S1623">
        <v>3349.9700000000003</v>
      </c>
      <c r="T1623">
        <v>6912.4400000000005</v>
      </c>
      <c r="U1623">
        <v>4148.06</v>
      </c>
      <c r="V1623">
        <v>5506.150000000001</v>
      </c>
      <c r="W1623">
        <v>4104.71</v>
      </c>
      <c r="X1623">
        <v>4644.53</v>
      </c>
      <c r="Y1623">
        <v>6296.29</v>
      </c>
      <c r="Z1623">
        <v>4368.51</v>
      </c>
      <c r="AA1623">
        <v>4138.32</v>
      </c>
      <c r="AB1623">
        <v>3937.4100000000003</v>
      </c>
      <c r="AC1623">
        <v>5688.400000000001</v>
      </c>
      <c r="AD1623">
        <v>0</v>
      </c>
      <c r="AE1623" t="s">
        <v>104</v>
      </c>
      <c r="AF1623" t="s">
        <v>599</v>
      </c>
      <c r="AG1623" t="s">
        <v>427</v>
      </c>
      <c r="AH1623" t="s">
        <v>107</v>
      </c>
    </row>
    <row r="1624" spans="1:34" ht="15">
      <c r="A1624" t="s">
        <v>101</v>
      </c>
      <c r="B1624" t="s">
        <v>598</v>
      </c>
      <c r="C1624" t="s">
        <v>426</v>
      </c>
      <c r="D1624" t="s">
        <v>228</v>
      </c>
      <c r="E1624" t="s">
        <v>106</v>
      </c>
      <c r="F1624">
        <v>2012</v>
      </c>
      <c r="G1624" t="s">
        <v>113</v>
      </c>
      <c r="H1624" t="s">
        <v>229</v>
      </c>
      <c r="I1624" t="s">
        <v>115</v>
      </c>
      <c r="J1624" t="s">
        <v>227</v>
      </c>
      <c r="L1624">
        <v>0</v>
      </c>
      <c r="M1624">
        <v>0</v>
      </c>
      <c r="N1624">
        <v>29574.49</v>
      </c>
      <c r="O1624">
        <v>0</v>
      </c>
      <c r="P1624">
        <v>-29574.49</v>
      </c>
      <c r="Q1624" t="s">
        <v>103</v>
      </c>
      <c r="R1624">
        <v>2057.91</v>
      </c>
      <c r="S1624">
        <v>1727.31</v>
      </c>
      <c r="T1624">
        <v>3564.19</v>
      </c>
      <c r="U1624">
        <v>2205.71</v>
      </c>
      <c r="V1624">
        <v>2839.08</v>
      </c>
      <c r="W1624">
        <v>2116.4700000000003</v>
      </c>
      <c r="X1624">
        <v>2394.81</v>
      </c>
      <c r="Y1624">
        <v>3246.4900000000002</v>
      </c>
      <c r="Z1624">
        <v>2288.9700000000003</v>
      </c>
      <c r="AA1624">
        <v>2133.8</v>
      </c>
      <c r="AB1624">
        <v>2066.7</v>
      </c>
      <c r="AC1624">
        <v>2933.05</v>
      </c>
      <c r="AD1624">
        <v>0</v>
      </c>
      <c r="AE1624" t="s">
        <v>104</v>
      </c>
      <c r="AF1624" t="s">
        <v>599</v>
      </c>
      <c r="AG1624" t="s">
        <v>427</v>
      </c>
      <c r="AH1624" t="s">
        <v>107</v>
      </c>
    </row>
    <row r="1625" spans="1:34" ht="15">
      <c r="A1625" t="s">
        <v>101</v>
      </c>
      <c r="B1625" t="s">
        <v>598</v>
      </c>
      <c r="C1625" t="s">
        <v>426</v>
      </c>
      <c r="D1625" t="s">
        <v>438</v>
      </c>
      <c r="E1625" t="s">
        <v>106</v>
      </c>
      <c r="F1625">
        <v>2012</v>
      </c>
      <c r="G1625" t="s">
        <v>113</v>
      </c>
      <c r="H1625" t="s">
        <v>439</v>
      </c>
      <c r="I1625" t="s">
        <v>115</v>
      </c>
      <c r="J1625" t="s">
        <v>227</v>
      </c>
      <c r="L1625">
        <v>0</v>
      </c>
      <c r="M1625">
        <v>0</v>
      </c>
      <c r="N1625">
        <v>116.63</v>
      </c>
      <c r="O1625">
        <v>0</v>
      </c>
      <c r="P1625">
        <v>-116.63</v>
      </c>
      <c r="Q1625" t="s">
        <v>103</v>
      </c>
      <c r="R1625">
        <v>0</v>
      </c>
      <c r="S1625">
        <v>0</v>
      </c>
      <c r="T1625">
        <v>0</v>
      </c>
      <c r="U1625">
        <v>55.78</v>
      </c>
      <c r="V1625">
        <v>0</v>
      </c>
      <c r="W1625">
        <v>0</v>
      </c>
      <c r="X1625">
        <v>0</v>
      </c>
      <c r="Y1625">
        <v>0</v>
      </c>
      <c r="Z1625">
        <v>30.42</v>
      </c>
      <c r="AA1625">
        <v>0</v>
      </c>
      <c r="AB1625">
        <v>30.43</v>
      </c>
      <c r="AC1625">
        <v>0</v>
      </c>
      <c r="AD1625">
        <v>0</v>
      </c>
      <c r="AE1625" t="s">
        <v>104</v>
      </c>
      <c r="AF1625" t="s">
        <v>599</v>
      </c>
      <c r="AG1625" t="s">
        <v>427</v>
      </c>
      <c r="AH1625" t="s">
        <v>107</v>
      </c>
    </row>
    <row r="1626" spans="1:34" ht="15">
      <c r="A1626" t="s">
        <v>101</v>
      </c>
      <c r="B1626" t="s">
        <v>598</v>
      </c>
      <c r="C1626" t="s">
        <v>426</v>
      </c>
      <c r="D1626" t="s">
        <v>440</v>
      </c>
      <c r="E1626" t="s">
        <v>106</v>
      </c>
      <c r="F1626">
        <v>2012</v>
      </c>
      <c r="G1626" t="s">
        <v>113</v>
      </c>
      <c r="H1626" t="s">
        <v>142</v>
      </c>
      <c r="I1626" t="s">
        <v>115</v>
      </c>
      <c r="J1626" t="s">
        <v>227</v>
      </c>
      <c r="L1626">
        <v>0</v>
      </c>
      <c r="M1626">
        <v>0</v>
      </c>
      <c r="N1626">
        <v>1560.22</v>
      </c>
      <c r="O1626">
        <v>0</v>
      </c>
      <c r="P1626">
        <v>-1560.22</v>
      </c>
      <c r="Q1626" t="s">
        <v>103</v>
      </c>
      <c r="R1626">
        <v>108.57000000000001</v>
      </c>
      <c r="S1626">
        <v>91.13</v>
      </c>
      <c r="T1626">
        <v>188.03</v>
      </c>
      <c r="U1626">
        <v>116.35000000000001</v>
      </c>
      <c r="V1626">
        <v>149.79</v>
      </c>
      <c r="W1626">
        <v>111.65</v>
      </c>
      <c r="X1626">
        <v>126.35000000000001</v>
      </c>
      <c r="Y1626">
        <v>171.26</v>
      </c>
      <c r="Z1626">
        <v>120.75</v>
      </c>
      <c r="AA1626">
        <v>112.58</v>
      </c>
      <c r="AB1626">
        <v>109.03</v>
      </c>
      <c r="AC1626">
        <v>154.73</v>
      </c>
      <c r="AD1626">
        <v>0</v>
      </c>
      <c r="AE1626" t="s">
        <v>104</v>
      </c>
      <c r="AF1626" t="s">
        <v>599</v>
      </c>
      <c r="AG1626" t="s">
        <v>427</v>
      </c>
      <c r="AH1626" t="s">
        <v>107</v>
      </c>
    </row>
    <row r="1627" spans="1:34" ht="15">
      <c r="A1627" t="s">
        <v>101</v>
      </c>
      <c r="B1627" t="s">
        <v>600</v>
      </c>
      <c r="C1627" t="s">
        <v>426</v>
      </c>
      <c r="D1627" t="s">
        <v>127</v>
      </c>
      <c r="E1627" t="s">
        <v>106</v>
      </c>
      <c r="F1627">
        <v>2012</v>
      </c>
      <c r="G1627" t="s">
        <v>113</v>
      </c>
      <c r="H1627" t="s">
        <v>128</v>
      </c>
      <c r="I1627" t="s">
        <v>115</v>
      </c>
      <c r="J1627" t="s">
        <v>129</v>
      </c>
      <c r="K1627" t="s">
        <v>130</v>
      </c>
      <c r="L1627">
        <v>0</v>
      </c>
      <c r="M1627">
        <v>0</v>
      </c>
      <c r="N1627">
        <v>87547.57</v>
      </c>
      <c r="O1627">
        <v>0</v>
      </c>
      <c r="P1627">
        <v>-87547.57</v>
      </c>
      <c r="Q1627" t="s">
        <v>103</v>
      </c>
      <c r="R1627">
        <v>8430.04</v>
      </c>
      <c r="S1627">
        <v>5960.22</v>
      </c>
      <c r="T1627">
        <v>14712.77</v>
      </c>
      <c r="U1627">
        <v>9491.460000000001</v>
      </c>
      <c r="V1627">
        <v>11084.300000000001</v>
      </c>
      <c r="W1627">
        <v>8572.93</v>
      </c>
      <c r="X1627">
        <v>7164.52</v>
      </c>
      <c r="Y1627">
        <v>7266.57</v>
      </c>
      <c r="Z1627">
        <v>4429.33</v>
      </c>
      <c r="AA1627">
        <v>4767.03</v>
      </c>
      <c r="AB1627">
        <v>769.6</v>
      </c>
      <c r="AC1627">
        <v>4898.8</v>
      </c>
      <c r="AD1627">
        <v>0</v>
      </c>
      <c r="AE1627" t="s">
        <v>104</v>
      </c>
      <c r="AF1627" t="s">
        <v>601</v>
      </c>
      <c r="AG1627" t="s">
        <v>427</v>
      </c>
      <c r="AH1627" t="s">
        <v>107</v>
      </c>
    </row>
    <row r="1628" spans="1:34" ht="15">
      <c r="A1628" t="s">
        <v>101</v>
      </c>
      <c r="B1628" t="s">
        <v>600</v>
      </c>
      <c r="C1628" t="s">
        <v>426</v>
      </c>
      <c r="D1628" t="s">
        <v>255</v>
      </c>
      <c r="E1628" t="s">
        <v>106</v>
      </c>
      <c r="F1628">
        <v>2012</v>
      </c>
      <c r="G1628" t="s">
        <v>113</v>
      </c>
      <c r="H1628" t="s">
        <v>256</v>
      </c>
      <c r="I1628" t="s">
        <v>115</v>
      </c>
      <c r="J1628" t="s">
        <v>129</v>
      </c>
      <c r="K1628" t="s">
        <v>130</v>
      </c>
      <c r="L1628">
        <v>0</v>
      </c>
      <c r="M1628">
        <v>0</v>
      </c>
      <c r="N1628">
        <v>61.24</v>
      </c>
      <c r="O1628">
        <v>0</v>
      </c>
      <c r="P1628">
        <v>-61.24</v>
      </c>
      <c r="Q1628" t="s">
        <v>103</v>
      </c>
      <c r="R1628">
        <v>0</v>
      </c>
      <c r="S1628">
        <v>0</v>
      </c>
      <c r="T1628">
        <v>0</v>
      </c>
      <c r="U1628">
        <v>0</v>
      </c>
      <c r="V1628">
        <v>0</v>
      </c>
      <c r="W1628">
        <v>0</v>
      </c>
      <c r="X1628">
        <v>0</v>
      </c>
      <c r="Y1628">
        <v>0</v>
      </c>
      <c r="Z1628">
        <v>0</v>
      </c>
      <c r="AA1628">
        <v>0</v>
      </c>
      <c r="AB1628">
        <v>0</v>
      </c>
      <c r="AC1628">
        <v>61.24</v>
      </c>
      <c r="AD1628">
        <v>0</v>
      </c>
      <c r="AE1628" t="s">
        <v>104</v>
      </c>
      <c r="AF1628" t="s">
        <v>601</v>
      </c>
      <c r="AG1628" t="s">
        <v>427</v>
      </c>
      <c r="AH1628" t="s">
        <v>107</v>
      </c>
    </row>
    <row r="1629" spans="1:34" ht="15">
      <c r="A1629" t="s">
        <v>101</v>
      </c>
      <c r="B1629" t="s">
        <v>600</v>
      </c>
      <c r="C1629" t="s">
        <v>426</v>
      </c>
      <c r="D1629" t="s">
        <v>198</v>
      </c>
      <c r="E1629" t="s">
        <v>106</v>
      </c>
      <c r="F1629">
        <v>2012</v>
      </c>
      <c r="G1629" t="s">
        <v>113</v>
      </c>
      <c r="H1629" t="s">
        <v>199</v>
      </c>
      <c r="I1629" t="s">
        <v>115</v>
      </c>
      <c r="J1629" t="s">
        <v>147</v>
      </c>
      <c r="L1629">
        <v>0</v>
      </c>
      <c r="M1629">
        <v>0</v>
      </c>
      <c r="N1629">
        <v>90.61</v>
      </c>
      <c r="O1629">
        <v>0</v>
      </c>
      <c r="P1629">
        <v>-90.61</v>
      </c>
      <c r="Q1629" t="s">
        <v>103</v>
      </c>
      <c r="R1629">
        <v>0</v>
      </c>
      <c r="S1629">
        <v>0</v>
      </c>
      <c r="T1629">
        <v>0</v>
      </c>
      <c r="U1629">
        <v>0</v>
      </c>
      <c r="V1629">
        <v>0</v>
      </c>
      <c r="W1629">
        <v>0</v>
      </c>
      <c r="X1629">
        <v>0</v>
      </c>
      <c r="Y1629">
        <v>0</v>
      </c>
      <c r="Z1629">
        <v>0</v>
      </c>
      <c r="AA1629">
        <v>69.59</v>
      </c>
      <c r="AB1629">
        <v>21.02</v>
      </c>
      <c r="AC1629">
        <v>0</v>
      </c>
      <c r="AD1629">
        <v>0</v>
      </c>
      <c r="AE1629" t="s">
        <v>104</v>
      </c>
      <c r="AF1629" t="s">
        <v>601</v>
      </c>
      <c r="AG1629" t="s">
        <v>427</v>
      </c>
      <c r="AH1629" t="s">
        <v>107</v>
      </c>
    </row>
    <row r="1630" spans="1:34" ht="15">
      <c r="A1630" t="s">
        <v>101</v>
      </c>
      <c r="B1630" t="s">
        <v>600</v>
      </c>
      <c r="C1630" t="s">
        <v>426</v>
      </c>
      <c r="D1630" t="s">
        <v>173</v>
      </c>
      <c r="E1630" t="s">
        <v>106</v>
      </c>
      <c r="F1630">
        <v>2012</v>
      </c>
      <c r="G1630" t="s">
        <v>113</v>
      </c>
      <c r="H1630" t="s">
        <v>174</v>
      </c>
      <c r="I1630" t="s">
        <v>115</v>
      </c>
      <c r="J1630" t="s">
        <v>147</v>
      </c>
      <c r="L1630">
        <v>0</v>
      </c>
      <c r="M1630">
        <v>0</v>
      </c>
      <c r="N1630">
        <v>6.79</v>
      </c>
      <c r="O1630">
        <v>0</v>
      </c>
      <c r="P1630">
        <v>-6.79</v>
      </c>
      <c r="Q1630" t="s">
        <v>103</v>
      </c>
      <c r="R1630">
        <v>0</v>
      </c>
      <c r="S1630">
        <v>0</v>
      </c>
      <c r="T1630">
        <v>0</v>
      </c>
      <c r="U1630">
        <v>0</v>
      </c>
      <c r="V1630">
        <v>0</v>
      </c>
      <c r="W1630">
        <v>0</v>
      </c>
      <c r="X1630">
        <v>0</v>
      </c>
      <c r="Y1630">
        <v>0</v>
      </c>
      <c r="Z1630">
        <v>0</v>
      </c>
      <c r="AA1630">
        <v>6.79</v>
      </c>
      <c r="AB1630">
        <v>0</v>
      </c>
      <c r="AC1630">
        <v>0</v>
      </c>
      <c r="AD1630">
        <v>0</v>
      </c>
      <c r="AE1630" t="s">
        <v>104</v>
      </c>
      <c r="AF1630" t="s">
        <v>601</v>
      </c>
      <c r="AG1630" t="s">
        <v>427</v>
      </c>
      <c r="AH1630" t="s">
        <v>107</v>
      </c>
    </row>
    <row r="1631" spans="1:34" ht="15">
      <c r="A1631" t="s">
        <v>101</v>
      </c>
      <c r="B1631" t="s">
        <v>600</v>
      </c>
      <c r="C1631" t="s">
        <v>426</v>
      </c>
      <c r="D1631" t="s">
        <v>145</v>
      </c>
      <c r="E1631" t="s">
        <v>106</v>
      </c>
      <c r="F1631">
        <v>2012</v>
      </c>
      <c r="G1631" t="s">
        <v>113</v>
      </c>
      <c r="H1631" t="s">
        <v>146</v>
      </c>
      <c r="I1631" t="s">
        <v>115</v>
      </c>
      <c r="J1631" t="s">
        <v>147</v>
      </c>
      <c r="L1631">
        <v>0</v>
      </c>
      <c r="M1631">
        <v>0</v>
      </c>
      <c r="N1631">
        <v>183.16</v>
      </c>
      <c r="O1631">
        <v>0</v>
      </c>
      <c r="P1631">
        <v>-183.16</v>
      </c>
      <c r="Q1631" t="s">
        <v>103</v>
      </c>
      <c r="R1631">
        <v>0</v>
      </c>
      <c r="S1631">
        <v>0</v>
      </c>
      <c r="T1631">
        <v>0</v>
      </c>
      <c r="U1631">
        <v>0</v>
      </c>
      <c r="V1631">
        <v>0</v>
      </c>
      <c r="W1631">
        <v>0</v>
      </c>
      <c r="X1631">
        <v>0</v>
      </c>
      <c r="Y1631">
        <v>0</v>
      </c>
      <c r="Z1631">
        <v>0</v>
      </c>
      <c r="AA1631">
        <v>132.33</v>
      </c>
      <c r="AB1631">
        <v>50.83</v>
      </c>
      <c r="AC1631">
        <v>0</v>
      </c>
      <c r="AD1631">
        <v>0</v>
      </c>
      <c r="AE1631" t="s">
        <v>104</v>
      </c>
      <c r="AF1631" t="s">
        <v>601</v>
      </c>
      <c r="AG1631" t="s">
        <v>427</v>
      </c>
      <c r="AH1631" t="s">
        <v>107</v>
      </c>
    </row>
    <row r="1632" spans="1:34" ht="15">
      <c r="A1632" t="s">
        <v>101</v>
      </c>
      <c r="B1632" t="s">
        <v>600</v>
      </c>
      <c r="C1632" t="s">
        <v>426</v>
      </c>
      <c r="D1632" t="s">
        <v>492</v>
      </c>
      <c r="E1632" t="s">
        <v>106</v>
      </c>
      <c r="F1632">
        <v>2012</v>
      </c>
      <c r="G1632" t="s">
        <v>113</v>
      </c>
      <c r="H1632" t="s">
        <v>493</v>
      </c>
      <c r="I1632" t="s">
        <v>115</v>
      </c>
      <c r="J1632" t="s">
        <v>147</v>
      </c>
      <c r="L1632">
        <v>0</v>
      </c>
      <c r="M1632">
        <v>0</v>
      </c>
      <c r="N1632">
        <v>11.57</v>
      </c>
      <c r="O1632">
        <v>0</v>
      </c>
      <c r="P1632">
        <v>-11.57</v>
      </c>
      <c r="Q1632" t="s">
        <v>103</v>
      </c>
      <c r="R1632">
        <v>0</v>
      </c>
      <c r="S1632">
        <v>0</v>
      </c>
      <c r="T1632">
        <v>0</v>
      </c>
      <c r="U1632">
        <v>0</v>
      </c>
      <c r="V1632">
        <v>0</v>
      </c>
      <c r="W1632">
        <v>0</v>
      </c>
      <c r="X1632">
        <v>0</v>
      </c>
      <c r="Y1632">
        <v>0</v>
      </c>
      <c r="Z1632">
        <v>0</v>
      </c>
      <c r="AA1632">
        <v>10.700000000000001</v>
      </c>
      <c r="AB1632">
        <v>0.87</v>
      </c>
      <c r="AC1632">
        <v>0</v>
      </c>
      <c r="AD1632">
        <v>0</v>
      </c>
      <c r="AE1632" t="s">
        <v>104</v>
      </c>
      <c r="AF1632" t="s">
        <v>601</v>
      </c>
      <c r="AG1632" t="s">
        <v>427</v>
      </c>
      <c r="AH1632" t="s">
        <v>107</v>
      </c>
    </row>
    <row r="1633" spans="1:34" ht="15">
      <c r="A1633" t="s">
        <v>101</v>
      </c>
      <c r="B1633" t="s">
        <v>600</v>
      </c>
      <c r="C1633" t="s">
        <v>426</v>
      </c>
      <c r="D1633" t="s">
        <v>394</v>
      </c>
      <c r="E1633" t="s">
        <v>106</v>
      </c>
      <c r="F1633">
        <v>2012</v>
      </c>
      <c r="G1633" t="s">
        <v>113</v>
      </c>
      <c r="H1633" t="s">
        <v>395</v>
      </c>
      <c r="I1633" t="s">
        <v>115</v>
      </c>
      <c r="J1633" t="s">
        <v>150</v>
      </c>
      <c r="L1633">
        <v>0</v>
      </c>
      <c r="M1633">
        <v>0</v>
      </c>
      <c r="N1633">
        <v>71.49</v>
      </c>
      <c r="O1633">
        <v>0</v>
      </c>
      <c r="P1633">
        <v>-71.49</v>
      </c>
      <c r="Q1633" t="s">
        <v>103</v>
      </c>
      <c r="R1633">
        <v>0</v>
      </c>
      <c r="S1633">
        <v>0</v>
      </c>
      <c r="T1633">
        <v>0</v>
      </c>
      <c r="U1633">
        <v>0</v>
      </c>
      <c r="V1633">
        <v>0</v>
      </c>
      <c r="W1633">
        <v>0</v>
      </c>
      <c r="X1633">
        <v>0</v>
      </c>
      <c r="Y1633">
        <v>0</v>
      </c>
      <c r="Z1633">
        <v>0</v>
      </c>
      <c r="AA1633">
        <v>54.980000000000004</v>
      </c>
      <c r="AB1633">
        <v>16.51</v>
      </c>
      <c r="AC1633">
        <v>0</v>
      </c>
      <c r="AD1633">
        <v>0</v>
      </c>
      <c r="AE1633" t="s">
        <v>104</v>
      </c>
      <c r="AF1633" t="s">
        <v>601</v>
      </c>
      <c r="AG1633" t="s">
        <v>427</v>
      </c>
      <c r="AH1633" t="s">
        <v>107</v>
      </c>
    </row>
    <row r="1634" spans="1:34" ht="15">
      <c r="A1634" t="s">
        <v>101</v>
      </c>
      <c r="B1634" t="s">
        <v>600</v>
      </c>
      <c r="C1634" t="s">
        <v>426</v>
      </c>
      <c r="D1634" t="s">
        <v>278</v>
      </c>
      <c r="E1634" t="s">
        <v>106</v>
      </c>
      <c r="F1634">
        <v>2012</v>
      </c>
      <c r="G1634" t="s">
        <v>113</v>
      </c>
      <c r="H1634" t="s">
        <v>279</v>
      </c>
      <c r="I1634" t="s">
        <v>115</v>
      </c>
      <c r="J1634" t="s">
        <v>187</v>
      </c>
      <c r="L1634">
        <v>0</v>
      </c>
      <c r="M1634">
        <v>0</v>
      </c>
      <c r="N1634">
        <v>107.82000000000001</v>
      </c>
      <c r="O1634">
        <v>0</v>
      </c>
      <c r="P1634">
        <v>-107.82000000000001</v>
      </c>
      <c r="Q1634" t="s">
        <v>103</v>
      </c>
      <c r="R1634">
        <v>0</v>
      </c>
      <c r="S1634">
        <v>0</v>
      </c>
      <c r="T1634">
        <v>0</v>
      </c>
      <c r="U1634">
        <v>0</v>
      </c>
      <c r="V1634">
        <v>0</v>
      </c>
      <c r="W1634">
        <v>0</v>
      </c>
      <c r="X1634">
        <v>0</v>
      </c>
      <c r="Y1634">
        <v>0</v>
      </c>
      <c r="Z1634">
        <v>0</v>
      </c>
      <c r="AA1634">
        <v>124.42</v>
      </c>
      <c r="AB1634">
        <v>5.59</v>
      </c>
      <c r="AC1634">
        <v>-22.19</v>
      </c>
      <c r="AD1634">
        <v>0</v>
      </c>
      <c r="AE1634" t="s">
        <v>104</v>
      </c>
      <c r="AF1634" t="s">
        <v>601</v>
      </c>
      <c r="AG1634" t="s">
        <v>427</v>
      </c>
      <c r="AH1634" t="s">
        <v>107</v>
      </c>
    </row>
    <row r="1635" spans="1:34" ht="15">
      <c r="A1635" t="s">
        <v>101</v>
      </c>
      <c r="B1635" t="s">
        <v>600</v>
      </c>
      <c r="C1635" t="s">
        <v>426</v>
      </c>
      <c r="D1635" t="s">
        <v>482</v>
      </c>
      <c r="E1635" t="s">
        <v>106</v>
      </c>
      <c r="F1635">
        <v>2012</v>
      </c>
      <c r="G1635" t="s">
        <v>113</v>
      </c>
      <c r="H1635" t="s">
        <v>483</v>
      </c>
      <c r="I1635" t="s">
        <v>115</v>
      </c>
      <c r="J1635" t="s">
        <v>187</v>
      </c>
      <c r="L1635">
        <v>0</v>
      </c>
      <c r="M1635">
        <v>0</v>
      </c>
      <c r="N1635">
        <v>0.28</v>
      </c>
      <c r="O1635">
        <v>0</v>
      </c>
      <c r="P1635">
        <v>-0.28</v>
      </c>
      <c r="Q1635" t="s">
        <v>103</v>
      </c>
      <c r="R1635">
        <v>0</v>
      </c>
      <c r="S1635">
        <v>0</v>
      </c>
      <c r="T1635">
        <v>0</v>
      </c>
      <c r="U1635">
        <v>0</v>
      </c>
      <c r="V1635">
        <v>0</v>
      </c>
      <c r="W1635">
        <v>0</v>
      </c>
      <c r="X1635">
        <v>0</v>
      </c>
      <c r="Y1635">
        <v>0</v>
      </c>
      <c r="Z1635">
        <v>0</v>
      </c>
      <c r="AA1635">
        <v>0.28</v>
      </c>
      <c r="AB1635">
        <v>0</v>
      </c>
      <c r="AC1635">
        <v>0</v>
      </c>
      <c r="AD1635">
        <v>0</v>
      </c>
      <c r="AE1635" t="s">
        <v>104</v>
      </c>
      <c r="AF1635" t="s">
        <v>601</v>
      </c>
      <c r="AG1635" t="s">
        <v>427</v>
      </c>
      <c r="AH1635" t="s">
        <v>107</v>
      </c>
    </row>
    <row r="1636" spans="1:34" ht="15">
      <c r="A1636" t="s">
        <v>101</v>
      </c>
      <c r="B1636" t="s">
        <v>600</v>
      </c>
      <c r="C1636" t="s">
        <v>426</v>
      </c>
      <c r="D1636" t="s">
        <v>579</v>
      </c>
      <c r="E1636" t="s">
        <v>106</v>
      </c>
      <c r="F1636">
        <v>2012</v>
      </c>
      <c r="G1636" t="s">
        <v>113</v>
      </c>
      <c r="H1636" t="s">
        <v>580</v>
      </c>
      <c r="I1636" t="s">
        <v>115</v>
      </c>
      <c r="J1636" t="s">
        <v>187</v>
      </c>
      <c r="L1636">
        <v>0</v>
      </c>
      <c r="M1636">
        <v>0</v>
      </c>
      <c r="N1636">
        <v>614.67</v>
      </c>
      <c r="O1636">
        <v>0</v>
      </c>
      <c r="P1636">
        <v>-614.67</v>
      </c>
      <c r="Q1636" t="s">
        <v>103</v>
      </c>
      <c r="R1636">
        <v>0</v>
      </c>
      <c r="S1636">
        <v>0</v>
      </c>
      <c r="T1636">
        <v>0</v>
      </c>
      <c r="U1636">
        <v>0</v>
      </c>
      <c r="V1636">
        <v>0</v>
      </c>
      <c r="W1636">
        <v>0</v>
      </c>
      <c r="X1636">
        <v>0</v>
      </c>
      <c r="Y1636">
        <v>0</v>
      </c>
      <c r="Z1636">
        <v>0</v>
      </c>
      <c r="AA1636">
        <v>977.38</v>
      </c>
      <c r="AB1636">
        <v>122.17</v>
      </c>
      <c r="AC1636">
        <v>-484.88</v>
      </c>
      <c r="AD1636">
        <v>0</v>
      </c>
      <c r="AE1636" t="s">
        <v>104</v>
      </c>
      <c r="AF1636" t="s">
        <v>601</v>
      </c>
      <c r="AG1636" t="s">
        <v>427</v>
      </c>
      <c r="AH1636" t="s">
        <v>107</v>
      </c>
    </row>
    <row r="1637" spans="1:34" ht="15">
      <c r="A1637" t="s">
        <v>101</v>
      </c>
      <c r="B1637" t="s">
        <v>600</v>
      </c>
      <c r="C1637" t="s">
        <v>426</v>
      </c>
      <c r="D1637" t="s">
        <v>280</v>
      </c>
      <c r="E1637" t="s">
        <v>106</v>
      </c>
      <c r="F1637">
        <v>2012</v>
      </c>
      <c r="G1637" t="s">
        <v>113</v>
      </c>
      <c r="H1637" t="s">
        <v>281</v>
      </c>
      <c r="I1637" t="s">
        <v>115</v>
      </c>
      <c r="J1637" t="s">
        <v>187</v>
      </c>
      <c r="L1637">
        <v>0</v>
      </c>
      <c r="M1637">
        <v>0</v>
      </c>
      <c r="N1637">
        <v>1520.6000000000001</v>
      </c>
      <c r="O1637">
        <v>0</v>
      </c>
      <c r="P1637">
        <v>-1520.6000000000001</v>
      </c>
      <c r="Q1637" t="s">
        <v>103</v>
      </c>
      <c r="R1637">
        <v>0</v>
      </c>
      <c r="S1637">
        <v>0</v>
      </c>
      <c r="T1637">
        <v>0</v>
      </c>
      <c r="U1637">
        <v>0</v>
      </c>
      <c r="V1637">
        <v>0</v>
      </c>
      <c r="W1637">
        <v>0</v>
      </c>
      <c r="X1637">
        <v>0</v>
      </c>
      <c r="Y1637">
        <v>0</v>
      </c>
      <c r="Z1637">
        <v>0</v>
      </c>
      <c r="AA1637">
        <v>2417.87</v>
      </c>
      <c r="AB1637">
        <v>302.23</v>
      </c>
      <c r="AC1637">
        <v>-1199.5</v>
      </c>
      <c r="AD1637">
        <v>0</v>
      </c>
      <c r="AE1637" t="s">
        <v>104</v>
      </c>
      <c r="AF1637" t="s">
        <v>601</v>
      </c>
      <c r="AG1637" t="s">
        <v>427</v>
      </c>
      <c r="AH1637" t="s">
        <v>107</v>
      </c>
    </row>
    <row r="1638" spans="1:34" ht="15">
      <c r="A1638" t="s">
        <v>101</v>
      </c>
      <c r="B1638" t="s">
        <v>600</v>
      </c>
      <c r="C1638" t="s">
        <v>426</v>
      </c>
      <c r="D1638" t="s">
        <v>581</v>
      </c>
      <c r="E1638" t="s">
        <v>106</v>
      </c>
      <c r="F1638">
        <v>2012</v>
      </c>
      <c r="G1638" t="s">
        <v>113</v>
      </c>
      <c r="H1638" t="s">
        <v>582</v>
      </c>
      <c r="I1638" t="s">
        <v>115</v>
      </c>
      <c r="J1638" t="s">
        <v>187</v>
      </c>
      <c r="L1638">
        <v>0</v>
      </c>
      <c r="M1638">
        <v>0</v>
      </c>
      <c r="N1638">
        <v>94.10000000000001</v>
      </c>
      <c r="O1638">
        <v>0</v>
      </c>
      <c r="P1638">
        <v>-94.10000000000001</v>
      </c>
      <c r="Q1638" t="s">
        <v>103</v>
      </c>
      <c r="R1638">
        <v>0</v>
      </c>
      <c r="S1638">
        <v>0</v>
      </c>
      <c r="T1638">
        <v>0</v>
      </c>
      <c r="U1638">
        <v>0</v>
      </c>
      <c r="V1638">
        <v>0</v>
      </c>
      <c r="W1638">
        <v>0</v>
      </c>
      <c r="X1638">
        <v>0</v>
      </c>
      <c r="Y1638">
        <v>0</v>
      </c>
      <c r="Z1638">
        <v>0</v>
      </c>
      <c r="AA1638">
        <v>149.63</v>
      </c>
      <c r="AB1638">
        <v>18.7</v>
      </c>
      <c r="AC1638">
        <v>-74.23</v>
      </c>
      <c r="AD1638">
        <v>0</v>
      </c>
      <c r="AE1638" t="s">
        <v>104</v>
      </c>
      <c r="AF1638" t="s">
        <v>601</v>
      </c>
      <c r="AG1638" t="s">
        <v>427</v>
      </c>
      <c r="AH1638" t="s">
        <v>107</v>
      </c>
    </row>
    <row r="1639" spans="1:34" ht="15">
      <c r="A1639" t="s">
        <v>101</v>
      </c>
      <c r="B1639" t="s">
        <v>600</v>
      </c>
      <c r="C1639" t="s">
        <v>426</v>
      </c>
      <c r="D1639" t="s">
        <v>225</v>
      </c>
      <c r="E1639" t="s">
        <v>106</v>
      </c>
      <c r="F1639">
        <v>2012</v>
      </c>
      <c r="G1639" t="s">
        <v>113</v>
      </c>
      <c r="H1639" t="s">
        <v>226</v>
      </c>
      <c r="I1639" t="s">
        <v>115</v>
      </c>
      <c r="J1639" t="s">
        <v>227</v>
      </c>
      <c r="L1639">
        <v>0</v>
      </c>
      <c r="M1639">
        <v>0</v>
      </c>
      <c r="N1639">
        <v>29927.12</v>
      </c>
      <c r="O1639">
        <v>0</v>
      </c>
      <c r="P1639">
        <v>-29927.12</v>
      </c>
      <c r="Q1639" t="s">
        <v>103</v>
      </c>
      <c r="R1639">
        <v>2883.93</v>
      </c>
      <c r="S1639">
        <v>2039.01</v>
      </c>
      <c r="T1639">
        <v>4287.55</v>
      </c>
      <c r="U1639">
        <v>3247.09</v>
      </c>
      <c r="V1639">
        <v>4537.71</v>
      </c>
      <c r="W1639">
        <v>2932.79</v>
      </c>
      <c r="X1639">
        <v>2213.53</v>
      </c>
      <c r="Y1639">
        <v>1927.18</v>
      </c>
      <c r="Z1639">
        <v>1515.21</v>
      </c>
      <c r="AA1639">
        <v>1578.05</v>
      </c>
      <c r="AB1639">
        <v>1089.27</v>
      </c>
      <c r="AC1639">
        <v>1675.8</v>
      </c>
      <c r="AD1639">
        <v>0</v>
      </c>
      <c r="AE1639" t="s">
        <v>104</v>
      </c>
      <c r="AF1639" t="s">
        <v>601</v>
      </c>
      <c r="AG1639" t="s">
        <v>427</v>
      </c>
      <c r="AH1639" t="s">
        <v>107</v>
      </c>
    </row>
    <row r="1640" spans="1:34" ht="15">
      <c r="A1640" t="s">
        <v>101</v>
      </c>
      <c r="B1640" t="s">
        <v>600</v>
      </c>
      <c r="C1640" t="s">
        <v>426</v>
      </c>
      <c r="D1640" t="s">
        <v>228</v>
      </c>
      <c r="E1640" t="s">
        <v>106</v>
      </c>
      <c r="F1640">
        <v>2012</v>
      </c>
      <c r="G1640" t="s">
        <v>113</v>
      </c>
      <c r="H1640" t="s">
        <v>229</v>
      </c>
      <c r="I1640" t="s">
        <v>115</v>
      </c>
      <c r="J1640" t="s">
        <v>227</v>
      </c>
      <c r="L1640">
        <v>0</v>
      </c>
      <c r="M1640">
        <v>0</v>
      </c>
      <c r="N1640">
        <v>15442.91</v>
      </c>
      <c r="O1640">
        <v>0</v>
      </c>
      <c r="P1640">
        <v>-15442.91</v>
      </c>
      <c r="Q1640" t="s">
        <v>103</v>
      </c>
      <c r="R1640">
        <v>1487.1000000000001</v>
      </c>
      <c r="S1640">
        <v>1051.42</v>
      </c>
      <c r="T1640">
        <v>2210.86</v>
      </c>
      <c r="U1640">
        <v>1674.3400000000001</v>
      </c>
      <c r="V1640">
        <v>2339.86</v>
      </c>
      <c r="W1640">
        <v>1512.26</v>
      </c>
      <c r="X1640">
        <v>1141.39</v>
      </c>
      <c r="Y1640">
        <v>993.7900000000001</v>
      </c>
      <c r="Z1640">
        <v>781.37</v>
      </c>
      <c r="AA1640">
        <v>813.79</v>
      </c>
      <c r="AB1640">
        <v>561.73</v>
      </c>
      <c r="AC1640">
        <v>875</v>
      </c>
      <c r="AD1640">
        <v>0</v>
      </c>
      <c r="AE1640" t="s">
        <v>104</v>
      </c>
      <c r="AF1640" t="s">
        <v>601</v>
      </c>
      <c r="AG1640" t="s">
        <v>427</v>
      </c>
      <c r="AH1640" t="s">
        <v>107</v>
      </c>
    </row>
    <row r="1641" spans="1:34" ht="15">
      <c r="A1641" t="s">
        <v>101</v>
      </c>
      <c r="B1641" t="s">
        <v>600</v>
      </c>
      <c r="C1641" t="s">
        <v>426</v>
      </c>
      <c r="D1641" t="s">
        <v>438</v>
      </c>
      <c r="E1641" t="s">
        <v>106</v>
      </c>
      <c r="F1641">
        <v>2012</v>
      </c>
      <c r="G1641" t="s">
        <v>113</v>
      </c>
      <c r="H1641" t="s">
        <v>439</v>
      </c>
      <c r="I1641" t="s">
        <v>115</v>
      </c>
      <c r="J1641" t="s">
        <v>227</v>
      </c>
      <c r="L1641">
        <v>0</v>
      </c>
      <c r="M1641">
        <v>0</v>
      </c>
      <c r="N1641">
        <v>9.01</v>
      </c>
      <c r="O1641">
        <v>0</v>
      </c>
      <c r="P1641">
        <v>-9.01</v>
      </c>
      <c r="Q1641" t="s">
        <v>103</v>
      </c>
      <c r="R1641">
        <v>0</v>
      </c>
      <c r="S1641">
        <v>0</v>
      </c>
      <c r="T1641">
        <v>0</v>
      </c>
      <c r="U1641">
        <v>0</v>
      </c>
      <c r="V1641">
        <v>0</v>
      </c>
      <c r="W1641">
        <v>0</v>
      </c>
      <c r="X1641">
        <v>0</v>
      </c>
      <c r="Y1641">
        <v>0</v>
      </c>
      <c r="Z1641">
        <v>0</v>
      </c>
      <c r="AA1641">
        <v>0</v>
      </c>
      <c r="AB1641">
        <v>0</v>
      </c>
      <c r="AC1641">
        <v>9.01</v>
      </c>
      <c r="AD1641">
        <v>0</v>
      </c>
      <c r="AE1641" t="s">
        <v>104</v>
      </c>
      <c r="AF1641" t="s">
        <v>601</v>
      </c>
      <c r="AG1641" t="s">
        <v>427</v>
      </c>
      <c r="AH1641" t="s">
        <v>107</v>
      </c>
    </row>
    <row r="1642" spans="1:34" ht="15">
      <c r="A1642" t="s">
        <v>101</v>
      </c>
      <c r="B1642" t="s">
        <v>600</v>
      </c>
      <c r="C1642" t="s">
        <v>426</v>
      </c>
      <c r="D1642" t="s">
        <v>440</v>
      </c>
      <c r="E1642" t="s">
        <v>106</v>
      </c>
      <c r="F1642">
        <v>2012</v>
      </c>
      <c r="G1642" t="s">
        <v>113</v>
      </c>
      <c r="H1642" t="s">
        <v>142</v>
      </c>
      <c r="I1642" t="s">
        <v>115</v>
      </c>
      <c r="J1642" t="s">
        <v>227</v>
      </c>
      <c r="L1642">
        <v>0</v>
      </c>
      <c r="M1642">
        <v>0</v>
      </c>
      <c r="N1642">
        <v>814.83</v>
      </c>
      <c r="O1642">
        <v>0</v>
      </c>
      <c r="P1642">
        <v>-814.83</v>
      </c>
      <c r="Q1642" t="s">
        <v>103</v>
      </c>
      <c r="R1642">
        <v>78.45</v>
      </c>
      <c r="S1642">
        <v>55.480000000000004</v>
      </c>
      <c r="T1642">
        <v>116.66</v>
      </c>
      <c r="U1642">
        <v>88.35000000000001</v>
      </c>
      <c r="V1642">
        <v>123.44</v>
      </c>
      <c r="W1642">
        <v>79.8</v>
      </c>
      <c r="X1642">
        <v>60.230000000000004</v>
      </c>
      <c r="Y1642">
        <v>52.44</v>
      </c>
      <c r="Z1642">
        <v>41.230000000000004</v>
      </c>
      <c r="AA1642">
        <v>42.94</v>
      </c>
      <c r="AB1642">
        <v>29.64</v>
      </c>
      <c r="AC1642">
        <v>46.17</v>
      </c>
      <c r="AD1642">
        <v>0</v>
      </c>
      <c r="AE1642" t="s">
        <v>104</v>
      </c>
      <c r="AF1642" t="s">
        <v>601</v>
      </c>
      <c r="AG1642" t="s">
        <v>427</v>
      </c>
      <c r="AH1642" t="s">
        <v>107</v>
      </c>
    </row>
    <row r="1643" spans="1:34" ht="15">
      <c r="A1643" t="s">
        <v>101</v>
      </c>
      <c r="B1643" t="s">
        <v>602</v>
      </c>
      <c r="C1643" t="s">
        <v>426</v>
      </c>
      <c r="D1643" t="s">
        <v>127</v>
      </c>
      <c r="E1643" t="s">
        <v>106</v>
      </c>
      <c r="F1643">
        <v>2012</v>
      </c>
      <c r="G1643" t="s">
        <v>113</v>
      </c>
      <c r="H1643" t="s">
        <v>128</v>
      </c>
      <c r="I1643" t="s">
        <v>115</v>
      </c>
      <c r="J1643" t="s">
        <v>129</v>
      </c>
      <c r="K1643" t="s">
        <v>130</v>
      </c>
      <c r="L1643">
        <v>0</v>
      </c>
      <c r="M1643">
        <v>0</v>
      </c>
      <c r="N1643">
        <v>236414.03</v>
      </c>
      <c r="O1643">
        <v>0</v>
      </c>
      <c r="P1643">
        <v>-236414.03</v>
      </c>
      <c r="Q1643" t="s">
        <v>103</v>
      </c>
      <c r="R1643">
        <v>16701.95</v>
      </c>
      <c r="S1643">
        <v>13529.85</v>
      </c>
      <c r="T1643">
        <v>33371.99</v>
      </c>
      <c r="U1643">
        <v>19161.18</v>
      </c>
      <c r="V1643">
        <v>18607.93</v>
      </c>
      <c r="W1643">
        <v>19861.74</v>
      </c>
      <c r="X1643">
        <v>17225.65</v>
      </c>
      <c r="Y1643">
        <v>30188.36</v>
      </c>
      <c r="Z1643">
        <v>19903.38</v>
      </c>
      <c r="AA1643">
        <v>21439.79</v>
      </c>
      <c r="AB1643">
        <v>4136.42</v>
      </c>
      <c r="AC1643">
        <v>22285.79</v>
      </c>
      <c r="AD1643">
        <v>0</v>
      </c>
      <c r="AE1643" t="s">
        <v>104</v>
      </c>
      <c r="AF1643" t="s">
        <v>603</v>
      </c>
      <c r="AG1643" t="s">
        <v>427</v>
      </c>
      <c r="AH1643" t="s">
        <v>107</v>
      </c>
    </row>
    <row r="1644" spans="1:34" ht="15">
      <c r="A1644" t="s">
        <v>101</v>
      </c>
      <c r="B1644" t="s">
        <v>602</v>
      </c>
      <c r="C1644" t="s">
        <v>426</v>
      </c>
      <c r="D1644" t="s">
        <v>255</v>
      </c>
      <c r="E1644" t="s">
        <v>106</v>
      </c>
      <c r="F1644">
        <v>2012</v>
      </c>
      <c r="G1644" t="s">
        <v>113</v>
      </c>
      <c r="H1644" t="s">
        <v>256</v>
      </c>
      <c r="I1644" t="s">
        <v>115</v>
      </c>
      <c r="J1644" t="s">
        <v>129</v>
      </c>
      <c r="K1644" t="s">
        <v>130</v>
      </c>
      <c r="L1644">
        <v>0</v>
      </c>
      <c r="M1644">
        <v>0</v>
      </c>
      <c r="N1644">
        <v>1012.11</v>
      </c>
      <c r="O1644">
        <v>0</v>
      </c>
      <c r="P1644">
        <v>-1012.11</v>
      </c>
      <c r="Q1644" t="s">
        <v>103</v>
      </c>
      <c r="R1644">
        <v>0</v>
      </c>
      <c r="S1644">
        <v>0</v>
      </c>
      <c r="T1644">
        <v>0</v>
      </c>
      <c r="U1644">
        <v>0</v>
      </c>
      <c r="V1644">
        <v>0</v>
      </c>
      <c r="W1644">
        <v>0</v>
      </c>
      <c r="X1644">
        <v>0</v>
      </c>
      <c r="Y1644">
        <v>0</v>
      </c>
      <c r="Z1644">
        <v>0</v>
      </c>
      <c r="AA1644">
        <v>819.33</v>
      </c>
      <c r="AB1644">
        <v>0</v>
      </c>
      <c r="AC1644">
        <v>192.78</v>
      </c>
      <c r="AD1644">
        <v>0</v>
      </c>
      <c r="AE1644" t="s">
        <v>104</v>
      </c>
      <c r="AF1644" t="s">
        <v>603</v>
      </c>
      <c r="AG1644" t="s">
        <v>427</v>
      </c>
      <c r="AH1644" t="s">
        <v>107</v>
      </c>
    </row>
    <row r="1645" spans="1:34" ht="15">
      <c r="A1645" t="s">
        <v>101</v>
      </c>
      <c r="B1645" t="s">
        <v>602</v>
      </c>
      <c r="C1645" t="s">
        <v>426</v>
      </c>
      <c r="D1645" t="s">
        <v>225</v>
      </c>
      <c r="E1645" t="s">
        <v>106</v>
      </c>
      <c r="F1645">
        <v>2012</v>
      </c>
      <c r="G1645" t="s">
        <v>113</v>
      </c>
      <c r="H1645" t="s">
        <v>226</v>
      </c>
      <c r="I1645" t="s">
        <v>115</v>
      </c>
      <c r="J1645" t="s">
        <v>227</v>
      </c>
      <c r="L1645">
        <v>0</v>
      </c>
      <c r="M1645">
        <v>0</v>
      </c>
      <c r="N1645">
        <v>80318.93000000001</v>
      </c>
      <c r="O1645">
        <v>0</v>
      </c>
      <c r="P1645">
        <v>-80318.93000000001</v>
      </c>
      <c r="Q1645" t="s">
        <v>103</v>
      </c>
      <c r="R1645">
        <v>5713.78</v>
      </c>
      <c r="S1645">
        <v>4628.63</v>
      </c>
      <c r="T1645">
        <v>9487.81</v>
      </c>
      <c r="U1645">
        <v>6391.45</v>
      </c>
      <c r="V1645">
        <v>7660.8</v>
      </c>
      <c r="W1645">
        <v>5565.71</v>
      </c>
      <c r="X1645">
        <v>5041.01</v>
      </c>
      <c r="Y1645">
        <v>9754.84</v>
      </c>
      <c r="Z1645">
        <v>5691.66</v>
      </c>
      <c r="AA1645">
        <v>7313.63</v>
      </c>
      <c r="AB1645">
        <v>5445.62</v>
      </c>
      <c r="AC1645">
        <v>7623.99</v>
      </c>
      <c r="AD1645">
        <v>0</v>
      </c>
      <c r="AE1645" t="s">
        <v>104</v>
      </c>
      <c r="AF1645" t="s">
        <v>603</v>
      </c>
      <c r="AG1645" t="s">
        <v>427</v>
      </c>
      <c r="AH1645" t="s">
        <v>107</v>
      </c>
    </row>
    <row r="1646" spans="1:34" ht="15">
      <c r="A1646" t="s">
        <v>101</v>
      </c>
      <c r="B1646" t="s">
        <v>602</v>
      </c>
      <c r="C1646" t="s">
        <v>426</v>
      </c>
      <c r="D1646" t="s">
        <v>228</v>
      </c>
      <c r="E1646" t="s">
        <v>106</v>
      </c>
      <c r="F1646">
        <v>2012</v>
      </c>
      <c r="G1646" t="s">
        <v>113</v>
      </c>
      <c r="H1646" t="s">
        <v>229</v>
      </c>
      <c r="I1646" t="s">
        <v>115</v>
      </c>
      <c r="J1646" t="s">
        <v>227</v>
      </c>
      <c r="L1646">
        <v>0</v>
      </c>
      <c r="M1646">
        <v>0</v>
      </c>
      <c r="N1646">
        <v>41594.12</v>
      </c>
      <c r="O1646">
        <v>0</v>
      </c>
      <c r="P1646">
        <v>-41594.12</v>
      </c>
      <c r="Q1646" t="s">
        <v>103</v>
      </c>
      <c r="R1646">
        <v>2946.28</v>
      </c>
      <c r="S1646">
        <v>2386.7200000000003</v>
      </c>
      <c r="T1646">
        <v>4892.31</v>
      </c>
      <c r="U1646">
        <v>3295.67</v>
      </c>
      <c r="V1646">
        <v>3950.2200000000003</v>
      </c>
      <c r="W1646">
        <v>2869.91</v>
      </c>
      <c r="X1646">
        <v>2599.32</v>
      </c>
      <c r="Y1646">
        <v>5029.9400000000005</v>
      </c>
      <c r="Z1646">
        <v>2934.85</v>
      </c>
      <c r="AA1646">
        <v>3915.7200000000003</v>
      </c>
      <c r="AB1646">
        <v>2807.98</v>
      </c>
      <c r="AC1646">
        <v>3965.2000000000003</v>
      </c>
      <c r="AD1646">
        <v>0</v>
      </c>
      <c r="AE1646" t="s">
        <v>104</v>
      </c>
      <c r="AF1646" t="s">
        <v>603</v>
      </c>
      <c r="AG1646" t="s">
        <v>427</v>
      </c>
      <c r="AH1646" t="s">
        <v>107</v>
      </c>
    </row>
    <row r="1647" spans="1:34" ht="15">
      <c r="A1647" t="s">
        <v>101</v>
      </c>
      <c r="B1647" t="s">
        <v>602</v>
      </c>
      <c r="C1647" t="s">
        <v>426</v>
      </c>
      <c r="D1647" t="s">
        <v>438</v>
      </c>
      <c r="E1647" t="s">
        <v>106</v>
      </c>
      <c r="F1647">
        <v>2012</v>
      </c>
      <c r="G1647" t="s">
        <v>113</v>
      </c>
      <c r="H1647" t="s">
        <v>439</v>
      </c>
      <c r="I1647" t="s">
        <v>115</v>
      </c>
      <c r="J1647" t="s">
        <v>227</v>
      </c>
      <c r="L1647">
        <v>0</v>
      </c>
      <c r="M1647">
        <v>0</v>
      </c>
      <c r="N1647">
        <v>148.88</v>
      </c>
      <c r="O1647">
        <v>0</v>
      </c>
      <c r="P1647">
        <v>-148.88</v>
      </c>
      <c r="Q1647" t="s">
        <v>103</v>
      </c>
      <c r="R1647">
        <v>0</v>
      </c>
      <c r="S1647">
        <v>0</v>
      </c>
      <c r="T1647">
        <v>0</v>
      </c>
      <c r="U1647">
        <v>0</v>
      </c>
      <c r="V1647">
        <v>0</v>
      </c>
      <c r="W1647">
        <v>0</v>
      </c>
      <c r="X1647">
        <v>0</v>
      </c>
      <c r="Y1647">
        <v>0</v>
      </c>
      <c r="Z1647">
        <v>0</v>
      </c>
      <c r="AA1647">
        <v>120.52</v>
      </c>
      <c r="AB1647">
        <v>0</v>
      </c>
      <c r="AC1647">
        <v>28.36</v>
      </c>
      <c r="AD1647">
        <v>0</v>
      </c>
      <c r="AE1647" t="s">
        <v>104</v>
      </c>
      <c r="AF1647" t="s">
        <v>603</v>
      </c>
      <c r="AG1647" t="s">
        <v>427</v>
      </c>
      <c r="AH1647" t="s">
        <v>107</v>
      </c>
    </row>
    <row r="1648" spans="1:34" ht="15">
      <c r="A1648" t="s">
        <v>101</v>
      </c>
      <c r="B1648" t="s">
        <v>602</v>
      </c>
      <c r="C1648" t="s">
        <v>426</v>
      </c>
      <c r="D1648" t="s">
        <v>440</v>
      </c>
      <c r="E1648" t="s">
        <v>106</v>
      </c>
      <c r="F1648">
        <v>2012</v>
      </c>
      <c r="G1648" t="s">
        <v>113</v>
      </c>
      <c r="H1648" t="s">
        <v>142</v>
      </c>
      <c r="I1648" t="s">
        <v>115</v>
      </c>
      <c r="J1648" t="s">
        <v>227</v>
      </c>
      <c r="L1648">
        <v>0</v>
      </c>
      <c r="M1648">
        <v>0</v>
      </c>
      <c r="N1648">
        <v>2193.48</v>
      </c>
      <c r="O1648">
        <v>0</v>
      </c>
      <c r="P1648">
        <v>-2193.48</v>
      </c>
      <c r="Q1648" t="s">
        <v>103</v>
      </c>
      <c r="R1648">
        <v>155.3</v>
      </c>
      <c r="S1648">
        <v>125.87</v>
      </c>
      <c r="T1648">
        <v>258.04</v>
      </c>
      <c r="U1648">
        <v>173.83</v>
      </c>
      <c r="V1648">
        <v>208.35</v>
      </c>
      <c r="W1648">
        <v>151.35</v>
      </c>
      <c r="X1648">
        <v>137.1</v>
      </c>
      <c r="Y1648">
        <v>265.25</v>
      </c>
      <c r="Z1648">
        <v>154.73</v>
      </c>
      <c r="AA1648">
        <v>206.5</v>
      </c>
      <c r="AB1648">
        <v>148.07</v>
      </c>
      <c r="AC1648">
        <v>209.09</v>
      </c>
      <c r="AD1648">
        <v>0</v>
      </c>
      <c r="AE1648" t="s">
        <v>104</v>
      </c>
      <c r="AF1648" t="s">
        <v>603</v>
      </c>
      <c r="AG1648" t="s">
        <v>427</v>
      </c>
      <c r="AH1648" t="s">
        <v>107</v>
      </c>
    </row>
    <row r="1649" spans="1:34" ht="15">
      <c r="A1649" t="s">
        <v>101</v>
      </c>
      <c r="B1649" t="s">
        <v>604</v>
      </c>
      <c r="C1649" t="s">
        <v>426</v>
      </c>
      <c r="D1649" t="s">
        <v>127</v>
      </c>
      <c r="E1649" t="s">
        <v>106</v>
      </c>
      <c r="F1649">
        <v>2012</v>
      </c>
      <c r="G1649" t="s">
        <v>113</v>
      </c>
      <c r="H1649" t="s">
        <v>128</v>
      </c>
      <c r="I1649" t="s">
        <v>115</v>
      </c>
      <c r="J1649" t="s">
        <v>129</v>
      </c>
      <c r="K1649" t="s">
        <v>130</v>
      </c>
      <c r="L1649">
        <v>0</v>
      </c>
      <c r="M1649">
        <v>0</v>
      </c>
      <c r="N1649">
        <v>111193.63</v>
      </c>
      <c r="O1649">
        <v>0</v>
      </c>
      <c r="P1649">
        <v>-111193.63</v>
      </c>
      <c r="Q1649" t="s">
        <v>103</v>
      </c>
      <c r="R1649">
        <v>0</v>
      </c>
      <c r="S1649">
        <v>0</v>
      </c>
      <c r="T1649">
        <v>0</v>
      </c>
      <c r="U1649">
        <v>0</v>
      </c>
      <c r="V1649">
        <v>0</v>
      </c>
      <c r="W1649">
        <v>0</v>
      </c>
      <c r="X1649">
        <v>0</v>
      </c>
      <c r="Y1649">
        <v>0</v>
      </c>
      <c r="Z1649">
        <v>6522.43</v>
      </c>
      <c r="AA1649">
        <v>6903.59</v>
      </c>
      <c r="AB1649">
        <v>88705.86</v>
      </c>
      <c r="AC1649">
        <v>9061.75</v>
      </c>
      <c r="AD1649">
        <v>0</v>
      </c>
      <c r="AE1649" t="s">
        <v>104</v>
      </c>
      <c r="AF1649" t="s">
        <v>605</v>
      </c>
      <c r="AG1649" t="s">
        <v>427</v>
      </c>
      <c r="AH1649" t="s">
        <v>107</v>
      </c>
    </row>
    <row r="1650" spans="1:34" ht="15">
      <c r="A1650" t="s">
        <v>101</v>
      </c>
      <c r="B1650" t="s">
        <v>604</v>
      </c>
      <c r="C1650" t="s">
        <v>426</v>
      </c>
      <c r="D1650" t="s">
        <v>255</v>
      </c>
      <c r="E1650" t="s">
        <v>106</v>
      </c>
      <c r="F1650">
        <v>2012</v>
      </c>
      <c r="G1650" t="s">
        <v>113</v>
      </c>
      <c r="H1650" t="s">
        <v>256</v>
      </c>
      <c r="I1650" t="s">
        <v>115</v>
      </c>
      <c r="J1650" t="s">
        <v>129</v>
      </c>
      <c r="K1650" t="s">
        <v>130</v>
      </c>
      <c r="L1650">
        <v>0</v>
      </c>
      <c r="M1650">
        <v>0</v>
      </c>
      <c r="N1650">
        <v>239.01</v>
      </c>
      <c r="O1650">
        <v>0</v>
      </c>
      <c r="P1650">
        <v>-239.01</v>
      </c>
      <c r="Q1650" t="s">
        <v>103</v>
      </c>
      <c r="R1650">
        <v>0</v>
      </c>
      <c r="S1650">
        <v>0</v>
      </c>
      <c r="T1650">
        <v>0</v>
      </c>
      <c r="U1650">
        <v>0</v>
      </c>
      <c r="V1650">
        <v>0</v>
      </c>
      <c r="W1650">
        <v>0</v>
      </c>
      <c r="X1650">
        <v>0</v>
      </c>
      <c r="Y1650">
        <v>0</v>
      </c>
      <c r="Z1650">
        <v>0</v>
      </c>
      <c r="AA1650">
        <v>0</v>
      </c>
      <c r="AB1650">
        <v>239.01</v>
      </c>
      <c r="AC1650">
        <v>0</v>
      </c>
      <c r="AD1650">
        <v>0</v>
      </c>
      <c r="AE1650" t="s">
        <v>104</v>
      </c>
      <c r="AF1650" t="s">
        <v>605</v>
      </c>
      <c r="AG1650" t="s">
        <v>427</v>
      </c>
      <c r="AH1650" t="s">
        <v>107</v>
      </c>
    </row>
    <row r="1651" spans="1:34" ht="15">
      <c r="A1651" t="s">
        <v>101</v>
      </c>
      <c r="B1651" t="s">
        <v>604</v>
      </c>
      <c r="C1651" t="s">
        <v>426</v>
      </c>
      <c r="D1651" t="s">
        <v>225</v>
      </c>
      <c r="E1651" t="s">
        <v>106</v>
      </c>
      <c r="F1651">
        <v>2012</v>
      </c>
      <c r="G1651" t="s">
        <v>113</v>
      </c>
      <c r="H1651" t="s">
        <v>226</v>
      </c>
      <c r="I1651" t="s">
        <v>115</v>
      </c>
      <c r="J1651" t="s">
        <v>227</v>
      </c>
      <c r="L1651">
        <v>0</v>
      </c>
      <c r="M1651">
        <v>0</v>
      </c>
      <c r="N1651">
        <v>38039.78</v>
      </c>
      <c r="O1651">
        <v>0</v>
      </c>
      <c r="P1651">
        <v>-38039.78</v>
      </c>
      <c r="Q1651" t="s">
        <v>103</v>
      </c>
      <c r="R1651">
        <v>0</v>
      </c>
      <c r="S1651">
        <v>0</v>
      </c>
      <c r="T1651">
        <v>0</v>
      </c>
      <c r="U1651">
        <v>0</v>
      </c>
      <c r="V1651">
        <v>0</v>
      </c>
      <c r="W1651">
        <v>0</v>
      </c>
      <c r="X1651">
        <v>0</v>
      </c>
      <c r="Y1651">
        <v>0</v>
      </c>
      <c r="Z1651">
        <v>2231.31</v>
      </c>
      <c r="AA1651">
        <v>2361.75</v>
      </c>
      <c r="AB1651">
        <v>30346.64</v>
      </c>
      <c r="AC1651">
        <v>3100.08</v>
      </c>
      <c r="AD1651">
        <v>0</v>
      </c>
      <c r="AE1651" t="s">
        <v>104</v>
      </c>
      <c r="AF1651" t="s">
        <v>605</v>
      </c>
      <c r="AG1651" t="s">
        <v>427</v>
      </c>
      <c r="AH1651" t="s">
        <v>107</v>
      </c>
    </row>
    <row r="1652" spans="1:34" ht="15">
      <c r="A1652" t="s">
        <v>101</v>
      </c>
      <c r="B1652" t="s">
        <v>604</v>
      </c>
      <c r="C1652" t="s">
        <v>426</v>
      </c>
      <c r="D1652" t="s">
        <v>228</v>
      </c>
      <c r="E1652" t="s">
        <v>106</v>
      </c>
      <c r="F1652">
        <v>2012</v>
      </c>
      <c r="G1652" t="s">
        <v>113</v>
      </c>
      <c r="H1652" t="s">
        <v>229</v>
      </c>
      <c r="I1652" t="s">
        <v>115</v>
      </c>
      <c r="J1652" t="s">
        <v>227</v>
      </c>
      <c r="L1652">
        <v>0</v>
      </c>
      <c r="M1652">
        <v>0</v>
      </c>
      <c r="N1652">
        <v>19656.49</v>
      </c>
      <c r="O1652">
        <v>0</v>
      </c>
      <c r="P1652">
        <v>-19656.49</v>
      </c>
      <c r="Q1652" t="s">
        <v>103</v>
      </c>
      <c r="R1652">
        <v>0</v>
      </c>
      <c r="S1652">
        <v>0</v>
      </c>
      <c r="T1652">
        <v>0</v>
      </c>
      <c r="U1652">
        <v>0</v>
      </c>
      <c r="V1652">
        <v>0</v>
      </c>
      <c r="W1652">
        <v>0</v>
      </c>
      <c r="X1652">
        <v>0</v>
      </c>
      <c r="Y1652">
        <v>0</v>
      </c>
      <c r="Z1652">
        <v>1150.55</v>
      </c>
      <c r="AA1652">
        <v>1217.78</v>
      </c>
      <c r="AB1652">
        <v>15689.67</v>
      </c>
      <c r="AC1652">
        <v>1598.49</v>
      </c>
      <c r="AD1652">
        <v>0</v>
      </c>
      <c r="AE1652" t="s">
        <v>104</v>
      </c>
      <c r="AF1652" t="s">
        <v>605</v>
      </c>
      <c r="AG1652" t="s">
        <v>427</v>
      </c>
      <c r="AH1652" t="s">
        <v>107</v>
      </c>
    </row>
    <row r="1653" spans="1:34" ht="15">
      <c r="A1653" t="s">
        <v>101</v>
      </c>
      <c r="B1653" t="s">
        <v>604</v>
      </c>
      <c r="C1653" t="s">
        <v>426</v>
      </c>
      <c r="D1653" t="s">
        <v>438</v>
      </c>
      <c r="E1653" t="s">
        <v>106</v>
      </c>
      <c r="F1653">
        <v>2012</v>
      </c>
      <c r="G1653" t="s">
        <v>113</v>
      </c>
      <c r="H1653" t="s">
        <v>439</v>
      </c>
      <c r="I1653" t="s">
        <v>115</v>
      </c>
      <c r="J1653" t="s">
        <v>227</v>
      </c>
      <c r="L1653">
        <v>0</v>
      </c>
      <c r="M1653">
        <v>0</v>
      </c>
      <c r="N1653">
        <v>35.160000000000004</v>
      </c>
      <c r="O1653">
        <v>0</v>
      </c>
      <c r="P1653">
        <v>-35.160000000000004</v>
      </c>
      <c r="Q1653" t="s">
        <v>103</v>
      </c>
      <c r="R1653">
        <v>0</v>
      </c>
      <c r="S1653">
        <v>0</v>
      </c>
      <c r="T1653">
        <v>0</v>
      </c>
      <c r="U1653">
        <v>0</v>
      </c>
      <c r="V1653">
        <v>0</v>
      </c>
      <c r="W1653">
        <v>0</v>
      </c>
      <c r="X1653">
        <v>0</v>
      </c>
      <c r="Y1653">
        <v>0</v>
      </c>
      <c r="Z1653">
        <v>0</v>
      </c>
      <c r="AA1653">
        <v>0</v>
      </c>
      <c r="AB1653">
        <v>35.160000000000004</v>
      </c>
      <c r="AC1653">
        <v>0</v>
      </c>
      <c r="AD1653">
        <v>0</v>
      </c>
      <c r="AE1653" t="s">
        <v>104</v>
      </c>
      <c r="AF1653" t="s">
        <v>605</v>
      </c>
      <c r="AG1653" t="s">
        <v>427</v>
      </c>
      <c r="AH1653" t="s">
        <v>107</v>
      </c>
    </row>
    <row r="1654" spans="1:34" ht="15">
      <c r="A1654" t="s">
        <v>101</v>
      </c>
      <c r="B1654" t="s">
        <v>604</v>
      </c>
      <c r="C1654" t="s">
        <v>426</v>
      </c>
      <c r="D1654" t="s">
        <v>440</v>
      </c>
      <c r="E1654" t="s">
        <v>106</v>
      </c>
      <c r="F1654">
        <v>2012</v>
      </c>
      <c r="G1654" t="s">
        <v>113</v>
      </c>
      <c r="H1654" t="s">
        <v>142</v>
      </c>
      <c r="I1654" t="s">
        <v>115</v>
      </c>
      <c r="J1654" t="s">
        <v>227</v>
      </c>
      <c r="L1654">
        <v>0</v>
      </c>
      <c r="M1654">
        <v>0</v>
      </c>
      <c r="N1654">
        <v>1036.29</v>
      </c>
      <c r="O1654">
        <v>0</v>
      </c>
      <c r="P1654">
        <v>-1036.29</v>
      </c>
      <c r="Q1654" t="s">
        <v>103</v>
      </c>
      <c r="R1654">
        <v>0</v>
      </c>
      <c r="S1654">
        <v>0</v>
      </c>
      <c r="T1654">
        <v>0</v>
      </c>
      <c r="U1654">
        <v>0</v>
      </c>
      <c r="V1654">
        <v>0</v>
      </c>
      <c r="W1654">
        <v>0</v>
      </c>
      <c r="X1654">
        <v>0</v>
      </c>
      <c r="Y1654">
        <v>0</v>
      </c>
      <c r="Z1654">
        <v>60.7</v>
      </c>
      <c r="AA1654">
        <v>64.2</v>
      </c>
      <c r="AB1654">
        <v>827.16</v>
      </c>
      <c r="AC1654">
        <v>84.23</v>
      </c>
      <c r="AD1654">
        <v>0</v>
      </c>
      <c r="AE1654" t="s">
        <v>104</v>
      </c>
      <c r="AF1654" t="s">
        <v>605</v>
      </c>
      <c r="AG1654" t="s">
        <v>427</v>
      </c>
      <c r="AH1654" t="s">
        <v>107</v>
      </c>
    </row>
    <row r="1655" spans="1:34" ht="15">
      <c r="A1655" t="s">
        <v>101</v>
      </c>
      <c r="B1655" t="s">
        <v>606</v>
      </c>
      <c r="C1655" t="s">
        <v>426</v>
      </c>
      <c r="D1655" t="s">
        <v>127</v>
      </c>
      <c r="E1655" t="s">
        <v>106</v>
      </c>
      <c r="F1655">
        <v>2012</v>
      </c>
      <c r="G1655" t="s">
        <v>113</v>
      </c>
      <c r="H1655" t="s">
        <v>128</v>
      </c>
      <c r="I1655" t="s">
        <v>115</v>
      </c>
      <c r="J1655" t="s">
        <v>129</v>
      </c>
      <c r="K1655" t="s">
        <v>130</v>
      </c>
      <c r="L1655">
        <v>0</v>
      </c>
      <c r="M1655">
        <v>0</v>
      </c>
      <c r="N1655">
        <v>13847.67</v>
      </c>
      <c r="O1655">
        <v>0</v>
      </c>
      <c r="P1655">
        <v>-13847.67</v>
      </c>
      <c r="Q1655" t="s">
        <v>103</v>
      </c>
      <c r="R1655">
        <v>1224.71</v>
      </c>
      <c r="S1655">
        <v>0</v>
      </c>
      <c r="T1655">
        <v>0</v>
      </c>
      <c r="U1655">
        <v>0</v>
      </c>
      <c r="V1655">
        <v>0</v>
      </c>
      <c r="W1655">
        <v>0</v>
      </c>
      <c r="X1655">
        <v>0</v>
      </c>
      <c r="Y1655">
        <v>0</v>
      </c>
      <c r="Z1655">
        <v>4082.35</v>
      </c>
      <c r="AA1655">
        <v>3061.76</v>
      </c>
      <c r="AB1655">
        <v>2678.02</v>
      </c>
      <c r="AC1655">
        <v>2800.83</v>
      </c>
      <c r="AD1655">
        <v>0</v>
      </c>
      <c r="AE1655" t="s">
        <v>104</v>
      </c>
      <c r="AF1655" t="s">
        <v>607</v>
      </c>
      <c r="AG1655" t="s">
        <v>427</v>
      </c>
      <c r="AH1655" t="s">
        <v>107</v>
      </c>
    </row>
    <row r="1656" spans="1:34" ht="15">
      <c r="A1656" t="s">
        <v>101</v>
      </c>
      <c r="B1656" t="s">
        <v>606</v>
      </c>
      <c r="C1656" t="s">
        <v>426</v>
      </c>
      <c r="D1656" t="s">
        <v>225</v>
      </c>
      <c r="E1656" t="s">
        <v>106</v>
      </c>
      <c r="F1656">
        <v>2012</v>
      </c>
      <c r="G1656" t="s">
        <v>113</v>
      </c>
      <c r="H1656" t="s">
        <v>226</v>
      </c>
      <c r="I1656" t="s">
        <v>115</v>
      </c>
      <c r="J1656" t="s">
        <v>227</v>
      </c>
      <c r="L1656">
        <v>0</v>
      </c>
      <c r="M1656">
        <v>0</v>
      </c>
      <c r="N1656">
        <v>4737.3</v>
      </c>
      <c r="O1656">
        <v>0</v>
      </c>
      <c r="P1656">
        <v>-4737.3</v>
      </c>
      <c r="Q1656" t="s">
        <v>103</v>
      </c>
      <c r="R1656">
        <v>418.98</v>
      </c>
      <c r="S1656">
        <v>0</v>
      </c>
      <c r="T1656">
        <v>0</v>
      </c>
      <c r="U1656">
        <v>0</v>
      </c>
      <c r="V1656">
        <v>0</v>
      </c>
      <c r="W1656">
        <v>0</v>
      </c>
      <c r="X1656">
        <v>0</v>
      </c>
      <c r="Y1656">
        <v>0</v>
      </c>
      <c r="Z1656">
        <v>1396.58</v>
      </c>
      <c r="AA1656">
        <v>1047.42</v>
      </c>
      <c r="AB1656">
        <v>916.16</v>
      </c>
      <c r="AC1656">
        <v>958.16</v>
      </c>
      <c r="AD1656">
        <v>0</v>
      </c>
      <c r="AE1656" t="s">
        <v>104</v>
      </c>
      <c r="AF1656" t="s">
        <v>607</v>
      </c>
      <c r="AG1656" t="s">
        <v>427</v>
      </c>
      <c r="AH1656" t="s">
        <v>107</v>
      </c>
    </row>
    <row r="1657" spans="1:34" ht="15">
      <c r="A1657" t="s">
        <v>101</v>
      </c>
      <c r="B1657" t="s">
        <v>606</v>
      </c>
      <c r="C1657" t="s">
        <v>426</v>
      </c>
      <c r="D1657" t="s">
        <v>228</v>
      </c>
      <c r="E1657" t="s">
        <v>106</v>
      </c>
      <c r="F1657">
        <v>2012</v>
      </c>
      <c r="G1657" t="s">
        <v>113</v>
      </c>
      <c r="H1657" t="s">
        <v>229</v>
      </c>
      <c r="I1657" t="s">
        <v>115</v>
      </c>
      <c r="J1657" t="s">
        <v>227</v>
      </c>
      <c r="L1657">
        <v>0</v>
      </c>
      <c r="M1657">
        <v>0</v>
      </c>
      <c r="N1657">
        <v>2442.69</v>
      </c>
      <c r="O1657">
        <v>0</v>
      </c>
      <c r="P1657">
        <v>-2442.69</v>
      </c>
      <c r="Q1657" t="s">
        <v>103</v>
      </c>
      <c r="R1657">
        <v>216.03</v>
      </c>
      <c r="S1657">
        <v>0</v>
      </c>
      <c r="T1657">
        <v>0</v>
      </c>
      <c r="U1657">
        <v>0</v>
      </c>
      <c r="V1657">
        <v>0</v>
      </c>
      <c r="W1657">
        <v>0</v>
      </c>
      <c r="X1657">
        <v>0</v>
      </c>
      <c r="Y1657">
        <v>0</v>
      </c>
      <c r="Z1657">
        <v>720.11</v>
      </c>
      <c r="AA1657">
        <v>540.1</v>
      </c>
      <c r="AB1657">
        <v>472.39</v>
      </c>
      <c r="AC1657">
        <v>494.06</v>
      </c>
      <c r="AD1657">
        <v>0</v>
      </c>
      <c r="AE1657" t="s">
        <v>104</v>
      </c>
      <c r="AF1657" t="s">
        <v>607</v>
      </c>
      <c r="AG1657" t="s">
        <v>427</v>
      </c>
      <c r="AH1657" t="s">
        <v>107</v>
      </c>
    </row>
    <row r="1658" spans="1:34" ht="15">
      <c r="A1658" t="s">
        <v>101</v>
      </c>
      <c r="B1658" t="s">
        <v>606</v>
      </c>
      <c r="C1658" t="s">
        <v>426</v>
      </c>
      <c r="D1658" t="s">
        <v>440</v>
      </c>
      <c r="E1658" t="s">
        <v>106</v>
      </c>
      <c r="F1658">
        <v>2012</v>
      </c>
      <c r="G1658" t="s">
        <v>113</v>
      </c>
      <c r="H1658" t="s">
        <v>142</v>
      </c>
      <c r="I1658" t="s">
        <v>115</v>
      </c>
      <c r="J1658" t="s">
        <v>227</v>
      </c>
      <c r="L1658">
        <v>0</v>
      </c>
      <c r="M1658">
        <v>0</v>
      </c>
      <c r="N1658">
        <v>128.88</v>
      </c>
      <c r="O1658">
        <v>0</v>
      </c>
      <c r="P1658">
        <v>-128.88</v>
      </c>
      <c r="Q1658" t="s">
        <v>103</v>
      </c>
      <c r="R1658">
        <v>11.4</v>
      </c>
      <c r="S1658">
        <v>0</v>
      </c>
      <c r="T1658">
        <v>0</v>
      </c>
      <c r="U1658">
        <v>0</v>
      </c>
      <c r="V1658">
        <v>0</v>
      </c>
      <c r="W1658">
        <v>0</v>
      </c>
      <c r="X1658">
        <v>0</v>
      </c>
      <c r="Y1658">
        <v>0</v>
      </c>
      <c r="Z1658">
        <v>37.99</v>
      </c>
      <c r="AA1658">
        <v>28.5</v>
      </c>
      <c r="AB1658">
        <v>24.92</v>
      </c>
      <c r="AC1658">
        <v>26.07</v>
      </c>
      <c r="AD1658">
        <v>0</v>
      </c>
      <c r="AE1658" t="s">
        <v>104</v>
      </c>
      <c r="AF1658" t="s">
        <v>607</v>
      </c>
      <c r="AG1658" t="s">
        <v>427</v>
      </c>
      <c r="AH1658" t="s">
        <v>107</v>
      </c>
    </row>
    <row r="1659" spans="1:34" ht="15">
      <c r="A1659" t="s">
        <v>101</v>
      </c>
      <c r="B1659" t="s">
        <v>608</v>
      </c>
      <c r="C1659" t="s">
        <v>426</v>
      </c>
      <c r="D1659" t="s">
        <v>127</v>
      </c>
      <c r="E1659" t="s">
        <v>106</v>
      </c>
      <c r="F1659">
        <v>2012</v>
      </c>
      <c r="G1659" t="s">
        <v>113</v>
      </c>
      <c r="H1659" t="s">
        <v>128</v>
      </c>
      <c r="I1659" t="s">
        <v>115</v>
      </c>
      <c r="J1659" t="s">
        <v>129</v>
      </c>
      <c r="K1659" t="s">
        <v>130</v>
      </c>
      <c r="L1659">
        <v>0</v>
      </c>
      <c r="M1659">
        <v>0</v>
      </c>
      <c r="N1659">
        <v>68050.42</v>
      </c>
      <c r="O1659">
        <v>0</v>
      </c>
      <c r="P1659">
        <v>-68050.42</v>
      </c>
      <c r="Q1659" t="s">
        <v>103</v>
      </c>
      <c r="R1659">
        <v>13830.380000000001</v>
      </c>
      <c r="S1659">
        <v>11530.16</v>
      </c>
      <c r="T1659">
        <v>29761.62</v>
      </c>
      <c r="U1659">
        <v>17570.53</v>
      </c>
      <c r="V1659">
        <v>16112.34</v>
      </c>
      <c r="W1659">
        <v>17142.03</v>
      </c>
      <c r="X1659">
        <v>17118.86</v>
      </c>
      <c r="Y1659">
        <v>18544.87</v>
      </c>
      <c r="Z1659">
        <v>3852.59</v>
      </c>
      <c r="AA1659">
        <v>6356.78</v>
      </c>
      <c r="AB1659">
        <v>-88139.17</v>
      </c>
      <c r="AC1659">
        <v>4369.43</v>
      </c>
      <c r="AD1659">
        <v>0</v>
      </c>
      <c r="AE1659" t="s">
        <v>104</v>
      </c>
      <c r="AF1659" t="s">
        <v>609</v>
      </c>
      <c r="AG1659" t="s">
        <v>427</v>
      </c>
      <c r="AH1659" t="s">
        <v>107</v>
      </c>
    </row>
    <row r="1660" spans="1:34" ht="15">
      <c r="A1660" t="s">
        <v>101</v>
      </c>
      <c r="B1660" t="s">
        <v>608</v>
      </c>
      <c r="C1660" t="s">
        <v>426</v>
      </c>
      <c r="D1660" t="s">
        <v>255</v>
      </c>
      <c r="E1660" t="s">
        <v>106</v>
      </c>
      <c r="F1660">
        <v>2012</v>
      </c>
      <c r="G1660" t="s">
        <v>113</v>
      </c>
      <c r="H1660" t="s">
        <v>256</v>
      </c>
      <c r="I1660" t="s">
        <v>115</v>
      </c>
      <c r="J1660" t="s">
        <v>129</v>
      </c>
      <c r="K1660" t="s">
        <v>130</v>
      </c>
      <c r="L1660">
        <v>0</v>
      </c>
      <c r="M1660">
        <v>0</v>
      </c>
      <c r="N1660">
        <v>8391.58</v>
      </c>
      <c r="O1660">
        <v>0</v>
      </c>
      <c r="P1660">
        <v>-8391.58</v>
      </c>
      <c r="Q1660" t="s">
        <v>103</v>
      </c>
      <c r="R1660">
        <v>1255.8</v>
      </c>
      <c r="S1660">
        <v>1196</v>
      </c>
      <c r="T1660">
        <v>1973.4</v>
      </c>
      <c r="U1660">
        <v>1016.6</v>
      </c>
      <c r="V1660">
        <v>1315.6000000000001</v>
      </c>
      <c r="W1660">
        <v>992.08</v>
      </c>
      <c r="X1660">
        <v>688.48</v>
      </c>
      <c r="Y1660">
        <v>192.63</v>
      </c>
      <c r="Z1660">
        <v>0</v>
      </c>
      <c r="AA1660">
        <v>0</v>
      </c>
      <c r="AB1660">
        <v>-239.01</v>
      </c>
      <c r="AC1660">
        <v>0</v>
      </c>
      <c r="AD1660">
        <v>0</v>
      </c>
      <c r="AE1660" t="s">
        <v>104</v>
      </c>
      <c r="AF1660" t="s">
        <v>609</v>
      </c>
      <c r="AG1660" t="s">
        <v>427</v>
      </c>
      <c r="AH1660" t="s">
        <v>107</v>
      </c>
    </row>
    <row r="1661" spans="1:34" ht="15">
      <c r="A1661" t="s">
        <v>101</v>
      </c>
      <c r="B1661" t="s">
        <v>608</v>
      </c>
      <c r="C1661" t="s">
        <v>426</v>
      </c>
      <c r="D1661" t="s">
        <v>225</v>
      </c>
      <c r="E1661" t="s">
        <v>106</v>
      </c>
      <c r="F1661">
        <v>2012</v>
      </c>
      <c r="G1661" t="s">
        <v>113</v>
      </c>
      <c r="H1661" t="s">
        <v>226</v>
      </c>
      <c r="I1661" t="s">
        <v>115</v>
      </c>
      <c r="J1661" t="s">
        <v>227</v>
      </c>
      <c r="L1661">
        <v>0</v>
      </c>
      <c r="M1661">
        <v>0</v>
      </c>
      <c r="N1661">
        <v>23264.54</v>
      </c>
      <c r="O1661">
        <v>0</v>
      </c>
      <c r="P1661">
        <v>-23264.54</v>
      </c>
      <c r="Q1661" t="s">
        <v>103</v>
      </c>
      <c r="R1661">
        <v>4483.14</v>
      </c>
      <c r="S1661">
        <v>3908.1800000000003</v>
      </c>
      <c r="T1661">
        <v>8448.89</v>
      </c>
      <c r="U1661">
        <v>5914.07</v>
      </c>
      <c r="V1661">
        <v>6336.2</v>
      </c>
      <c r="W1661">
        <v>5531.17</v>
      </c>
      <c r="X1661">
        <v>5311.13</v>
      </c>
      <c r="Y1661">
        <v>5038.31</v>
      </c>
      <c r="Z1661">
        <v>1200.81</v>
      </c>
      <c r="AA1661">
        <v>2072.11</v>
      </c>
      <c r="AB1661">
        <v>-26458.53</v>
      </c>
      <c r="AC1661">
        <v>1479.06</v>
      </c>
      <c r="AD1661">
        <v>0</v>
      </c>
      <c r="AE1661" t="s">
        <v>104</v>
      </c>
      <c r="AF1661" t="s">
        <v>609</v>
      </c>
      <c r="AG1661" t="s">
        <v>427</v>
      </c>
      <c r="AH1661" t="s">
        <v>107</v>
      </c>
    </row>
    <row r="1662" spans="1:34" ht="15">
      <c r="A1662" t="s">
        <v>101</v>
      </c>
      <c r="B1662" t="s">
        <v>608</v>
      </c>
      <c r="C1662" t="s">
        <v>426</v>
      </c>
      <c r="D1662" t="s">
        <v>228</v>
      </c>
      <c r="E1662" t="s">
        <v>106</v>
      </c>
      <c r="F1662">
        <v>2012</v>
      </c>
      <c r="G1662" t="s">
        <v>113</v>
      </c>
      <c r="H1662" t="s">
        <v>229</v>
      </c>
      <c r="I1662" t="s">
        <v>115</v>
      </c>
      <c r="J1662" t="s">
        <v>227</v>
      </c>
      <c r="L1662">
        <v>0</v>
      </c>
      <c r="M1662">
        <v>0</v>
      </c>
      <c r="N1662">
        <v>13476.32</v>
      </c>
      <c r="O1662">
        <v>0</v>
      </c>
      <c r="P1662">
        <v>-13476.32</v>
      </c>
      <c r="Q1662" t="s">
        <v>103</v>
      </c>
      <c r="R1662">
        <v>2533.12</v>
      </c>
      <c r="S1662">
        <v>2226.13</v>
      </c>
      <c r="T1662">
        <v>4704.56</v>
      </c>
      <c r="U1662">
        <v>3228.77</v>
      </c>
      <c r="V1662">
        <v>3499.17</v>
      </c>
      <c r="W1662">
        <v>3027.03</v>
      </c>
      <c r="X1662">
        <v>2860.05</v>
      </c>
      <c r="Y1662">
        <v>2631.93</v>
      </c>
      <c r="Z1662">
        <v>619.19</v>
      </c>
      <c r="AA1662">
        <v>1068.5</v>
      </c>
      <c r="AB1662">
        <v>-13684.800000000001</v>
      </c>
      <c r="AC1662">
        <v>762.67</v>
      </c>
      <c r="AD1662">
        <v>0</v>
      </c>
      <c r="AE1662" t="s">
        <v>104</v>
      </c>
      <c r="AF1662" t="s">
        <v>609</v>
      </c>
      <c r="AG1662" t="s">
        <v>427</v>
      </c>
      <c r="AH1662" t="s">
        <v>107</v>
      </c>
    </row>
    <row r="1663" spans="1:34" ht="15">
      <c r="A1663" t="s">
        <v>101</v>
      </c>
      <c r="B1663" t="s">
        <v>608</v>
      </c>
      <c r="C1663" t="s">
        <v>426</v>
      </c>
      <c r="D1663" t="s">
        <v>438</v>
      </c>
      <c r="E1663" t="s">
        <v>106</v>
      </c>
      <c r="F1663">
        <v>2012</v>
      </c>
      <c r="G1663" t="s">
        <v>113</v>
      </c>
      <c r="H1663" t="s">
        <v>439</v>
      </c>
      <c r="I1663" t="s">
        <v>115</v>
      </c>
      <c r="J1663" t="s">
        <v>227</v>
      </c>
      <c r="L1663">
        <v>0</v>
      </c>
      <c r="M1663">
        <v>0</v>
      </c>
      <c r="N1663">
        <v>1234.42</v>
      </c>
      <c r="O1663">
        <v>0</v>
      </c>
      <c r="P1663">
        <v>-1234.42</v>
      </c>
      <c r="Q1663" t="s">
        <v>103</v>
      </c>
      <c r="R1663">
        <v>184.72</v>
      </c>
      <c r="S1663">
        <v>175.94</v>
      </c>
      <c r="T1663">
        <v>290.29</v>
      </c>
      <c r="U1663">
        <v>149.54</v>
      </c>
      <c r="V1663">
        <v>193.53</v>
      </c>
      <c r="W1663">
        <v>145.94</v>
      </c>
      <c r="X1663">
        <v>101.28</v>
      </c>
      <c r="Y1663">
        <v>28.34</v>
      </c>
      <c r="Z1663">
        <v>0</v>
      </c>
      <c r="AA1663">
        <v>0</v>
      </c>
      <c r="AB1663">
        <v>-35.160000000000004</v>
      </c>
      <c r="AC1663">
        <v>0</v>
      </c>
      <c r="AD1663">
        <v>0</v>
      </c>
      <c r="AE1663" t="s">
        <v>104</v>
      </c>
      <c r="AF1663" t="s">
        <v>609</v>
      </c>
      <c r="AG1663" t="s">
        <v>427</v>
      </c>
      <c r="AH1663" t="s">
        <v>107</v>
      </c>
    </row>
    <row r="1664" spans="1:34" ht="15">
      <c r="A1664" t="s">
        <v>101</v>
      </c>
      <c r="B1664" t="s">
        <v>608</v>
      </c>
      <c r="C1664" t="s">
        <v>426</v>
      </c>
      <c r="D1664" t="s">
        <v>440</v>
      </c>
      <c r="E1664" t="s">
        <v>106</v>
      </c>
      <c r="F1664">
        <v>2012</v>
      </c>
      <c r="G1664" t="s">
        <v>113</v>
      </c>
      <c r="H1664" t="s">
        <v>142</v>
      </c>
      <c r="I1664" t="s">
        <v>115</v>
      </c>
      <c r="J1664" t="s">
        <v>227</v>
      </c>
      <c r="L1664">
        <v>0</v>
      </c>
      <c r="M1664">
        <v>0</v>
      </c>
      <c r="N1664">
        <v>710.26</v>
      </c>
      <c r="O1664">
        <v>0</v>
      </c>
      <c r="P1664">
        <v>-710.26</v>
      </c>
      <c r="Q1664" t="s">
        <v>103</v>
      </c>
      <c r="R1664">
        <v>133.57</v>
      </c>
      <c r="S1664">
        <v>117.38</v>
      </c>
      <c r="T1664">
        <v>248.09</v>
      </c>
      <c r="U1664">
        <v>170.27</v>
      </c>
      <c r="V1664">
        <v>184.5</v>
      </c>
      <c r="W1664">
        <v>159.55</v>
      </c>
      <c r="X1664">
        <v>150.68</v>
      </c>
      <c r="Y1664">
        <v>138.71</v>
      </c>
      <c r="Z1664">
        <v>32.59</v>
      </c>
      <c r="AA1664">
        <v>56.27</v>
      </c>
      <c r="AB1664">
        <v>-721.52</v>
      </c>
      <c r="AC1664">
        <v>40.17</v>
      </c>
      <c r="AD1664">
        <v>0</v>
      </c>
      <c r="AE1664" t="s">
        <v>104</v>
      </c>
      <c r="AF1664" t="s">
        <v>609</v>
      </c>
      <c r="AG1664" t="s">
        <v>427</v>
      </c>
      <c r="AH1664" t="s">
        <v>107</v>
      </c>
    </row>
    <row r="1665" spans="1:34" ht="15">
      <c r="A1665" t="s">
        <v>101</v>
      </c>
      <c r="B1665" t="s">
        <v>610</v>
      </c>
      <c r="C1665" t="s">
        <v>426</v>
      </c>
      <c r="D1665" t="s">
        <v>127</v>
      </c>
      <c r="E1665" t="s">
        <v>106</v>
      </c>
      <c r="F1665">
        <v>2012</v>
      </c>
      <c r="G1665" t="s">
        <v>113</v>
      </c>
      <c r="H1665" t="s">
        <v>128</v>
      </c>
      <c r="I1665" t="s">
        <v>115</v>
      </c>
      <c r="J1665" t="s">
        <v>129</v>
      </c>
      <c r="K1665" t="s">
        <v>130</v>
      </c>
      <c r="L1665">
        <v>0</v>
      </c>
      <c r="M1665">
        <v>0</v>
      </c>
      <c r="N1665">
        <v>1553.5900000000001</v>
      </c>
      <c r="O1665">
        <v>0</v>
      </c>
      <c r="P1665">
        <v>-1553.5900000000001</v>
      </c>
      <c r="Q1665" t="s">
        <v>103</v>
      </c>
      <c r="R1665">
        <v>0</v>
      </c>
      <c r="S1665">
        <v>0</v>
      </c>
      <c r="T1665">
        <v>0</v>
      </c>
      <c r="U1665">
        <v>0</v>
      </c>
      <c r="V1665">
        <v>0</v>
      </c>
      <c r="W1665">
        <v>0</v>
      </c>
      <c r="X1665">
        <v>0</v>
      </c>
      <c r="Y1665">
        <v>0</v>
      </c>
      <c r="Z1665">
        <v>70.82000000000001</v>
      </c>
      <c r="AA1665">
        <v>0</v>
      </c>
      <c r="AB1665">
        <v>0</v>
      </c>
      <c r="AC1665">
        <v>1482.77</v>
      </c>
      <c r="AD1665">
        <v>0</v>
      </c>
      <c r="AE1665" t="s">
        <v>104</v>
      </c>
      <c r="AF1665" t="s">
        <v>611</v>
      </c>
      <c r="AG1665" t="s">
        <v>427</v>
      </c>
      <c r="AH1665" t="s">
        <v>107</v>
      </c>
    </row>
    <row r="1666" spans="1:34" ht="15">
      <c r="A1666" t="s">
        <v>101</v>
      </c>
      <c r="B1666" t="s">
        <v>610</v>
      </c>
      <c r="C1666" t="s">
        <v>426</v>
      </c>
      <c r="D1666" t="s">
        <v>225</v>
      </c>
      <c r="E1666" t="s">
        <v>106</v>
      </c>
      <c r="F1666">
        <v>2012</v>
      </c>
      <c r="G1666" t="s">
        <v>113</v>
      </c>
      <c r="H1666" t="s">
        <v>226</v>
      </c>
      <c r="I1666" t="s">
        <v>115</v>
      </c>
      <c r="J1666" t="s">
        <v>227</v>
      </c>
      <c r="L1666">
        <v>0</v>
      </c>
      <c r="M1666">
        <v>0</v>
      </c>
      <c r="N1666">
        <v>531.47</v>
      </c>
      <c r="O1666">
        <v>0</v>
      </c>
      <c r="P1666">
        <v>-531.47</v>
      </c>
      <c r="Q1666" t="s">
        <v>103</v>
      </c>
      <c r="R1666">
        <v>0</v>
      </c>
      <c r="S1666">
        <v>0</v>
      </c>
      <c r="T1666">
        <v>0</v>
      </c>
      <c r="U1666">
        <v>0</v>
      </c>
      <c r="V1666">
        <v>0</v>
      </c>
      <c r="W1666">
        <v>0</v>
      </c>
      <c r="X1666">
        <v>0</v>
      </c>
      <c r="Y1666">
        <v>0</v>
      </c>
      <c r="Z1666">
        <v>24.22</v>
      </c>
      <c r="AA1666">
        <v>0</v>
      </c>
      <c r="AB1666">
        <v>0</v>
      </c>
      <c r="AC1666">
        <v>507.25</v>
      </c>
      <c r="AD1666">
        <v>0</v>
      </c>
      <c r="AE1666" t="s">
        <v>104</v>
      </c>
      <c r="AF1666" t="s">
        <v>611</v>
      </c>
      <c r="AG1666" t="s">
        <v>427</v>
      </c>
      <c r="AH1666" t="s">
        <v>107</v>
      </c>
    </row>
    <row r="1667" spans="1:34" ht="15">
      <c r="A1667" t="s">
        <v>101</v>
      </c>
      <c r="B1667" t="s">
        <v>610</v>
      </c>
      <c r="C1667" t="s">
        <v>426</v>
      </c>
      <c r="D1667" t="s">
        <v>228</v>
      </c>
      <c r="E1667" t="s">
        <v>106</v>
      </c>
      <c r="F1667">
        <v>2012</v>
      </c>
      <c r="G1667" t="s">
        <v>113</v>
      </c>
      <c r="H1667" t="s">
        <v>229</v>
      </c>
      <c r="I1667" t="s">
        <v>115</v>
      </c>
      <c r="J1667" t="s">
        <v>227</v>
      </c>
      <c r="L1667">
        <v>0</v>
      </c>
      <c r="M1667">
        <v>0</v>
      </c>
      <c r="N1667">
        <v>274.05</v>
      </c>
      <c r="O1667">
        <v>0</v>
      </c>
      <c r="P1667">
        <v>-274.05</v>
      </c>
      <c r="Q1667" t="s">
        <v>103</v>
      </c>
      <c r="R1667">
        <v>0</v>
      </c>
      <c r="S1667">
        <v>0</v>
      </c>
      <c r="T1667">
        <v>0</v>
      </c>
      <c r="U1667">
        <v>0</v>
      </c>
      <c r="V1667">
        <v>0</v>
      </c>
      <c r="W1667">
        <v>0</v>
      </c>
      <c r="X1667">
        <v>0</v>
      </c>
      <c r="Y1667">
        <v>0</v>
      </c>
      <c r="Z1667">
        <v>12.5</v>
      </c>
      <c r="AA1667">
        <v>0</v>
      </c>
      <c r="AB1667">
        <v>0</v>
      </c>
      <c r="AC1667">
        <v>261.55</v>
      </c>
      <c r="AD1667">
        <v>0</v>
      </c>
      <c r="AE1667" t="s">
        <v>104</v>
      </c>
      <c r="AF1667" t="s">
        <v>611</v>
      </c>
      <c r="AG1667" t="s">
        <v>427</v>
      </c>
      <c r="AH1667" t="s">
        <v>107</v>
      </c>
    </row>
    <row r="1668" spans="1:34" ht="15">
      <c r="A1668" t="s">
        <v>101</v>
      </c>
      <c r="B1668" t="s">
        <v>610</v>
      </c>
      <c r="C1668" t="s">
        <v>426</v>
      </c>
      <c r="D1668" t="s">
        <v>440</v>
      </c>
      <c r="E1668" t="s">
        <v>106</v>
      </c>
      <c r="F1668">
        <v>2012</v>
      </c>
      <c r="G1668" t="s">
        <v>113</v>
      </c>
      <c r="H1668" t="s">
        <v>142</v>
      </c>
      <c r="I1668" t="s">
        <v>115</v>
      </c>
      <c r="J1668" t="s">
        <v>227</v>
      </c>
      <c r="L1668">
        <v>0</v>
      </c>
      <c r="M1668">
        <v>0</v>
      </c>
      <c r="N1668">
        <v>14.46</v>
      </c>
      <c r="O1668">
        <v>0</v>
      </c>
      <c r="P1668">
        <v>-14.46</v>
      </c>
      <c r="Q1668" t="s">
        <v>103</v>
      </c>
      <c r="R1668">
        <v>0</v>
      </c>
      <c r="S1668">
        <v>0</v>
      </c>
      <c r="T1668">
        <v>0</v>
      </c>
      <c r="U1668">
        <v>0</v>
      </c>
      <c r="V1668">
        <v>0</v>
      </c>
      <c r="W1668">
        <v>0</v>
      </c>
      <c r="X1668">
        <v>0</v>
      </c>
      <c r="Y1668">
        <v>0</v>
      </c>
      <c r="Z1668">
        <v>0.66</v>
      </c>
      <c r="AA1668">
        <v>0</v>
      </c>
      <c r="AB1668">
        <v>0</v>
      </c>
      <c r="AC1668">
        <v>13.8</v>
      </c>
      <c r="AD1668">
        <v>0</v>
      </c>
      <c r="AE1668" t="s">
        <v>104</v>
      </c>
      <c r="AF1668" t="s">
        <v>611</v>
      </c>
      <c r="AG1668" t="s">
        <v>427</v>
      </c>
      <c r="AH1668" t="s">
        <v>107</v>
      </c>
    </row>
    <row r="1669" spans="1:34" ht="15">
      <c r="A1669" t="s">
        <v>101</v>
      </c>
      <c r="B1669" t="s">
        <v>612</v>
      </c>
      <c r="C1669" t="s">
        <v>426</v>
      </c>
      <c r="D1669" t="s">
        <v>127</v>
      </c>
      <c r="E1669" t="s">
        <v>106</v>
      </c>
      <c r="F1669">
        <v>2012</v>
      </c>
      <c r="G1669" t="s">
        <v>113</v>
      </c>
      <c r="H1669" t="s">
        <v>128</v>
      </c>
      <c r="I1669" t="s">
        <v>115</v>
      </c>
      <c r="J1669" t="s">
        <v>129</v>
      </c>
      <c r="K1669" t="s">
        <v>130</v>
      </c>
      <c r="L1669">
        <v>0</v>
      </c>
      <c r="M1669">
        <v>0</v>
      </c>
      <c r="N1669">
        <v>6534.21</v>
      </c>
      <c r="O1669">
        <v>0</v>
      </c>
      <c r="P1669">
        <v>-6534.21</v>
      </c>
      <c r="Q1669" t="s">
        <v>103</v>
      </c>
      <c r="R1669">
        <v>0</v>
      </c>
      <c r="S1669">
        <v>0</v>
      </c>
      <c r="T1669">
        <v>0</v>
      </c>
      <c r="U1669">
        <v>0</v>
      </c>
      <c r="V1669">
        <v>0</v>
      </c>
      <c r="W1669">
        <v>0</v>
      </c>
      <c r="X1669">
        <v>0</v>
      </c>
      <c r="Y1669">
        <v>5755.22</v>
      </c>
      <c r="Z1669">
        <v>778.99</v>
      </c>
      <c r="AA1669">
        <v>0</v>
      </c>
      <c r="AB1669">
        <v>0</v>
      </c>
      <c r="AC1669">
        <v>0</v>
      </c>
      <c r="AD1669">
        <v>0</v>
      </c>
      <c r="AE1669" t="s">
        <v>104</v>
      </c>
      <c r="AF1669" t="s">
        <v>613</v>
      </c>
      <c r="AG1669" t="s">
        <v>427</v>
      </c>
      <c r="AH1669" t="s">
        <v>107</v>
      </c>
    </row>
    <row r="1670" spans="1:34" ht="15">
      <c r="A1670" t="s">
        <v>101</v>
      </c>
      <c r="B1670" t="s">
        <v>612</v>
      </c>
      <c r="C1670" t="s">
        <v>426</v>
      </c>
      <c r="D1670" t="s">
        <v>225</v>
      </c>
      <c r="E1670" t="s">
        <v>106</v>
      </c>
      <c r="F1670">
        <v>2012</v>
      </c>
      <c r="G1670" t="s">
        <v>113</v>
      </c>
      <c r="H1670" t="s">
        <v>226</v>
      </c>
      <c r="I1670" t="s">
        <v>115</v>
      </c>
      <c r="J1670" t="s">
        <v>227</v>
      </c>
      <c r="L1670">
        <v>0</v>
      </c>
      <c r="M1670">
        <v>0</v>
      </c>
      <c r="N1670">
        <v>2235.32</v>
      </c>
      <c r="O1670">
        <v>0</v>
      </c>
      <c r="P1670">
        <v>-2235.32</v>
      </c>
      <c r="Q1670" t="s">
        <v>103</v>
      </c>
      <c r="R1670">
        <v>0</v>
      </c>
      <c r="S1670">
        <v>0</v>
      </c>
      <c r="T1670">
        <v>0</v>
      </c>
      <c r="U1670">
        <v>0</v>
      </c>
      <c r="V1670">
        <v>0</v>
      </c>
      <c r="W1670">
        <v>0</v>
      </c>
      <c r="X1670">
        <v>0</v>
      </c>
      <c r="Y1670">
        <v>1968.82</v>
      </c>
      <c r="Z1670">
        <v>266.5</v>
      </c>
      <c r="AA1670">
        <v>0</v>
      </c>
      <c r="AB1670">
        <v>0</v>
      </c>
      <c r="AC1670">
        <v>0</v>
      </c>
      <c r="AD1670">
        <v>0</v>
      </c>
      <c r="AE1670" t="s">
        <v>104</v>
      </c>
      <c r="AF1670" t="s">
        <v>613</v>
      </c>
      <c r="AG1670" t="s">
        <v>427</v>
      </c>
      <c r="AH1670" t="s">
        <v>107</v>
      </c>
    </row>
    <row r="1671" spans="1:34" ht="15">
      <c r="A1671" t="s">
        <v>101</v>
      </c>
      <c r="B1671" t="s">
        <v>612</v>
      </c>
      <c r="C1671" t="s">
        <v>426</v>
      </c>
      <c r="D1671" t="s">
        <v>228</v>
      </c>
      <c r="E1671" t="s">
        <v>106</v>
      </c>
      <c r="F1671">
        <v>2012</v>
      </c>
      <c r="G1671" t="s">
        <v>113</v>
      </c>
      <c r="H1671" t="s">
        <v>229</v>
      </c>
      <c r="I1671" t="s">
        <v>115</v>
      </c>
      <c r="J1671" t="s">
        <v>227</v>
      </c>
      <c r="L1671">
        <v>0</v>
      </c>
      <c r="M1671">
        <v>0</v>
      </c>
      <c r="N1671">
        <v>1152.6200000000001</v>
      </c>
      <c r="O1671">
        <v>0</v>
      </c>
      <c r="P1671">
        <v>-1152.6200000000001</v>
      </c>
      <c r="Q1671" t="s">
        <v>103</v>
      </c>
      <c r="R1671">
        <v>0</v>
      </c>
      <c r="S1671">
        <v>0</v>
      </c>
      <c r="T1671">
        <v>0</v>
      </c>
      <c r="U1671">
        <v>0</v>
      </c>
      <c r="V1671">
        <v>0</v>
      </c>
      <c r="W1671">
        <v>0</v>
      </c>
      <c r="X1671">
        <v>0</v>
      </c>
      <c r="Y1671">
        <v>1015.2</v>
      </c>
      <c r="Z1671">
        <v>137.42000000000002</v>
      </c>
      <c r="AA1671">
        <v>0</v>
      </c>
      <c r="AB1671">
        <v>0</v>
      </c>
      <c r="AC1671">
        <v>0</v>
      </c>
      <c r="AD1671">
        <v>0</v>
      </c>
      <c r="AE1671" t="s">
        <v>104</v>
      </c>
      <c r="AF1671" t="s">
        <v>613</v>
      </c>
      <c r="AG1671" t="s">
        <v>427</v>
      </c>
      <c r="AH1671" t="s">
        <v>107</v>
      </c>
    </row>
    <row r="1672" spans="1:34" ht="15">
      <c r="A1672" t="s">
        <v>101</v>
      </c>
      <c r="B1672" t="s">
        <v>612</v>
      </c>
      <c r="C1672" t="s">
        <v>426</v>
      </c>
      <c r="D1672" t="s">
        <v>440</v>
      </c>
      <c r="E1672" t="s">
        <v>106</v>
      </c>
      <c r="F1672">
        <v>2012</v>
      </c>
      <c r="G1672" t="s">
        <v>113</v>
      </c>
      <c r="H1672" t="s">
        <v>142</v>
      </c>
      <c r="I1672" t="s">
        <v>115</v>
      </c>
      <c r="J1672" t="s">
        <v>227</v>
      </c>
      <c r="L1672">
        <v>0</v>
      </c>
      <c r="M1672">
        <v>0</v>
      </c>
      <c r="N1672">
        <v>60.79</v>
      </c>
      <c r="O1672">
        <v>0</v>
      </c>
      <c r="P1672">
        <v>-60.79</v>
      </c>
      <c r="Q1672" t="s">
        <v>103</v>
      </c>
      <c r="R1672">
        <v>0</v>
      </c>
      <c r="S1672">
        <v>0</v>
      </c>
      <c r="T1672">
        <v>0</v>
      </c>
      <c r="U1672">
        <v>0</v>
      </c>
      <c r="V1672">
        <v>0</v>
      </c>
      <c r="W1672">
        <v>0</v>
      </c>
      <c r="X1672">
        <v>0</v>
      </c>
      <c r="Y1672">
        <v>53.54</v>
      </c>
      <c r="Z1672">
        <v>7.25</v>
      </c>
      <c r="AA1672">
        <v>0</v>
      </c>
      <c r="AB1672">
        <v>0</v>
      </c>
      <c r="AC1672">
        <v>0</v>
      </c>
      <c r="AD1672">
        <v>0</v>
      </c>
      <c r="AE1672" t="s">
        <v>104</v>
      </c>
      <c r="AF1672" t="s">
        <v>613</v>
      </c>
      <c r="AG1672" t="s">
        <v>427</v>
      </c>
      <c r="AH1672" t="s">
        <v>107</v>
      </c>
    </row>
    <row r="1673" spans="1:34" ht="15">
      <c r="A1673" t="s">
        <v>101</v>
      </c>
      <c r="B1673" t="s">
        <v>614</v>
      </c>
      <c r="C1673" t="s">
        <v>426</v>
      </c>
      <c r="D1673" t="s">
        <v>127</v>
      </c>
      <c r="E1673" t="s">
        <v>106</v>
      </c>
      <c r="F1673">
        <v>2012</v>
      </c>
      <c r="G1673" t="s">
        <v>113</v>
      </c>
      <c r="H1673" t="s">
        <v>128</v>
      </c>
      <c r="I1673" t="s">
        <v>115</v>
      </c>
      <c r="J1673" t="s">
        <v>129</v>
      </c>
      <c r="K1673" t="s">
        <v>130</v>
      </c>
      <c r="L1673">
        <v>0</v>
      </c>
      <c r="M1673">
        <v>0</v>
      </c>
      <c r="N1673">
        <v>34107.23</v>
      </c>
      <c r="O1673">
        <v>0</v>
      </c>
      <c r="P1673">
        <v>-34107.23</v>
      </c>
      <c r="Q1673" t="s">
        <v>103</v>
      </c>
      <c r="R1673">
        <v>2320.54</v>
      </c>
      <c r="S1673">
        <v>1740.41</v>
      </c>
      <c r="T1673">
        <v>5076.1900000000005</v>
      </c>
      <c r="U1673">
        <v>2952.88</v>
      </c>
      <c r="V1673">
        <v>1485.14</v>
      </c>
      <c r="W1673">
        <v>2858.9</v>
      </c>
      <c r="X1673">
        <v>2524.7400000000002</v>
      </c>
      <c r="Y1673">
        <v>3712.85</v>
      </c>
      <c r="Z1673">
        <v>2970.28</v>
      </c>
      <c r="AA1673">
        <v>2970.28</v>
      </c>
      <c r="AB1673">
        <v>2673.25</v>
      </c>
      <c r="AC1673">
        <v>2821.77</v>
      </c>
      <c r="AD1673">
        <v>0</v>
      </c>
      <c r="AE1673" t="s">
        <v>104</v>
      </c>
      <c r="AF1673" t="s">
        <v>615</v>
      </c>
      <c r="AG1673" t="s">
        <v>427</v>
      </c>
      <c r="AH1673" t="s">
        <v>107</v>
      </c>
    </row>
    <row r="1674" spans="1:34" ht="15">
      <c r="A1674" t="s">
        <v>101</v>
      </c>
      <c r="B1674" t="s">
        <v>614</v>
      </c>
      <c r="C1674" t="s">
        <v>426</v>
      </c>
      <c r="D1674" t="s">
        <v>225</v>
      </c>
      <c r="E1674" t="s">
        <v>106</v>
      </c>
      <c r="F1674">
        <v>2012</v>
      </c>
      <c r="G1674" t="s">
        <v>113</v>
      </c>
      <c r="H1674" t="s">
        <v>226</v>
      </c>
      <c r="I1674" t="s">
        <v>115</v>
      </c>
      <c r="J1674" t="s">
        <v>227</v>
      </c>
      <c r="L1674">
        <v>0</v>
      </c>
      <c r="M1674">
        <v>0</v>
      </c>
      <c r="N1674">
        <v>11667.83</v>
      </c>
      <c r="O1674">
        <v>0</v>
      </c>
      <c r="P1674">
        <v>-11667.83</v>
      </c>
      <c r="Q1674" t="s">
        <v>103</v>
      </c>
      <c r="R1674">
        <v>793.82</v>
      </c>
      <c r="S1674">
        <v>595.37</v>
      </c>
      <c r="T1674">
        <v>1488.42</v>
      </c>
      <c r="U1674">
        <v>1010.16</v>
      </c>
      <c r="V1674">
        <v>756.13</v>
      </c>
      <c r="W1674">
        <v>978.02</v>
      </c>
      <c r="X1674">
        <v>863.7</v>
      </c>
      <c r="Y1674">
        <v>1270.15</v>
      </c>
      <c r="Z1674">
        <v>1016.12</v>
      </c>
      <c r="AA1674">
        <v>1016.12</v>
      </c>
      <c r="AB1674">
        <v>914.51</v>
      </c>
      <c r="AC1674">
        <v>965.3100000000001</v>
      </c>
      <c r="AD1674">
        <v>0</v>
      </c>
      <c r="AE1674" t="s">
        <v>104</v>
      </c>
      <c r="AF1674" t="s">
        <v>615</v>
      </c>
      <c r="AG1674" t="s">
        <v>427</v>
      </c>
      <c r="AH1674" t="s">
        <v>107</v>
      </c>
    </row>
    <row r="1675" spans="1:34" ht="15">
      <c r="A1675" t="s">
        <v>101</v>
      </c>
      <c r="B1675" t="s">
        <v>614</v>
      </c>
      <c r="C1675" t="s">
        <v>426</v>
      </c>
      <c r="D1675" t="s">
        <v>228</v>
      </c>
      <c r="E1675" t="s">
        <v>106</v>
      </c>
      <c r="F1675">
        <v>2012</v>
      </c>
      <c r="G1675" t="s">
        <v>113</v>
      </c>
      <c r="H1675" t="s">
        <v>229</v>
      </c>
      <c r="I1675" t="s">
        <v>115</v>
      </c>
      <c r="J1675" t="s">
        <v>227</v>
      </c>
      <c r="L1675">
        <v>0</v>
      </c>
      <c r="M1675">
        <v>0</v>
      </c>
      <c r="N1675">
        <v>6016.86</v>
      </c>
      <c r="O1675">
        <v>0</v>
      </c>
      <c r="P1675">
        <v>-6016.86</v>
      </c>
      <c r="Q1675" t="s">
        <v>103</v>
      </c>
      <c r="R1675">
        <v>409.34000000000003</v>
      </c>
      <c r="S1675">
        <v>307.01</v>
      </c>
      <c r="T1675">
        <v>767.52</v>
      </c>
      <c r="U1675">
        <v>520.92</v>
      </c>
      <c r="V1675">
        <v>389.92</v>
      </c>
      <c r="W1675">
        <v>504.35</v>
      </c>
      <c r="X1675">
        <v>445.40000000000003</v>
      </c>
      <c r="Y1675">
        <v>655</v>
      </c>
      <c r="Z1675">
        <v>524</v>
      </c>
      <c r="AA1675">
        <v>524</v>
      </c>
      <c r="AB1675">
        <v>471.6</v>
      </c>
      <c r="AC1675">
        <v>497.8</v>
      </c>
      <c r="AD1675">
        <v>0</v>
      </c>
      <c r="AE1675" t="s">
        <v>104</v>
      </c>
      <c r="AF1675" t="s">
        <v>615</v>
      </c>
      <c r="AG1675" t="s">
        <v>427</v>
      </c>
      <c r="AH1675" t="s">
        <v>107</v>
      </c>
    </row>
    <row r="1676" spans="1:34" ht="15">
      <c r="A1676" t="s">
        <v>101</v>
      </c>
      <c r="B1676" t="s">
        <v>614</v>
      </c>
      <c r="C1676" t="s">
        <v>426</v>
      </c>
      <c r="D1676" t="s">
        <v>440</v>
      </c>
      <c r="E1676" t="s">
        <v>106</v>
      </c>
      <c r="F1676">
        <v>2012</v>
      </c>
      <c r="G1676" t="s">
        <v>113</v>
      </c>
      <c r="H1676" t="s">
        <v>142</v>
      </c>
      <c r="I1676" t="s">
        <v>115</v>
      </c>
      <c r="J1676" t="s">
        <v>227</v>
      </c>
      <c r="L1676">
        <v>0</v>
      </c>
      <c r="M1676">
        <v>0</v>
      </c>
      <c r="N1676">
        <v>317.09000000000003</v>
      </c>
      <c r="O1676">
        <v>0</v>
      </c>
      <c r="P1676">
        <v>-317.09000000000003</v>
      </c>
      <c r="Q1676" t="s">
        <v>103</v>
      </c>
      <c r="R1676">
        <v>21.6</v>
      </c>
      <c r="S1676">
        <v>16.2</v>
      </c>
      <c r="T1676">
        <v>40.5</v>
      </c>
      <c r="U1676">
        <v>27.45</v>
      </c>
      <c r="V1676">
        <v>20.55</v>
      </c>
      <c r="W1676">
        <v>26.57</v>
      </c>
      <c r="X1676">
        <v>23.46</v>
      </c>
      <c r="Y1676">
        <v>34.5</v>
      </c>
      <c r="Z1676">
        <v>27.6</v>
      </c>
      <c r="AA1676">
        <v>27.6</v>
      </c>
      <c r="AB1676">
        <v>24.84</v>
      </c>
      <c r="AC1676">
        <v>26.22</v>
      </c>
      <c r="AD1676">
        <v>0</v>
      </c>
      <c r="AE1676" t="s">
        <v>104</v>
      </c>
      <c r="AF1676" t="s">
        <v>615</v>
      </c>
      <c r="AG1676" t="s">
        <v>427</v>
      </c>
      <c r="AH1676" t="s">
        <v>107</v>
      </c>
    </row>
    <row r="1677" spans="1:34" ht="15">
      <c r="A1677" t="s">
        <v>101</v>
      </c>
      <c r="B1677" t="s">
        <v>616</v>
      </c>
      <c r="C1677" t="s">
        <v>426</v>
      </c>
      <c r="D1677" t="s">
        <v>127</v>
      </c>
      <c r="E1677" t="s">
        <v>106</v>
      </c>
      <c r="F1677">
        <v>2012</v>
      </c>
      <c r="G1677" t="s">
        <v>113</v>
      </c>
      <c r="H1677" t="s">
        <v>128</v>
      </c>
      <c r="I1677" t="s">
        <v>115</v>
      </c>
      <c r="J1677" t="s">
        <v>129</v>
      </c>
      <c r="K1677" t="s">
        <v>130</v>
      </c>
      <c r="L1677">
        <v>0</v>
      </c>
      <c r="M1677">
        <v>0</v>
      </c>
      <c r="N1677">
        <v>61905.74</v>
      </c>
      <c r="O1677">
        <v>0</v>
      </c>
      <c r="P1677">
        <v>-61905.74</v>
      </c>
      <c r="Q1677" t="s">
        <v>103</v>
      </c>
      <c r="R1677">
        <v>4207.18</v>
      </c>
      <c r="S1677">
        <v>3635.2200000000003</v>
      </c>
      <c r="T1677">
        <v>9704.67</v>
      </c>
      <c r="U1677">
        <v>5554.9400000000005</v>
      </c>
      <c r="V1677">
        <v>4309.68</v>
      </c>
      <c r="W1677">
        <v>5051.76</v>
      </c>
      <c r="X1677">
        <v>4863.08</v>
      </c>
      <c r="Y1677">
        <v>6453.66</v>
      </c>
      <c r="Z1677">
        <v>4263.12</v>
      </c>
      <c r="AA1677">
        <v>5093.4400000000005</v>
      </c>
      <c r="AB1677">
        <v>2907.42</v>
      </c>
      <c r="AC1677">
        <v>5861.57</v>
      </c>
      <c r="AD1677">
        <v>0</v>
      </c>
      <c r="AE1677" t="s">
        <v>104</v>
      </c>
      <c r="AF1677" t="s">
        <v>617</v>
      </c>
      <c r="AG1677" t="s">
        <v>427</v>
      </c>
      <c r="AH1677" t="s">
        <v>107</v>
      </c>
    </row>
    <row r="1678" spans="1:34" ht="15">
      <c r="A1678" t="s">
        <v>101</v>
      </c>
      <c r="B1678" t="s">
        <v>616</v>
      </c>
      <c r="C1678" t="s">
        <v>426</v>
      </c>
      <c r="D1678" t="s">
        <v>198</v>
      </c>
      <c r="E1678" t="s">
        <v>106</v>
      </c>
      <c r="F1678">
        <v>2012</v>
      </c>
      <c r="G1678" t="s">
        <v>113</v>
      </c>
      <c r="H1678" t="s">
        <v>199</v>
      </c>
      <c r="I1678" t="s">
        <v>115</v>
      </c>
      <c r="J1678" t="s">
        <v>147</v>
      </c>
      <c r="L1678">
        <v>0</v>
      </c>
      <c r="M1678">
        <v>0</v>
      </c>
      <c r="N1678">
        <v>55.92</v>
      </c>
      <c r="O1678">
        <v>0</v>
      </c>
      <c r="P1678">
        <v>-55.92</v>
      </c>
      <c r="Q1678" t="s">
        <v>103</v>
      </c>
      <c r="R1678">
        <v>0</v>
      </c>
      <c r="S1678">
        <v>0</v>
      </c>
      <c r="T1678">
        <v>0</v>
      </c>
      <c r="U1678">
        <v>0</v>
      </c>
      <c r="V1678">
        <v>0</v>
      </c>
      <c r="W1678">
        <v>0</v>
      </c>
      <c r="X1678">
        <v>0</v>
      </c>
      <c r="Y1678">
        <v>0</v>
      </c>
      <c r="Z1678">
        <v>0</v>
      </c>
      <c r="AA1678">
        <v>41.15</v>
      </c>
      <c r="AB1678">
        <v>14.77</v>
      </c>
      <c r="AC1678">
        <v>0</v>
      </c>
      <c r="AD1678">
        <v>0</v>
      </c>
      <c r="AE1678" t="s">
        <v>104</v>
      </c>
      <c r="AF1678" t="s">
        <v>617</v>
      </c>
      <c r="AG1678" t="s">
        <v>427</v>
      </c>
      <c r="AH1678" t="s">
        <v>107</v>
      </c>
    </row>
    <row r="1679" spans="1:34" ht="15">
      <c r="A1679" t="s">
        <v>101</v>
      </c>
      <c r="B1679" t="s">
        <v>616</v>
      </c>
      <c r="C1679" t="s">
        <v>426</v>
      </c>
      <c r="D1679" t="s">
        <v>173</v>
      </c>
      <c r="E1679" t="s">
        <v>106</v>
      </c>
      <c r="F1679">
        <v>2012</v>
      </c>
      <c r="G1679" t="s">
        <v>113</v>
      </c>
      <c r="H1679" t="s">
        <v>174</v>
      </c>
      <c r="I1679" t="s">
        <v>115</v>
      </c>
      <c r="J1679" t="s">
        <v>147</v>
      </c>
      <c r="L1679">
        <v>0</v>
      </c>
      <c r="M1679">
        <v>0</v>
      </c>
      <c r="N1679">
        <v>4.71</v>
      </c>
      <c r="O1679">
        <v>0</v>
      </c>
      <c r="P1679">
        <v>-4.71</v>
      </c>
      <c r="Q1679" t="s">
        <v>103</v>
      </c>
      <c r="R1679">
        <v>0</v>
      </c>
      <c r="S1679">
        <v>0</v>
      </c>
      <c r="T1679">
        <v>0</v>
      </c>
      <c r="U1679">
        <v>0</v>
      </c>
      <c r="V1679">
        <v>0</v>
      </c>
      <c r="W1679">
        <v>0</v>
      </c>
      <c r="X1679">
        <v>0</v>
      </c>
      <c r="Y1679">
        <v>0</v>
      </c>
      <c r="Z1679">
        <v>0</v>
      </c>
      <c r="AA1679">
        <v>4.71</v>
      </c>
      <c r="AB1679">
        <v>0</v>
      </c>
      <c r="AC1679">
        <v>0</v>
      </c>
      <c r="AD1679">
        <v>0</v>
      </c>
      <c r="AE1679" t="s">
        <v>104</v>
      </c>
      <c r="AF1679" t="s">
        <v>617</v>
      </c>
      <c r="AG1679" t="s">
        <v>427</v>
      </c>
      <c r="AH1679" t="s">
        <v>107</v>
      </c>
    </row>
    <row r="1680" spans="1:34" ht="15">
      <c r="A1680" t="s">
        <v>101</v>
      </c>
      <c r="B1680" t="s">
        <v>616</v>
      </c>
      <c r="C1680" t="s">
        <v>426</v>
      </c>
      <c r="D1680" t="s">
        <v>145</v>
      </c>
      <c r="E1680" t="s">
        <v>106</v>
      </c>
      <c r="F1680">
        <v>2012</v>
      </c>
      <c r="G1680" t="s">
        <v>113</v>
      </c>
      <c r="H1680" t="s">
        <v>146</v>
      </c>
      <c r="I1680" t="s">
        <v>115</v>
      </c>
      <c r="J1680" t="s">
        <v>147</v>
      </c>
      <c r="L1680">
        <v>0</v>
      </c>
      <c r="M1680">
        <v>0</v>
      </c>
      <c r="N1680">
        <v>122.77</v>
      </c>
      <c r="O1680">
        <v>0</v>
      </c>
      <c r="P1680">
        <v>-122.77</v>
      </c>
      <c r="Q1680" t="s">
        <v>103</v>
      </c>
      <c r="R1680">
        <v>0</v>
      </c>
      <c r="S1680">
        <v>0</v>
      </c>
      <c r="T1680">
        <v>0</v>
      </c>
      <c r="U1680">
        <v>0</v>
      </c>
      <c r="V1680">
        <v>0</v>
      </c>
      <c r="W1680">
        <v>0</v>
      </c>
      <c r="X1680">
        <v>0</v>
      </c>
      <c r="Y1680">
        <v>0</v>
      </c>
      <c r="Z1680">
        <v>0</v>
      </c>
      <c r="AA1680">
        <v>87.03</v>
      </c>
      <c r="AB1680">
        <v>35.74</v>
      </c>
      <c r="AC1680">
        <v>0</v>
      </c>
      <c r="AD1680">
        <v>0</v>
      </c>
      <c r="AE1680" t="s">
        <v>104</v>
      </c>
      <c r="AF1680" t="s">
        <v>617</v>
      </c>
      <c r="AG1680" t="s">
        <v>427</v>
      </c>
      <c r="AH1680" t="s">
        <v>107</v>
      </c>
    </row>
    <row r="1681" spans="1:34" ht="15">
      <c r="A1681" t="s">
        <v>101</v>
      </c>
      <c r="B1681" t="s">
        <v>616</v>
      </c>
      <c r="C1681" t="s">
        <v>426</v>
      </c>
      <c r="D1681" t="s">
        <v>492</v>
      </c>
      <c r="E1681" t="s">
        <v>106</v>
      </c>
      <c r="F1681">
        <v>2012</v>
      </c>
      <c r="G1681" t="s">
        <v>113</v>
      </c>
      <c r="H1681" t="s">
        <v>493</v>
      </c>
      <c r="I1681" t="s">
        <v>115</v>
      </c>
      <c r="J1681" t="s">
        <v>147</v>
      </c>
      <c r="L1681">
        <v>0</v>
      </c>
      <c r="M1681">
        <v>0</v>
      </c>
      <c r="N1681">
        <v>6.51</v>
      </c>
      <c r="O1681">
        <v>0</v>
      </c>
      <c r="P1681">
        <v>-6.51</v>
      </c>
      <c r="Q1681" t="s">
        <v>103</v>
      </c>
      <c r="R1681">
        <v>0</v>
      </c>
      <c r="S1681">
        <v>0</v>
      </c>
      <c r="T1681">
        <v>0</v>
      </c>
      <c r="U1681">
        <v>0</v>
      </c>
      <c r="V1681">
        <v>0</v>
      </c>
      <c r="W1681">
        <v>0</v>
      </c>
      <c r="X1681">
        <v>0</v>
      </c>
      <c r="Y1681">
        <v>0</v>
      </c>
      <c r="Z1681">
        <v>0</v>
      </c>
      <c r="AA1681">
        <v>5.89</v>
      </c>
      <c r="AB1681">
        <v>0.62</v>
      </c>
      <c r="AC1681">
        <v>0</v>
      </c>
      <c r="AD1681">
        <v>0</v>
      </c>
      <c r="AE1681" t="s">
        <v>104</v>
      </c>
      <c r="AF1681" t="s">
        <v>617</v>
      </c>
      <c r="AG1681" t="s">
        <v>427</v>
      </c>
      <c r="AH1681" t="s">
        <v>107</v>
      </c>
    </row>
    <row r="1682" spans="1:34" ht="15">
      <c r="A1682" t="s">
        <v>101</v>
      </c>
      <c r="B1682" t="s">
        <v>616</v>
      </c>
      <c r="C1682" t="s">
        <v>426</v>
      </c>
      <c r="D1682" t="s">
        <v>394</v>
      </c>
      <c r="E1682" t="s">
        <v>106</v>
      </c>
      <c r="F1682">
        <v>2012</v>
      </c>
      <c r="G1682" t="s">
        <v>113</v>
      </c>
      <c r="H1682" t="s">
        <v>395</v>
      </c>
      <c r="I1682" t="s">
        <v>115</v>
      </c>
      <c r="J1682" t="s">
        <v>150</v>
      </c>
      <c r="L1682">
        <v>0</v>
      </c>
      <c r="M1682">
        <v>0</v>
      </c>
      <c r="N1682">
        <v>49.71</v>
      </c>
      <c r="O1682">
        <v>0</v>
      </c>
      <c r="P1682">
        <v>-49.71</v>
      </c>
      <c r="Q1682" t="s">
        <v>103</v>
      </c>
      <c r="R1682">
        <v>0</v>
      </c>
      <c r="S1682">
        <v>0</v>
      </c>
      <c r="T1682">
        <v>0</v>
      </c>
      <c r="U1682">
        <v>0</v>
      </c>
      <c r="V1682">
        <v>0</v>
      </c>
      <c r="W1682">
        <v>0</v>
      </c>
      <c r="X1682">
        <v>0</v>
      </c>
      <c r="Y1682">
        <v>0</v>
      </c>
      <c r="Z1682">
        <v>0</v>
      </c>
      <c r="AA1682">
        <v>38.1</v>
      </c>
      <c r="AB1682">
        <v>11.61</v>
      </c>
      <c r="AC1682">
        <v>0</v>
      </c>
      <c r="AD1682">
        <v>0</v>
      </c>
      <c r="AE1682" t="s">
        <v>104</v>
      </c>
      <c r="AF1682" t="s">
        <v>617</v>
      </c>
      <c r="AG1682" t="s">
        <v>427</v>
      </c>
      <c r="AH1682" t="s">
        <v>107</v>
      </c>
    </row>
    <row r="1683" spans="1:34" ht="15">
      <c r="A1683" t="s">
        <v>101</v>
      </c>
      <c r="B1683" t="s">
        <v>616</v>
      </c>
      <c r="C1683" t="s">
        <v>426</v>
      </c>
      <c r="D1683" t="s">
        <v>278</v>
      </c>
      <c r="E1683" t="s">
        <v>106</v>
      </c>
      <c r="F1683">
        <v>2012</v>
      </c>
      <c r="G1683" t="s">
        <v>113</v>
      </c>
      <c r="H1683" t="s">
        <v>279</v>
      </c>
      <c r="I1683" t="s">
        <v>115</v>
      </c>
      <c r="J1683" t="s">
        <v>187</v>
      </c>
      <c r="L1683">
        <v>0</v>
      </c>
      <c r="M1683">
        <v>0</v>
      </c>
      <c r="N1683">
        <v>55.31</v>
      </c>
      <c r="O1683">
        <v>0</v>
      </c>
      <c r="P1683">
        <v>-55.31</v>
      </c>
      <c r="Q1683" t="s">
        <v>103</v>
      </c>
      <c r="R1683">
        <v>0</v>
      </c>
      <c r="S1683">
        <v>0</v>
      </c>
      <c r="T1683">
        <v>0</v>
      </c>
      <c r="U1683">
        <v>0</v>
      </c>
      <c r="V1683">
        <v>0</v>
      </c>
      <c r="W1683">
        <v>0</v>
      </c>
      <c r="X1683">
        <v>0</v>
      </c>
      <c r="Y1683">
        <v>0</v>
      </c>
      <c r="Z1683">
        <v>0</v>
      </c>
      <c r="AA1683">
        <v>55.31</v>
      </c>
      <c r="AB1683">
        <v>0</v>
      </c>
      <c r="AC1683">
        <v>0</v>
      </c>
      <c r="AD1683">
        <v>0</v>
      </c>
      <c r="AE1683" t="s">
        <v>104</v>
      </c>
      <c r="AF1683" t="s">
        <v>617</v>
      </c>
      <c r="AG1683" t="s">
        <v>427</v>
      </c>
      <c r="AH1683" t="s">
        <v>107</v>
      </c>
    </row>
    <row r="1684" spans="1:34" ht="15">
      <c r="A1684" t="s">
        <v>101</v>
      </c>
      <c r="B1684" t="s">
        <v>616</v>
      </c>
      <c r="C1684" t="s">
        <v>426</v>
      </c>
      <c r="D1684" t="s">
        <v>482</v>
      </c>
      <c r="E1684" t="s">
        <v>106</v>
      </c>
      <c r="F1684">
        <v>2012</v>
      </c>
      <c r="G1684" t="s">
        <v>113</v>
      </c>
      <c r="H1684" t="s">
        <v>483</v>
      </c>
      <c r="I1684" t="s">
        <v>115</v>
      </c>
      <c r="J1684" t="s">
        <v>187</v>
      </c>
      <c r="L1684">
        <v>0</v>
      </c>
      <c r="M1684">
        <v>0</v>
      </c>
      <c r="N1684">
        <v>0.19</v>
      </c>
      <c r="O1684">
        <v>0</v>
      </c>
      <c r="P1684">
        <v>-0.19</v>
      </c>
      <c r="Q1684" t="s">
        <v>103</v>
      </c>
      <c r="R1684">
        <v>0</v>
      </c>
      <c r="S1684">
        <v>0</v>
      </c>
      <c r="T1684">
        <v>0</v>
      </c>
      <c r="U1684">
        <v>0</v>
      </c>
      <c r="V1684">
        <v>0</v>
      </c>
      <c r="W1684">
        <v>0</v>
      </c>
      <c r="X1684">
        <v>0</v>
      </c>
      <c r="Y1684">
        <v>0</v>
      </c>
      <c r="Z1684">
        <v>0</v>
      </c>
      <c r="AA1684">
        <v>0.19</v>
      </c>
      <c r="AB1684">
        <v>0</v>
      </c>
      <c r="AC1684">
        <v>0</v>
      </c>
      <c r="AD1684">
        <v>0</v>
      </c>
      <c r="AE1684" t="s">
        <v>104</v>
      </c>
      <c r="AF1684" t="s">
        <v>617</v>
      </c>
      <c r="AG1684" t="s">
        <v>427</v>
      </c>
      <c r="AH1684" t="s">
        <v>107</v>
      </c>
    </row>
    <row r="1685" spans="1:34" ht="15">
      <c r="A1685" t="s">
        <v>101</v>
      </c>
      <c r="B1685" t="s">
        <v>616</v>
      </c>
      <c r="C1685" t="s">
        <v>426</v>
      </c>
      <c r="D1685" t="s">
        <v>225</v>
      </c>
      <c r="E1685" t="s">
        <v>106</v>
      </c>
      <c r="F1685">
        <v>2012</v>
      </c>
      <c r="G1685" t="s">
        <v>113</v>
      </c>
      <c r="H1685" t="s">
        <v>226</v>
      </c>
      <c r="I1685" t="s">
        <v>115</v>
      </c>
      <c r="J1685" t="s">
        <v>227</v>
      </c>
      <c r="L1685">
        <v>0</v>
      </c>
      <c r="M1685">
        <v>0</v>
      </c>
      <c r="N1685">
        <v>21162.89</v>
      </c>
      <c r="O1685">
        <v>0</v>
      </c>
      <c r="P1685">
        <v>-21162.89</v>
      </c>
      <c r="Q1685" t="s">
        <v>103</v>
      </c>
      <c r="R1685">
        <v>1439.34</v>
      </c>
      <c r="S1685">
        <v>1243.66</v>
      </c>
      <c r="T1685">
        <v>2731.82</v>
      </c>
      <c r="U1685">
        <v>1680.31</v>
      </c>
      <c r="V1685">
        <v>1874.03</v>
      </c>
      <c r="W1685">
        <v>1728.24</v>
      </c>
      <c r="X1685">
        <v>1663.68</v>
      </c>
      <c r="Y1685">
        <v>2207.85</v>
      </c>
      <c r="Z1685">
        <v>1458.44</v>
      </c>
      <c r="AA1685">
        <v>1711.81</v>
      </c>
      <c r="AB1685">
        <v>1418.42</v>
      </c>
      <c r="AC1685">
        <v>2005.29</v>
      </c>
      <c r="AD1685">
        <v>0</v>
      </c>
      <c r="AE1685" t="s">
        <v>104</v>
      </c>
      <c r="AF1685" t="s">
        <v>617</v>
      </c>
      <c r="AG1685" t="s">
        <v>427</v>
      </c>
      <c r="AH1685" t="s">
        <v>107</v>
      </c>
    </row>
    <row r="1686" spans="1:34" ht="15">
      <c r="A1686" t="s">
        <v>101</v>
      </c>
      <c r="B1686" t="s">
        <v>616</v>
      </c>
      <c r="C1686" t="s">
        <v>426</v>
      </c>
      <c r="D1686" t="s">
        <v>228</v>
      </c>
      <c r="E1686" t="s">
        <v>106</v>
      </c>
      <c r="F1686">
        <v>2012</v>
      </c>
      <c r="G1686" t="s">
        <v>113</v>
      </c>
      <c r="H1686" t="s">
        <v>229</v>
      </c>
      <c r="I1686" t="s">
        <v>115</v>
      </c>
      <c r="J1686" t="s">
        <v>227</v>
      </c>
      <c r="L1686">
        <v>0</v>
      </c>
      <c r="M1686">
        <v>0</v>
      </c>
      <c r="N1686">
        <v>10911.08</v>
      </c>
      <c r="O1686">
        <v>0</v>
      </c>
      <c r="P1686">
        <v>-10911.08</v>
      </c>
      <c r="Q1686" t="s">
        <v>103</v>
      </c>
      <c r="R1686">
        <v>742.09</v>
      </c>
      <c r="S1686">
        <v>641.19</v>
      </c>
      <c r="T1686">
        <v>1408.41</v>
      </c>
      <c r="U1686">
        <v>866.3000000000001</v>
      </c>
      <c r="V1686">
        <v>966.21</v>
      </c>
      <c r="W1686">
        <v>891.0600000000001</v>
      </c>
      <c r="X1686">
        <v>857.78</v>
      </c>
      <c r="Y1686">
        <v>1138.32</v>
      </c>
      <c r="Z1686">
        <v>751.94</v>
      </c>
      <c r="AA1686">
        <v>882.57</v>
      </c>
      <c r="AB1686">
        <v>731.3100000000001</v>
      </c>
      <c r="AC1686">
        <v>1033.9</v>
      </c>
      <c r="AD1686">
        <v>0</v>
      </c>
      <c r="AE1686" t="s">
        <v>104</v>
      </c>
      <c r="AF1686" t="s">
        <v>617</v>
      </c>
      <c r="AG1686" t="s">
        <v>427</v>
      </c>
      <c r="AH1686" t="s">
        <v>107</v>
      </c>
    </row>
    <row r="1687" spans="1:34" ht="15">
      <c r="A1687" t="s">
        <v>101</v>
      </c>
      <c r="B1687" t="s">
        <v>616</v>
      </c>
      <c r="C1687" t="s">
        <v>426</v>
      </c>
      <c r="D1687" t="s">
        <v>440</v>
      </c>
      <c r="E1687" t="s">
        <v>106</v>
      </c>
      <c r="F1687">
        <v>2012</v>
      </c>
      <c r="G1687" t="s">
        <v>113</v>
      </c>
      <c r="H1687" t="s">
        <v>142</v>
      </c>
      <c r="I1687" t="s">
        <v>115</v>
      </c>
      <c r="J1687" t="s">
        <v>227</v>
      </c>
      <c r="L1687">
        <v>0</v>
      </c>
      <c r="M1687">
        <v>0</v>
      </c>
      <c r="N1687">
        <v>575.46</v>
      </c>
      <c r="O1687">
        <v>0</v>
      </c>
      <c r="P1687">
        <v>-575.46</v>
      </c>
      <c r="Q1687" t="s">
        <v>103</v>
      </c>
      <c r="R1687">
        <v>39.12</v>
      </c>
      <c r="S1687">
        <v>33.82</v>
      </c>
      <c r="T1687">
        <v>74.29</v>
      </c>
      <c r="U1687">
        <v>45.69</v>
      </c>
      <c r="V1687">
        <v>50.94</v>
      </c>
      <c r="W1687">
        <v>47.01</v>
      </c>
      <c r="X1687">
        <v>45.25</v>
      </c>
      <c r="Y1687">
        <v>60.04</v>
      </c>
      <c r="Z1687">
        <v>39.660000000000004</v>
      </c>
      <c r="AA1687">
        <v>46.550000000000004</v>
      </c>
      <c r="AB1687">
        <v>38.57</v>
      </c>
      <c r="AC1687">
        <v>54.52</v>
      </c>
      <c r="AD1687">
        <v>0</v>
      </c>
      <c r="AE1687" t="s">
        <v>104</v>
      </c>
      <c r="AF1687" t="s">
        <v>617</v>
      </c>
      <c r="AG1687" t="s">
        <v>427</v>
      </c>
      <c r="AH1687" t="s">
        <v>107</v>
      </c>
    </row>
    <row r="1688" spans="1:34" ht="15">
      <c r="A1688" t="s">
        <v>101</v>
      </c>
      <c r="B1688" t="s">
        <v>618</v>
      </c>
      <c r="C1688" t="s">
        <v>426</v>
      </c>
      <c r="D1688" t="s">
        <v>127</v>
      </c>
      <c r="E1688" t="s">
        <v>106</v>
      </c>
      <c r="F1688">
        <v>2012</v>
      </c>
      <c r="G1688" t="s">
        <v>113</v>
      </c>
      <c r="H1688" t="s">
        <v>128</v>
      </c>
      <c r="I1688" t="s">
        <v>115</v>
      </c>
      <c r="J1688" t="s">
        <v>129</v>
      </c>
      <c r="K1688" t="s">
        <v>130</v>
      </c>
      <c r="L1688">
        <v>0</v>
      </c>
      <c r="M1688">
        <v>0</v>
      </c>
      <c r="N1688">
        <v>43943.64</v>
      </c>
      <c r="O1688">
        <v>0</v>
      </c>
      <c r="P1688">
        <v>-43943.64</v>
      </c>
      <c r="Q1688" t="s">
        <v>103</v>
      </c>
      <c r="R1688">
        <v>5019</v>
      </c>
      <c r="S1688">
        <v>3550.56</v>
      </c>
      <c r="T1688">
        <v>9029.81</v>
      </c>
      <c r="U1688">
        <v>4887.49</v>
      </c>
      <c r="V1688">
        <v>6925.79</v>
      </c>
      <c r="W1688">
        <v>1183.53</v>
      </c>
      <c r="X1688">
        <v>1446.52</v>
      </c>
      <c r="Y1688">
        <v>3177.98</v>
      </c>
      <c r="Z1688">
        <v>1862.95</v>
      </c>
      <c r="AA1688">
        <v>4142.32</v>
      </c>
      <c r="AB1688">
        <v>-4076.59</v>
      </c>
      <c r="AC1688">
        <v>6794.28</v>
      </c>
      <c r="AD1688">
        <v>0</v>
      </c>
      <c r="AE1688" t="s">
        <v>104</v>
      </c>
      <c r="AF1688" t="s">
        <v>619</v>
      </c>
      <c r="AG1688" t="s">
        <v>427</v>
      </c>
      <c r="AH1688" t="s">
        <v>107</v>
      </c>
    </row>
    <row r="1689" spans="1:34" ht="15">
      <c r="A1689" t="s">
        <v>101</v>
      </c>
      <c r="B1689" t="s">
        <v>618</v>
      </c>
      <c r="C1689" t="s">
        <v>426</v>
      </c>
      <c r="D1689" t="s">
        <v>225</v>
      </c>
      <c r="E1689" t="s">
        <v>106</v>
      </c>
      <c r="F1689">
        <v>2012</v>
      </c>
      <c r="G1689" t="s">
        <v>113</v>
      </c>
      <c r="H1689" t="s">
        <v>226</v>
      </c>
      <c r="I1689" t="s">
        <v>115</v>
      </c>
      <c r="J1689" t="s">
        <v>227</v>
      </c>
      <c r="L1689">
        <v>0</v>
      </c>
      <c r="M1689">
        <v>0</v>
      </c>
      <c r="N1689">
        <v>14913.01</v>
      </c>
      <c r="O1689">
        <v>0</v>
      </c>
      <c r="P1689">
        <v>-14913.01</v>
      </c>
      <c r="Q1689" t="s">
        <v>103</v>
      </c>
      <c r="R1689">
        <v>1716.98</v>
      </c>
      <c r="S1689">
        <v>1214.64</v>
      </c>
      <c r="T1689">
        <v>2766.68</v>
      </c>
      <c r="U1689">
        <v>1672</v>
      </c>
      <c r="V1689">
        <v>2691.69</v>
      </c>
      <c r="W1689">
        <v>0</v>
      </c>
      <c r="X1689">
        <v>0</v>
      </c>
      <c r="Y1689">
        <v>0</v>
      </c>
      <c r="Z1689">
        <v>607.3100000000001</v>
      </c>
      <c r="AA1689">
        <v>1109.66</v>
      </c>
      <c r="AB1689">
        <v>809.76</v>
      </c>
      <c r="AC1689">
        <v>2324.29</v>
      </c>
      <c r="AD1689">
        <v>0</v>
      </c>
      <c r="AE1689" t="s">
        <v>104</v>
      </c>
      <c r="AF1689" t="s">
        <v>619</v>
      </c>
      <c r="AG1689" t="s">
        <v>427</v>
      </c>
      <c r="AH1689" t="s">
        <v>107</v>
      </c>
    </row>
    <row r="1690" spans="1:34" ht="15">
      <c r="A1690" t="s">
        <v>101</v>
      </c>
      <c r="B1690" t="s">
        <v>618</v>
      </c>
      <c r="C1690" t="s">
        <v>426</v>
      </c>
      <c r="D1690" t="s">
        <v>228</v>
      </c>
      <c r="E1690" t="s">
        <v>106</v>
      </c>
      <c r="F1690">
        <v>2012</v>
      </c>
      <c r="G1690" t="s">
        <v>113</v>
      </c>
      <c r="H1690" t="s">
        <v>229</v>
      </c>
      <c r="I1690" t="s">
        <v>115</v>
      </c>
      <c r="J1690" t="s">
        <v>227</v>
      </c>
      <c r="L1690">
        <v>0</v>
      </c>
      <c r="M1690">
        <v>0</v>
      </c>
      <c r="N1690">
        <v>7689.7300000000005</v>
      </c>
      <c r="O1690">
        <v>0</v>
      </c>
      <c r="P1690">
        <v>-7689.7300000000005</v>
      </c>
      <c r="Q1690" t="s">
        <v>103</v>
      </c>
      <c r="R1690">
        <v>885.35</v>
      </c>
      <c r="S1690">
        <v>626.3100000000001</v>
      </c>
      <c r="T1690">
        <v>1426.6000000000001</v>
      </c>
      <c r="U1690">
        <v>862.14</v>
      </c>
      <c r="V1690">
        <v>1387.94</v>
      </c>
      <c r="W1690">
        <v>0</v>
      </c>
      <c r="X1690">
        <v>0</v>
      </c>
      <c r="Y1690">
        <v>0</v>
      </c>
      <c r="Z1690">
        <v>313.16</v>
      </c>
      <c r="AA1690">
        <v>572.19</v>
      </c>
      <c r="AB1690">
        <v>417.54</v>
      </c>
      <c r="AC1690">
        <v>1198.5</v>
      </c>
      <c r="AD1690">
        <v>0</v>
      </c>
      <c r="AE1690" t="s">
        <v>104</v>
      </c>
      <c r="AF1690" t="s">
        <v>619</v>
      </c>
      <c r="AG1690" t="s">
        <v>427</v>
      </c>
      <c r="AH1690" t="s">
        <v>107</v>
      </c>
    </row>
    <row r="1691" spans="1:34" ht="15">
      <c r="A1691" t="s">
        <v>101</v>
      </c>
      <c r="B1691" t="s">
        <v>618</v>
      </c>
      <c r="C1691" t="s">
        <v>426</v>
      </c>
      <c r="D1691" t="s">
        <v>440</v>
      </c>
      <c r="E1691" t="s">
        <v>106</v>
      </c>
      <c r="F1691">
        <v>2012</v>
      </c>
      <c r="G1691" t="s">
        <v>113</v>
      </c>
      <c r="H1691" t="s">
        <v>142</v>
      </c>
      <c r="I1691" t="s">
        <v>115</v>
      </c>
      <c r="J1691" t="s">
        <v>227</v>
      </c>
      <c r="L1691">
        <v>0</v>
      </c>
      <c r="M1691">
        <v>0</v>
      </c>
      <c r="N1691">
        <v>405.46000000000004</v>
      </c>
      <c r="O1691">
        <v>0</v>
      </c>
      <c r="P1691">
        <v>-405.46000000000004</v>
      </c>
      <c r="Q1691" t="s">
        <v>103</v>
      </c>
      <c r="R1691">
        <v>46.68</v>
      </c>
      <c r="S1691">
        <v>33.03</v>
      </c>
      <c r="T1691">
        <v>75.22</v>
      </c>
      <c r="U1691">
        <v>45.46</v>
      </c>
      <c r="V1691">
        <v>73.18</v>
      </c>
      <c r="W1691">
        <v>0</v>
      </c>
      <c r="X1691">
        <v>0</v>
      </c>
      <c r="Y1691">
        <v>0</v>
      </c>
      <c r="Z1691">
        <v>16.51</v>
      </c>
      <c r="AA1691">
        <v>30.16</v>
      </c>
      <c r="AB1691">
        <v>22.02</v>
      </c>
      <c r="AC1691">
        <v>63.2</v>
      </c>
      <c r="AD1691">
        <v>0</v>
      </c>
      <c r="AE1691" t="s">
        <v>104</v>
      </c>
      <c r="AF1691" t="s">
        <v>619</v>
      </c>
      <c r="AG1691" t="s">
        <v>427</v>
      </c>
      <c r="AH1691" t="s">
        <v>107</v>
      </c>
    </row>
    <row r="1692" spans="1:34" ht="15">
      <c r="A1692" t="s">
        <v>101</v>
      </c>
      <c r="B1692" t="s">
        <v>620</v>
      </c>
      <c r="C1692" t="s">
        <v>426</v>
      </c>
      <c r="D1692" t="s">
        <v>127</v>
      </c>
      <c r="E1692" t="s">
        <v>106</v>
      </c>
      <c r="F1692">
        <v>2012</v>
      </c>
      <c r="G1692" t="s">
        <v>113</v>
      </c>
      <c r="H1692" t="s">
        <v>128</v>
      </c>
      <c r="I1692" t="s">
        <v>115</v>
      </c>
      <c r="J1692" t="s">
        <v>129</v>
      </c>
      <c r="K1692" t="s">
        <v>130</v>
      </c>
      <c r="L1692">
        <v>0</v>
      </c>
      <c r="M1692">
        <v>0</v>
      </c>
      <c r="N1692">
        <v>14986.48</v>
      </c>
      <c r="O1692">
        <v>0</v>
      </c>
      <c r="P1692">
        <v>-14986.48</v>
      </c>
      <c r="Q1692" t="s">
        <v>103</v>
      </c>
      <c r="R1692">
        <v>836.0600000000001</v>
      </c>
      <c r="S1692">
        <v>752.46</v>
      </c>
      <c r="T1692">
        <v>1860.25</v>
      </c>
      <c r="U1692">
        <v>2424.59</v>
      </c>
      <c r="V1692">
        <v>1358.6000000000001</v>
      </c>
      <c r="W1692">
        <v>1484.01</v>
      </c>
      <c r="X1692">
        <v>961.47</v>
      </c>
      <c r="Y1692">
        <v>1713.94</v>
      </c>
      <c r="Z1692">
        <v>1295.91</v>
      </c>
      <c r="AA1692">
        <v>1254.1000000000001</v>
      </c>
      <c r="AB1692">
        <v>376.23</v>
      </c>
      <c r="AC1692">
        <v>668.86</v>
      </c>
      <c r="AD1692">
        <v>0</v>
      </c>
      <c r="AE1692" t="s">
        <v>104</v>
      </c>
      <c r="AF1692" t="s">
        <v>621</v>
      </c>
      <c r="AG1692" t="s">
        <v>427</v>
      </c>
      <c r="AH1692" t="s">
        <v>107</v>
      </c>
    </row>
    <row r="1693" spans="1:34" ht="15">
      <c r="A1693" t="s">
        <v>101</v>
      </c>
      <c r="B1693" t="s">
        <v>620</v>
      </c>
      <c r="C1693" t="s">
        <v>426</v>
      </c>
      <c r="D1693" t="s">
        <v>225</v>
      </c>
      <c r="E1693" t="s">
        <v>106</v>
      </c>
      <c r="F1693">
        <v>2012</v>
      </c>
      <c r="G1693" t="s">
        <v>113</v>
      </c>
      <c r="H1693" t="s">
        <v>226</v>
      </c>
      <c r="I1693" t="s">
        <v>115</v>
      </c>
      <c r="J1693" t="s">
        <v>227</v>
      </c>
      <c r="L1693">
        <v>0</v>
      </c>
      <c r="M1693">
        <v>0</v>
      </c>
      <c r="N1693">
        <v>5126.63</v>
      </c>
      <c r="O1693">
        <v>0</v>
      </c>
      <c r="P1693">
        <v>-5126.63</v>
      </c>
      <c r="Q1693" t="s">
        <v>103</v>
      </c>
      <c r="R1693">
        <v>286</v>
      </c>
      <c r="S1693">
        <v>257.4</v>
      </c>
      <c r="T1693">
        <v>636.37</v>
      </c>
      <c r="U1693">
        <v>829.44</v>
      </c>
      <c r="V1693">
        <v>464.75</v>
      </c>
      <c r="W1693">
        <v>507.65000000000003</v>
      </c>
      <c r="X1693">
        <v>328.90000000000003</v>
      </c>
      <c r="Y1693">
        <v>586.3100000000001</v>
      </c>
      <c r="Z1693">
        <v>443.31</v>
      </c>
      <c r="AA1693">
        <v>429</v>
      </c>
      <c r="AB1693">
        <v>128.7</v>
      </c>
      <c r="AC1693">
        <v>228.8</v>
      </c>
      <c r="AD1693">
        <v>0</v>
      </c>
      <c r="AE1693" t="s">
        <v>104</v>
      </c>
      <c r="AF1693" t="s">
        <v>621</v>
      </c>
      <c r="AG1693" t="s">
        <v>427</v>
      </c>
      <c r="AH1693" t="s">
        <v>107</v>
      </c>
    </row>
    <row r="1694" spans="1:34" ht="15">
      <c r="A1694" t="s">
        <v>101</v>
      </c>
      <c r="B1694" t="s">
        <v>620</v>
      </c>
      <c r="C1694" t="s">
        <v>426</v>
      </c>
      <c r="D1694" t="s">
        <v>228</v>
      </c>
      <c r="E1694" t="s">
        <v>106</v>
      </c>
      <c r="F1694">
        <v>2012</v>
      </c>
      <c r="G1694" t="s">
        <v>113</v>
      </c>
      <c r="H1694" t="s">
        <v>229</v>
      </c>
      <c r="I1694" t="s">
        <v>115</v>
      </c>
      <c r="J1694" t="s">
        <v>227</v>
      </c>
      <c r="L1694">
        <v>0</v>
      </c>
      <c r="M1694">
        <v>0</v>
      </c>
      <c r="N1694">
        <v>2643.54</v>
      </c>
      <c r="O1694">
        <v>0</v>
      </c>
      <c r="P1694">
        <v>-2643.54</v>
      </c>
      <c r="Q1694" t="s">
        <v>103</v>
      </c>
      <c r="R1694">
        <v>147.46</v>
      </c>
      <c r="S1694">
        <v>132.73</v>
      </c>
      <c r="T1694">
        <v>328.15000000000003</v>
      </c>
      <c r="U1694">
        <v>427.68</v>
      </c>
      <c r="V1694">
        <v>239.65</v>
      </c>
      <c r="W1694">
        <v>261.77</v>
      </c>
      <c r="X1694">
        <v>169.6</v>
      </c>
      <c r="Y1694">
        <v>302.34000000000003</v>
      </c>
      <c r="Z1694">
        <v>228.6</v>
      </c>
      <c r="AA1694">
        <v>221.22</v>
      </c>
      <c r="AB1694">
        <v>66.36</v>
      </c>
      <c r="AC1694">
        <v>117.98</v>
      </c>
      <c r="AD1694">
        <v>0</v>
      </c>
      <c r="AE1694" t="s">
        <v>104</v>
      </c>
      <c r="AF1694" t="s">
        <v>621</v>
      </c>
      <c r="AG1694" t="s">
        <v>427</v>
      </c>
      <c r="AH1694" t="s">
        <v>107</v>
      </c>
    </row>
    <row r="1695" spans="1:34" ht="15">
      <c r="A1695" t="s">
        <v>101</v>
      </c>
      <c r="B1695" t="s">
        <v>620</v>
      </c>
      <c r="C1695" t="s">
        <v>426</v>
      </c>
      <c r="D1695" t="s">
        <v>440</v>
      </c>
      <c r="E1695" t="s">
        <v>106</v>
      </c>
      <c r="F1695">
        <v>2012</v>
      </c>
      <c r="G1695" t="s">
        <v>113</v>
      </c>
      <c r="H1695" t="s">
        <v>142</v>
      </c>
      <c r="I1695" t="s">
        <v>115</v>
      </c>
      <c r="J1695" t="s">
        <v>227</v>
      </c>
      <c r="L1695">
        <v>0</v>
      </c>
      <c r="M1695">
        <v>0</v>
      </c>
      <c r="N1695">
        <v>139.72</v>
      </c>
      <c r="O1695">
        <v>0</v>
      </c>
      <c r="P1695">
        <v>-139.72</v>
      </c>
      <c r="Q1695" t="s">
        <v>103</v>
      </c>
      <c r="R1695">
        <v>7.8</v>
      </c>
      <c r="S1695">
        <v>7.0200000000000005</v>
      </c>
      <c r="T1695">
        <v>17.34</v>
      </c>
      <c r="U1695">
        <v>22.57</v>
      </c>
      <c r="V1695">
        <v>12.67</v>
      </c>
      <c r="W1695">
        <v>13.84</v>
      </c>
      <c r="X1695">
        <v>8.96</v>
      </c>
      <c r="Y1695">
        <v>15.98</v>
      </c>
      <c r="Z1695">
        <v>12.09</v>
      </c>
      <c r="AA1695">
        <v>11.700000000000001</v>
      </c>
      <c r="AB1695">
        <v>3.5100000000000002</v>
      </c>
      <c r="AC1695">
        <v>6.24</v>
      </c>
      <c r="AD1695">
        <v>0</v>
      </c>
      <c r="AE1695" t="s">
        <v>104</v>
      </c>
      <c r="AF1695" t="s">
        <v>621</v>
      </c>
      <c r="AG1695" t="s">
        <v>427</v>
      </c>
      <c r="AH1695" t="s">
        <v>107</v>
      </c>
    </row>
    <row r="1696" spans="1:34" ht="15">
      <c r="A1696" t="s">
        <v>101</v>
      </c>
      <c r="B1696" t="s">
        <v>622</v>
      </c>
      <c r="C1696" t="s">
        <v>426</v>
      </c>
      <c r="D1696" t="s">
        <v>127</v>
      </c>
      <c r="E1696" t="s">
        <v>106</v>
      </c>
      <c r="F1696">
        <v>2012</v>
      </c>
      <c r="G1696" t="s">
        <v>113</v>
      </c>
      <c r="H1696" t="s">
        <v>128</v>
      </c>
      <c r="I1696" t="s">
        <v>115</v>
      </c>
      <c r="J1696" t="s">
        <v>129</v>
      </c>
      <c r="K1696" t="s">
        <v>130</v>
      </c>
      <c r="L1696">
        <v>0</v>
      </c>
      <c r="M1696">
        <v>0</v>
      </c>
      <c r="N1696">
        <v>13732.39</v>
      </c>
      <c r="O1696">
        <v>0</v>
      </c>
      <c r="P1696">
        <v>-13732.39</v>
      </c>
      <c r="Q1696" t="s">
        <v>103</v>
      </c>
      <c r="R1696">
        <v>1212.3</v>
      </c>
      <c r="S1696">
        <v>1003.28</v>
      </c>
      <c r="T1696">
        <v>1776.64</v>
      </c>
      <c r="U1696">
        <v>627.0500000000001</v>
      </c>
      <c r="V1696">
        <v>1881.14</v>
      </c>
      <c r="W1696">
        <v>1170.49</v>
      </c>
      <c r="X1696">
        <v>1107.78</v>
      </c>
      <c r="Y1696">
        <v>1358.6100000000001</v>
      </c>
      <c r="Z1696">
        <v>543.45</v>
      </c>
      <c r="AA1696">
        <v>1734.8400000000001</v>
      </c>
      <c r="AB1696">
        <v>459.84000000000003</v>
      </c>
      <c r="AC1696">
        <v>856.97</v>
      </c>
      <c r="AD1696">
        <v>0</v>
      </c>
      <c r="AE1696" t="s">
        <v>104</v>
      </c>
      <c r="AF1696" t="s">
        <v>623</v>
      </c>
      <c r="AG1696" t="s">
        <v>427</v>
      </c>
      <c r="AH1696" t="s">
        <v>107</v>
      </c>
    </row>
    <row r="1697" spans="1:34" ht="15">
      <c r="A1697" t="s">
        <v>101</v>
      </c>
      <c r="B1697" t="s">
        <v>622</v>
      </c>
      <c r="C1697" t="s">
        <v>426</v>
      </c>
      <c r="D1697" t="s">
        <v>225</v>
      </c>
      <c r="E1697" t="s">
        <v>106</v>
      </c>
      <c r="F1697">
        <v>2012</v>
      </c>
      <c r="G1697" t="s">
        <v>113</v>
      </c>
      <c r="H1697" t="s">
        <v>226</v>
      </c>
      <c r="I1697" t="s">
        <v>115</v>
      </c>
      <c r="J1697" t="s">
        <v>227</v>
      </c>
      <c r="L1697">
        <v>0</v>
      </c>
      <c r="M1697">
        <v>0</v>
      </c>
      <c r="N1697">
        <v>4697.57</v>
      </c>
      <c r="O1697">
        <v>0</v>
      </c>
      <c r="P1697">
        <v>-4697.57</v>
      </c>
      <c r="Q1697" t="s">
        <v>103</v>
      </c>
      <c r="R1697">
        <v>414.7</v>
      </c>
      <c r="S1697">
        <v>343.2</v>
      </c>
      <c r="T1697">
        <v>607.75</v>
      </c>
      <c r="U1697">
        <v>214.5</v>
      </c>
      <c r="V1697">
        <v>643.51</v>
      </c>
      <c r="W1697">
        <v>400.41</v>
      </c>
      <c r="X1697">
        <v>378.95</v>
      </c>
      <c r="Y1697">
        <v>464.75</v>
      </c>
      <c r="Z1697">
        <v>185.9</v>
      </c>
      <c r="AA1697">
        <v>593.45</v>
      </c>
      <c r="AB1697">
        <v>157.3</v>
      </c>
      <c r="AC1697">
        <v>293.15000000000003</v>
      </c>
      <c r="AD1697">
        <v>0</v>
      </c>
      <c r="AE1697" t="s">
        <v>104</v>
      </c>
      <c r="AF1697" t="s">
        <v>623</v>
      </c>
      <c r="AG1697" t="s">
        <v>427</v>
      </c>
      <c r="AH1697" t="s">
        <v>107</v>
      </c>
    </row>
    <row r="1698" spans="1:34" ht="15">
      <c r="A1698" t="s">
        <v>101</v>
      </c>
      <c r="B1698" t="s">
        <v>622</v>
      </c>
      <c r="C1698" t="s">
        <v>426</v>
      </c>
      <c r="D1698" t="s">
        <v>228</v>
      </c>
      <c r="E1698" t="s">
        <v>106</v>
      </c>
      <c r="F1698">
        <v>2012</v>
      </c>
      <c r="G1698" t="s">
        <v>113</v>
      </c>
      <c r="H1698" t="s">
        <v>229</v>
      </c>
      <c r="I1698" t="s">
        <v>115</v>
      </c>
      <c r="J1698" t="s">
        <v>227</v>
      </c>
      <c r="L1698">
        <v>0</v>
      </c>
      <c r="M1698">
        <v>0</v>
      </c>
      <c r="N1698">
        <v>2422.34</v>
      </c>
      <c r="O1698">
        <v>0</v>
      </c>
      <c r="P1698">
        <v>-2422.34</v>
      </c>
      <c r="Q1698" t="s">
        <v>103</v>
      </c>
      <c r="R1698">
        <v>213.84</v>
      </c>
      <c r="S1698">
        <v>176.99</v>
      </c>
      <c r="T1698">
        <v>313.38</v>
      </c>
      <c r="U1698">
        <v>110.61</v>
      </c>
      <c r="V1698">
        <v>331.83</v>
      </c>
      <c r="W1698">
        <v>206.46</v>
      </c>
      <c r="X1698">
        <v>195.4</v>
      </c>
      <c r="Y1698">
        <v>239.66</v>
      </c>
      <c r="Z1698">
        <v>95.86</v>
      </c>
      <c r="AA1698">
        <v>306.02</v>
      </c>
      <c r="AB1698">
        <v>81.12</v>
      </c>
      <c r="AC1698">
        <v>151.17000000000002</v>
      </c>
      <c r="AD1698">
        <v>0</v>
      </c>
      <c r="AE1698" t="s">
        <v>104</v>
      </c>
      <c r="AF1698" t="s">
        <v>623</v>
      </c>
      <c r="AG1698" t="s">
        <v>427</v>
      </c>
      <c r="AH1698" t="s">
        <v>107</v>
      </c>
    </row>
    <row r="1699" spans="1:34" ht="15">
      <c r="A1699" t="s">
        <v>101</v>
      </c>
      <c r="B1699" t="s">
        <v>622</v>
      </c>
      <c r="C1699" t="s">
        <v>426</v>
      </c>
      <c r="D1699" t="s">
        <v>440</v>
      </c>
      <c r="E1699" t="s">
        <v>106</v>
      </c>
      <c r="F1699">
        <v>2012</v>
      </c>
      <c r="G1699" t="s">
        <v>113</v>
      </c>
      <c r="H1699" t="s">
        <v>142</v>
      </c>
      <c r="I1699" t="s">
        <v>115</v>
      </c>
      <c r="J1699" t="s">
        <v>227</v>
      </c>
      <c r="L1699">
        <v>0</v>
      </c>
      <c r="M1699">
        <v>0</v>
      </c>
      <c r="N1699">
        <v>128.06</v>
      </c>
      <c r="O1699">
        <v>0</v>
      </c>
      <c r="P1699">
        <v>-128.06</v>
      </c>
      <c r="Q1699" t="s">
        <v>103</v>
      </c>
      <c r="R1699">
        <v>11.31</v>
      </c>
      <c r="S1699">
        <v>9.36</v>
      </c>
      <c r="T1699">
        <v>16.57</v>
      </c>
      <c r="U1699">
        <v>5.8500000000000005</v>
      </c>
      <c r="V1699">
        <v>17.54</v>
      </c>
      <c r="W1699">
        <v>10.91</v>
      </c>
      <c r="X1699">
        <v>10.33</v>
      </c>
      <c r="Y1699">
        <v>12.67</v>
      </c>
      <c r="Z1699">
        <v>5.07</v>
      </c>
      <c r="AA1699">
        <v>16.18</v>
      </c>
      <c r="AB1699">
        <v>4.29</v>
      </c>
      <c r="AC1699">
        <v>7.98</v>
      </c>
      <c r="AD1699">
        <v>0</v>
      </c>
      <c r="AE1699" t="s">
        <v>104</v>
      </c>
      <c r="AF1699" t="s">
        <v>623</v>
      </c>
      <c r="AG1699" t="s">
        <v>427</v>
      </c>
      <c r="AH1699" t="s">
        <v>107</v>
      </c>
    </row>
    <row r="1700" spans="1:34" ht="15">
      <c r="A1700" t="s">
        <v>101</v>
      </c>
      <c r="B1700" t="s">
        <v>624</v>
      </c>
      <c r="C1700" t="s">
        <v>426</v>
      </c>
      <c r="D1700" t="s">
        <v>127</v>
      </c>
      <c r="E1700" t="s">
        <v>106</v>
      </c>
      <c r="F1700">
        <v>2012</v>
      </c>
      <c r="G1700" t="s">
        <v>113</v>
      </c>
      <c r="H1700" t="s">
        <v>128</v>
      </c>
      <c r="I1700" t="s">
        <v>115</v>
      </c>
      <c r="J1700" t="s">
        <v>129</v>
      </c>
      <c r="K1700" t="s">
        <v>130</v>
      </c>
      <c r="L1700">
        <v>0</v>
      </c>
      <c r="M1700">
        <v>0</v>
      </c>
      <c r="N1700">
        <v>13565.15</v>
      </c>
      <c r="O1700">
        <v>0</v>
      </c>
      <c r="P1700">
        <v>-13565.15</v>
      </c>
      <c r="Q1700" t="s">
        <v>103</v>
      </c>
      <c r="R1700">
        <v>627.0600000000001</v>
      </c>
      <c r="S1700">
        <v>856.96</v>
      </c>
      <c r="T1700">
        <v>1463.1100000000001</v>
      </c>
      <c r="U1700">
        <v>543.45</v>
      </c>
      <c r="V1700">
        <v>1212.29</v>
      </c>
      <c r="W1700">
        <v>1170.48</v>
      </c>
      <c r="X1700">
        <v>1442.21</v>
      </c>
      <c r="Y1700">
        <v>1922.95</v>
      </c>
      <c r="Z1700">
        <v>1713.93</v>
      </c>
      <c r="AA1700">
        <v>1525.81</v>
      </c>
      <c r="AB1700">
        <v>334.43</v>
      </c>
      <c r="AC1700">
        <v>752.47</v>
      </c>
      <c r="AD1700">
        <v>0</v>
      </c>
      <c r="AE1700" t="s">
        <v>104</v>
      </c>
      <c r="AF1700" t="s">
        <v>625</v>
      </c>
      <c r="AG1700" t="s">
        <v>427</v>
      </c>
      <c r="AH1700" t="s">
        <v>107</v>
      </c>
    </row>
    <row r="1701" spans="1:34" ht="15">
      <c r="A1701" t="s">
        <v>101</v>
      </c>
      <c r="B1701" t="s">
        <v>624</v>
      </c>
      <c r="C1701" t="s">
        <v>426</v>
      </c>
      <c r="D1701" t="s">
        <v>225</v>
      </c>
      <c r="E1701" t="s">
        <v>106</v>
      </c>
      <c r="F1701">
        <v>2012</v>
      </c>
      <c r="G1701" t="s">
        <v>113</v>
      </c>
      <c r="H1701" t="s">
        <v>226</v>
      </c>
      <c r="I1701" t="s">
        <v>115</v>
      </c>
      <c r="J1701" t="s">
        <v>227</v>
      </c>
      <c r="L1701">
        <v>0</v>
      </c>
      <c r="M1701">
        <v>0</v>
      </c>
      <c r="N1701">
        <v>4640.46</v>
      </c>
      <c r="O1701">
        <v>0</v>
      </c>
      <c r="P1701">
        <v>-4640.46</v>
      </c>
      <c r="Q1701" t="s">
        <v>103</v>
      </c>
      <c r="R1701">
        <v>214.5</v>
      </c>
      <c r="S1701">
        <v>293.16</v>
      </c>
      <c r="T1701">
        <v>500.51</v>
      </c>
      <c r="U1701">
        <v>185.92000000000002</v>
      </c>
      <c r="V1701">
        <v>414.71000000000004</v>
      </c>
      <c r="W1701">
        <v>400.41</v>
      </c>
      <c r="X1701">
        <v>493.36</v>
      </c>
      <c r="Y1701">
        <v>657.8100000000001</v>
      </c>
      <c r="Z1701">
        <v>586.32</v>
      </c>
      <c r="AA1701">
        <v>521.95</v>
      </c>
      <c r="AB1701">
        <v>114.4</v>
      </c>
      <c r="AC1701">
        <v>257.41</v>
      </c>
      <c r="AD1701">
        <v>0</v>
      </c>
      <c r="AE1701" t="s">
        <v>104</v>
      </c>
      <c r="AF1701" t="s">
        <v>625</v>
      </c>
      <c r="AG1701" t="s">
        <v>427</v>
      </c>
      <c r="AH1701" t="s">
        <v>107</v>
      </c>
    </row>
    <row r="1702" spans="1:34" ht="15">
      <c r="A1702" t="s">
        <v>101</v>
      </c>
      <c r="B1702" t="s">
        <v>624</v>
      </c>
      <c r="C1702" t="s">
        <v>426</v>
      </c>
      <c r="D1702" t="s">
        <v>228</v>
      </c>
      <c r="E1702" t="s">
        <v>106</v>
      </c>
      <c r="F1702">
        <v>2012</v>
      </c>
      <c r="G1702" t="s">
        <v>113</v>
      </c>
      <c r="H1702" t="s">
        <v>229</v>
      </c>
      <c r="I1702" t="s">
        <v>115</v>
      </c>
      <c r="J1702" t="s">
        <v>227</v>
      </c>
      <c r="L1702">
        <v>0</v>
      </c>
      <c r="M1702">
        <v>0</v>
      </c>
      <c r="N1702">
        <v>2392.88</v>
      </c>
      <c r="O1702">
        <v>0</v>
      </c>
      <c r="P1702">
        <v>-2392.88</v>
      </c>
      <c r="Q1702" t="s">
        <v>103</v>
      </c>
      <c r="R1702">
        <v>110.61</v>
      </c>
      <c r="S1702">
        <v>151.15</v>
      </c>
      <c r="T1702">
        <v>258.09000000000003</v>
      </c>
      <c r="U1702">
        <v>95.85000000000001</v>
      </c>
      <c r="V1702">
        <v>213.84</v>
      </c>
      <c r="W1702">
        <v>206.48000000000002</v>
      </c>
      <c r="X1702">
        <v>254.41</v>
      </c>
      <c r="Y1702">
        <v>339.21</v>
      </c>
      <c r="Z1702">
        <v>302.33</v>
      </c>
      <c r="AA1702">
        <v>269.17</v>
      </c>
      <c r="AB1702">
        <v>58.99</v>
      </c>
      <c r="AC1702">
        <v>132.75</v>
      </c>
      <c r="AD1702">
        <v>0</v>
      </c>
      <c r="AE1702" t="s">
        <v>104</v>
      </c>
      <c r="AF1702" t="s">
        <v>625</v>
      </c>
      <c r="AG1702" t="s">
        <v>427</v>
      </c>
      <c r="AH1702" t="s">
        <v>107</v>
      </c>
    </row>
    <row r="1703" spans="1:34" ht="15">
      <c r="A1703" t="s">
        <v>101</v>
      </c>
      <c r="B1703" t="s">
        <v>624</v>
      </c>
      <c r="C1703" t="s">
        <v>426</v>
      </c>
      <c r="D1703" t="s">
        <v>440</v>
      </c>
      <c r="E1703" t="s">
        <v>106</v>
      </c>
      <c r="F1703">
        <v>2012</v>
      </c>
      <c r="G1703" t="s">
        <v>113</v>
      </c>
      <c r="H1703" t="s">
        <v>142</v>
      </c>
      <c r="I1703" t="s">
        <v>115</v>
      </c>
      <c r="J1703" t="s">
        <v>227</v>
      </c>
      <c r="L1703">
        <v>0</v>
      </c>
      <c r="M1703">
        <v>0</v>
      </c>
      <c r="N1703">
        <v>126.45</v>
      </c>
      <c r="O1703">
        <v>0</v>
      </c>
      <c r="P1703">
        <v>-126.45</v>
      </c>
      <c r="Q1703" t="s">
        <v>103</v>
      </c>
      <c r="R1703">
        <v>5.8500000000000005</v>
      </c>
      <c r="S1703">
        <v>7.98</v>
      </c>
      <c r="T1703">
        <v>13.64</v>
      </c>
      <c r="U1703">
        <v>5.07</v>
      </c>
      <c r="V1703">
        <v>11.290000000000001</v>
      </c>
      <c r="W1703">
        <v>10.9</v>
      </c>
      <c r="X1703">
        <v>13.450000000000001</v>
      </c>
      <c r="Y1703">
        <v>17.92</v>
      </c>
      <c r="Z1703">
        <v>15.98</v>
      </c>
      <c r="AA1703">
        <v>14.23</v>
      </c>
      <c r="AB1703">
        <v>3.12</v>
      </c>
      <c r="AC1703">
        <v>7.0200000000000005</v>
      </c>
      <c r="AD1703">
        <v>0</v>
      </c>
      <c r="AE1703" t="s">
        <v>104</v>
      </c>
      <c r="AF1703" t="s">
        <v>625</v>
      </c>
      <c r="AG1703" t="s">
        <v>427</v>
      </c>
      <c r="AH1703" t="s">
        <v>107</v>
      </c>
    </row>
    <row r="1704" spans="1:34" ht="15">
      <c r="A1704" t="s">
        <v>101</v>
      </c>
      <c r="B1704" t="s">
        <v>626</v>
      </c>
      <c r="C1704" t="s">
        <v>426</v>
      </c>
      <c r="D1704" t="s">
        <v>127</v>
      </c>
      <c r="E1704" t="s">
        <v>106</v>
      </c>
      <c r="F1704">
        <v>2012</v>
      </c>
      <c r="G1704" t="s">
        <v>113</v>
      </c>
      <c r="H1704" t="s">
        <v>128</v>
      </c>
      <c r="I1704" t="s">
        <v>115</v>
      </c>
      <c r="J1704" t="s">
        <v>129</v>
      </c>
      <c r="K1704" t="s">
        <v>130</v>
      </c>
      <c r="L1704">
        <v>0</v>
      </c>
      <c r="M1704">
        <v>0</v>
      </c>
      <c r="N1704">
        <v>2159.92</v>
      </c>
      <c r="O1704">
        <v>0</v>
      </c>
      <c r="P1704">
        <v>-2159.92</v>
      </c>
      <c r="Q1704" t="s">
        <v>103</v>
      </c>
      <c r="R1704">
        <v>0</v>
      </c>
      <c r="S1704">
        <v>0</v>
      </c>
      <c r="T1704">
        <v>0</v>
      </c>
      <c r="U1704">
        <v>0</v>
      </c>
      <c r="V1704">
        <v>0</v>
      </c>
      <c r="W1704">
        <v>0</v>
      </c>
      <c r="X1704">
        <v>0</v>
      </c>
      <c r="Y1704">
        <v>690.46</v>
      </c>
      <c r="Z1704">
        <v>371.79</v>
      </c>
      <c r="AA1704">
        <v>956.03</v>
      </c>
      <c r="AB1704">
        <v>141.64000000000001</v>
      </c>
      <c r="AC1704">
        <v>0</v>
      </c>
      <c r="AD1704">
        <v>0</v>
      </c>
      <c r="AE1704" t="s">
        <v>104</v>
      </c>
      <c r="AF1704" t="s">
        <v>627</v>
      </c>
      <c r="AG1704" t="s">
        <v>427</v>
      </c>
      <c r="AH1704" t="s">
        <v>107</v>
      </c>
    </row>
    <row r="1705" spans="1:34" ht="15">
      <c r="A1705" t="s">
        <v>101</v>
      </c>
      <c r="B1705" t="s">
        <v>626</v>
      </c>
      <c r="C1705" t="s">
        <v>426</v>
      </c>
      <c r="D1705" t="s">
        <v>225</v>
      </c>
      <c r="E1705" t="s">
        <v>106</v>
      </c>
      <c r="F1705">
        <v>2012</v>
      </c>
      <c r="G1705" t="s">
        <v>113</v>
      </c>
      <c r="H1705" t="s">
        <v>226</v>
      </c>
      <c r="I1705" t="s">
        <v>115</v>
      </c>
      <c r="J1705" t="s">
        <v>227</v>
      </c>
      <c r="L1705">
        <v>0</v>
      </c>
      <c r="M1705">
        <v>0</v>
      </c>
      <c r="N1705">
        <v>738.91</v>
      </c>
      <c r="O1705">
        <v>0</v>
      </c>
      <c r="P1705">
        <v>-738.91</v>
      </c>
      <c r="Q1705" t="s">
        <v>103</v>
      </c>
      <c r="R1705">
        <v>0</v>
      </c>
      <c r="S1705">
        <v>0</v>
      </c>
      <c r="T1705">
        <v>0</v>
      </c>
      <c r="U1705">
        <v>0</v>
      </c>
      <c r="V1705">
        <v>0</v>
      </c>
      <c r="W1705">
        <v>0</v>
      </c>
      <c r="X1705">
        <v>0</v>
      </c>
      <c r="Y1705">
        <v>236.21</v>
      </c>
      <c r="Z1705">
        <v>127.19</v>
      </c>
      <c r="AA1705">
        <v>327.06</v>
      </c>
      <c r="AB1705">
        <v>48.45</v>
      </c>
      <c r="AC1705">
        <v>0</v>
      </c>
      <c r="AD1705">
        <v>0</v>
      </c>
      <c r="AE1705" t="s">
        <v>104</v>
      </c>
      <c r="AF1705" t="s">
        <v>627</v>
      </c>
      <c r="AG1705" t="s">
        <v>427</v>
      </c>
      <c r="AH1705" t="s">
        <v>107</v>
      </c>
    </row>
    <row r="1706" spans="1:34" ht="15">
      <c r="A1706" t="s">
        <v>101</v>
      </c>
      <c r="B1706" t="s">
        <v>626</v>
      </c>
      <c r="C1706" t="s">
        <v>426</v>
      </c>
      <c r="D1706" t="s">
        <v>228</v>
      </c>
      <c r="E1706" t="s">
        <v>106</v>
      </c>
      <c r="F1706">
        <v>2012</v>
      </c>
      <c r="G1706" t="s">
        <v>113</v>
      </c>
      <c r="H1706" t="s">
        <v>229</v>
      </c>
      <c r="I1706" t="s">
        <v>115</v>
      </c>
      <c r="J1706" t="s">
        <v>227</v>
      </c>
      <c r="L1706">
        <v>0</v>
      </c>
      <c r="M1706">
        <v>0</v>
      </c>
      <c r="N1706">
        <v>381.03000000000003</v>
      </c>
      <c r="O1706">
        <v>0</v>
      </c>
      <c r="P1706">
        <v>-381.03000000000003</v>
      </c>
      <c r="Q1706" t="s">
        <v>103</v>
      </c>
      <c r="R1706">
        <v>0</v>
      </c>
      <c r="S1706">
        <v>0</v>
      </c>
      <c r="T1706">
        <v>0</v>
      </c>
      <c r="U1706">
        <v>0</v>
      </c>
      <c r="V1706">
        <v>0</v>
      </c>
      <c r="W1706">
        <v>0</v>
      </c>
      <c r="X1706">
        <v>0</v>
      </c>
      <c r="Y1706">
        <v>121.81</v>
      </c>
      <c r="Z1706">
        <v>65.59</v>
      </c>
      <c r="AA1706">
        <v>168.64000000000001</v>
      </c>
      <c r="AB1706">
        <v>24.990000000000002</v>
      </c>
      <c r="AC1706">
        <v>0</v>
      </c>
      <c r="AD1706">
        <v>0</v>
      </c>
      <c r="AE1706" t="s">
        <v>104</v>
      </c>
      <c r="AF1706" t="s">
        <v>627</v>
      </c>
      <c r="AG1706" t="s">
        <v>427</v>
      </c>
      <c r="AH1706" t="s">
        <v>107</v>
      </c>
    </row>
    <row r="1707" spans="1:34" ht="15">
      <c r="A1707" t="s">
        <v>101</v>
      </c>
      <c r="B1707" t="s">
        <v>626</v>
      </c>
      <c r="C1707" t="s">
        <v>426</v>
      </c>
      <c r="D1707" t="s">
        <v>440</v>
      </c>
      <c r="E1707" t="s">
        <v>106</v>
      </c>
      <c r="F1707">
        <v>2012</v>
      </c>
      <c r="G1707" t="s">
        <v>113</v>
      </c>
      <c r="H1707" t="s">
        <v>142</v>
      </c>
      <c r="I1707" t="s">
        <v>115</v>
      </c>
      <c r="J1707" t="s">
        <v>227</v>
      </c>
      <c r="L1707">
        <v>0</v>
      </c>
      <c r="M1707">
        <v>0</v>
      </c>
      <c r="N1707">
        <v>20.11</v>
      </c>
      <c r="O1707">
        <v>0</v>
      </c>
      <c r="P1707">
        <v>-20.11</v>
      </c>
      <c r="Q1707" t="s">
        <v>103</v>
      </c>
      <c r="R1707">
        <v>0</v>
      </c>
      <c r="S1707">
        <v>0</v>
      </c>
      <c r="T1707">
        <v>0</v>
      </c>
      <c r="U1707">
        <v>0</v>
      </c>
      <c r="V1707">
        <v>0</v>
      </c>
      <c r="W1707">
        <v>0</v>
      </c>
      <c r="X1707">
        <v>0</v>
      </c>
      <c r="Y1707">
        <v>6.43</v>
      </c>
      <c r="Z1707">
        <v>3.45</v>
      </c>
      <c r="AA1707">
        <v>8.91</v>
      </c>
      <c r="AB1707">
        <v>1.32</v>
      </c>
      <c r="AC1707">
        <v>0</v>
      </c>
      <c r="AD1707">
        <v>0</v>
      </c>
      <c r="AE1707" t="s">
        <v>104</v>
      </c>
      <c r="AF1707" t="s">
        <v>627</v>
      </c>
      <c r="AG1707" t="s">
        <v>427</v>
      </c>
      <c r="AH1707" t="s">
        <v>107</v>
      </c>
    </row>
    <row r="1708" spans="1:34" ht="15">
      <c r="A1708" t="s">
        <v>101</v>
      </c>
      <c r="B1708" t="s">
        <v>701</v>
      </c>
      <c r="C1708" t="s">
        <v>426</v>
      </c>
      <c r="D1708" t="s">
        <v>127</v>
      </c>
      <c r="E1708" t="s">
        <v>106</v>
      </c>
      <c r="F1708">
        <v>2012</v>
      </c>
      <c r="G1708" t="s">
        <v>113</v>
      </c>
      <c r="H1708" t="s">
        <v>128</v>
      </c>
      <c r="I1708" t="s">
        <v>115</v>
      </c>
      <c r="J1708" t="s">
        <v>129</v>
      </c>
      <c r="K1708" t="s">
        <v>130</v>
      </c>
      <c r="L1708">
        <v>0</v>
      </c>
      <c r="M1708">
        <v>0</v>
      </c>
      <c r="N1708">
        <v>11610.02</v>
      </c>
      <c r="O1708">
        <v>0</v>
      </c>
      <c r="P1708">
        <v>-11610.02</v>
      </c>
      <c r="Q1708" t="s">
        <v>103</v>
      </c>
      <c r="R1708">
        <v>870.2</v>
      </c>
      <c r="S1708">
        <v>707.04</v>
      </c>
      <c r="T1708">
        <v>2320.53</v>
      </c>
      <c r="U1708">
        <v>1771.72</v>
      </c>
      <c r="V1708">
        <v>891.08</v>
      </c>
      <c r="W1708">
        <v>1485.13</v>
      </c>
      <c r="X1708">
        <v>1336.6200000000001</v>
      </c>
      <c r="Y1708">
        <v>2227.7000000000003</v>
      </c>
      <c r="Z1708">
        <v>0</v>
      </c>
      <c r="AA1708">
        <v>0</v>
      </c>
      <c r="AB1708">
        <v>0</v>
      </c>
      <c r="AC1708">
        <v>0</v>
      </c>
      <c r="AD1708">
        <v>0</v>
      </c>
      <c r="AE1708" t="s">
        <v>104</v>
      </c>
      <c r="AF1708" t="s">
        <v>702</v>
      </c>
      <c r="AG1708" t="s">
        <v>427</v>
      </c>
      <c r="AH1708" t="s">
        <v>107</v>
      </c>
    </row>
    <row r="1709" spans="1:34" ht="15">
      <c r="A1709" t="s">
        <v>101</v>
      </c>
      <c r="B1709" t="s">
        <v>701</v>
      </c>
      <c r="C1709" t="s">
        <v>426</v>
      </c>
      <c r="D1709" t="s">
        <v>225</v>
      </c>
      <c r="E1709" t="s">
        <v>106</v>
      </c>
      <c r="F1709">
        <v>2012</v>
      </c>
      <c r="G1709" t="s">
        <v>113</v>
      </c>
      <c r="H1709" t="s">
        <v>226</v>
      </c>
      <c r="I1709" t="s">
        <v>115</v>
      </c>
      <c r="J1709" t="s">
        <v>227</v>
      </c>
      <c r="L1709">
        <v>0</v>
      </c>
      <c r="M1709">
        <v>0</v>
      </c>
      <c r="N1709">
        <v>3971.73</v>
      </c>
      <c r="O1709">
        <v>0</v>
      </c>
      <c r="P1709">
        <v>-3971.73</v>
      </c>
      <c r="Q1709" t="s">
        <v>103</v>
      </c>
      <c r="R1709">
        <v>297.68</v>
      </c>
      <c r="S1709">
        <v>241.87</v>
      </c>
      <c r="T1709">
        <v>793.8100000000001</v>
      </c>
      <c r="U1709">
        <v>606.1</v>
      </c>
      <c r="V1709">
        <v>304.84000000000003</v>
      </c>
      <c r="W1709">
        <v>508.07</v>
      </c>
      <c r="X1709">
        <v>457.26</v>
      </c>
      <c r="Y1709">
        <v>762.1</v>
      </c>
      <c r="Z1709">
        <v>0</v>
      </c>
      <c r="AA1709">
        <v>0</v>
      </c>
      <c r="AB1709">
        <v>0</v>
      </c>
      <c r="AC1709">
        <v>0</v>
      </c>
      <c r="AD1709">
        <v>0</v>
      </c>
      <c r="AE1709" t="s">
        <v>104</v>
      </c>
      <c r="AF1709" t="s">
        <v>702</v>
      </c>
      <c r="AG1709" t="s">
        <v>427</v>
      </c>
      <c r="AH1709" t="s">
        <v>107</v>
      </c>
    </row>
    <row r="1710" spans="1:34" ht="15">
      <c r="A1710" t="s">
        <v>101</v>
      </c>
      <c r="B1710" t="s">
        <v>701</v>
      </c>
      <c r="C1710" t="s">
        <v>426</v>
      </c>
      <c r="D1710" t="s">
        <v>228</v>
      </c>
      <c r="E1710" t="s">
        <v>106</v>
      </c>
      <c r="F1710">
        <v>2012</v>
      </c>
      <c r="G1710" t="s">
        <v>113</v>
      </c>
      <c r="H1710" t="s">
        <v>229</v>
      </c>
      <c r="I1710" t="s">
        <v>115</v>
      </c>
      <c r="J1710" t="s">
        <v>227</v>
      </c>
      <c r="L1710">
        <v>0</v>
      </c>
      <c r="M1710">
        <v>0</v>
      </c>
      <c r="N1710">
        <v>2048.1</v>
      </c>
      <c r="O1710">
        <v>0</v>
      </c>
      <c r="P1710">
        <v>-2048.1</v>
      </c>
      <c r="Q1710" t="s">
        <v>103</v>
      </c>
      <c r="R1710">
        <v>153.5</v>
      </c>
      <c r="S1710">
        <v>124.72</v>
      </c>
      <c r="T1710">
        <v>409.33</v>
      </c>
      <c r="U1710">
        <v>312.55</v>
      </c>
      <c r="V1710">
        <v>157.20000000000002</v>
      </c>
      <c r="W1710">
        <v>262</v>
      </c>
      <c r="X1710">
        <v>235.8</v>
      </c>
      <c r="Y1710">
        <v>393</v>
      </c>
      <c r="Z1710">
        <v>0</v>
      </c>
      <c r="AA1710">
        <v>0</v>
      </c>
      <c r="AB1710">
        <v>0</v>
      </c>
      <c r="AC1710">
        <v>0</v>
      </c>
      <c r="AD1710">
        <v>0</v>
      </c>
      <c r="AE1710" t="s">
        <v>104</v>
      </c>
      <c r="AF1710" t="s">
        <v>702</v>
      </c>
      <c r="AG1710" t="s">
        <v>427</v>
      </c>
      <c r="AH1710" t="s">
        <v>107</v>
      </c>
    </row>
    <row r="1711" spans="1:34" ht="15">
      <c r="A1711" t="s">
        <v>101</v>
      </c>
      <c r="B1711" t="s">
        <v>701</v>
      </c>
      <c r="C1711" t="s">
        <v>426</v>
      </c>
      <c r="D1711" t="s">
        <v>440</v>
      </c>
      <c r="E1711" t="s">
        <v>106</v>
      </c>
      <c r="F1711">
        <v>2012</v>
      </c>
      <c r="G1711" t="s">
        <v>113</v>
      </c>
      <c r="H1711" t="s">
        <v>142</v>
      </c>
      <c r="I1711" t="s">
        <v>115</v>
      </c>
      <c r="J1711" t="s">
        <v>227</v>
      </c>
      <c r="L1711">
        <v>0</v>
      </c>
      <c r="M1711">
        <v>0</v>
      </c>
      <c r="N1711">
        <v>107.95</v>
      </c>
      <c r="O1711">
        <v>0</v>
      </c>
      <c r="P1711">
        <v>-107.95</v>
      </c>
      <c r="Q1711" t="s">
        <v>103</v>
      </c>
      <c r="R1711">
        <v>8.1</v>
      </c>
      <c r="S1711">
        <v>6.58</v>
      </c>
      <c r="T1711">
        <v>21.6</v>
      </c>
      <c r="U1711">
        <v>16.47</v>
      </c>
      <c r="V1711">
        <v>8.28</v>
      </c>
      <c r="W1711">
        <v>13.8</v>
      </c>
      <c r="X1711">
        <v>12.42</v>
      </c>
      <c r="Y1711">
        <v>20.7</v>
      </c>
      <c r="Z1711">
        <v>0</v>
      </c>
      <c r="AA1711">
        <v>0</v>
      </c>
      <c r="AB1711">
        <v>0</v>
      </c>
      <c r="AC1711">
        <v>0</v>
      </c>
      <c r="AD1711">
        <v>0</v>
      </c>
      <c r="AE1711" t="s">
        <v>104</v>
      </c>
      <c r="AF1711" t="s">
        <v>702</v>
      </c>
      <c r="AG1711" t="s">
        <v>427</v>
      </c>
      <c r="AH1711" t="s">
        <v>107</v>
      </c>
    </row>
    <row r="1712" spans="1:34" ht="15">
      <c r="A1712" t="s">
        <v>101</v>
      </c>
      <c r="B1712" t="s">
        <v>703</v>
      </c>
      <c r="C1712" t="s">
        <v>426</v>
      </c>
      <c r="D1712" t="s">
        <v>127</v>
      </c>
      <c r="E1712" t="s">
        <v>106</v>
      </c>
      <c r="F1712">
        <v>2012</v>
      </c>
      <c r="G1712" t="s">
        <v>113</v>
      </c>
      <c r="H1712" t="s">
        <v>128</v>
      </c>
      <c r="I1712" t="s">
        <v>115</v>
      </c>
      <c r="J1712" t="s">
        <v>129</v>
      </c>
      <c r="K1712" t="s">
        <v>130</v>
      </c>
      <c r="L1712">
        <v>0</v>
      </c>
      <c r="M1712">
        <v>0</v>
      </c>
      <c r="N1712">
        <v>13282.83</v>
      </c>
      <c r="O1712">
        <v>0</v>
      </c>
      <c r="P1712">
        <v>-13282.83</v>
      </c>
      <c r="Q1712" t="s">
        <v>103</v>
      </c>
      <c r="R1712">
        <v>580.14</v>
      </c>
      <c r="S1712">
        <v>870.21</v>
      </c>
      <c r="T1712">
        <v>1740.42</v>
      </c>
      <c r="U1712">
        <v>1181.16</v>
      </c>
      <c r="V1712">
        <v>594.0600000000001</v>
      </c>
      <c r="W1712">
        <v>891.09</v>
      </c>
      <c r="X1712">
        <v>1188.1200000000001</v>
      </c>
      <c r="Y1712">
        <v>1782.18</v>
      </c>
      <c r="Z1712">
        <v>1188.1200000000001</v>
      </c>
      <c r="AA1712">
        <v>1188.1200000000001</v>
      </c>
      <c r="AB1712">
        <v>891.09</v>
      </c>
      <c r="AC1712">
        <v>1188.1200000000001</v>
      </c>
      <c r="AD1712">
        <v>0</v>
      </c>
      <c r="AE1712" t="s">
        <v>104</v>
      </c>
      <c r="AF1712" t="s">
        <v>704</v>
      </c>
      <c r="AG1712" t="s">
        <v>427</v>
      </c>
      <c r="AH1712" t="s">
        <v>107</v>
      </c>
    </row>
    <row r="1713" spans="1:34" ht="15">
      <c r="A1713" t="s">
        <v>101</v>
      </c>
      <c r="B1713" t="s">
        <v>703</v>
      </c>
      <c r="C1713" t="s">
        <v>426</v>
      </c>
      <c r="D1713" t="s">
        <v>225</v>
      </c>
      <c r="E1713" t="s">
        <v>106</v>
      </c>
      <c r="F1713">
        <v>2012</v>
      </c>
      <c r="G1713" t="s">
        <v>113</v>
      </c>
      <c r="H1713" t="s">
        <v>226</v>
      </c>
      <c r="I1713" t="s">
        <v>115</v>
      </c>
      <c r="J1713" t="s">
        <v>227</v>
      </c>
      <c r="L1713">
        <v>0</v>
      </c>
      <c r="M1713">
        <v>0</v>
      </c>
      <c r="N1713">
        <v>4543.89</v>
      </c>
      <c r="O1713">
        <v>0</v>
      </c>
      <c r="P1713">
        <v>-4543.89</v>
      </c>
      <c r="Q1713" t="s">
        <v>103</v>
      </c>
      <c r="R1713">
        <v>198.46</v>
      </c>
      <c r="S1713">
        <v>297.69</v>
      </c>
      <c r="T1713">
        <v>595.38</v>
      </c>
      <c r="U1713">
        <v>404.06</v>
      </c>
      <c r="V1713">
        <v>203.22</v>
      </c>
      <c r="W1713">
        <v>304.83</v>
      </c>
      <c r="X1713">
        <v>406.44</v>
      </c>
      <c r="Y1713">
        <v>609.66</v>
      </c>
      <c r="Z1713">
        <v>406.44</v>
      </c>
      <c r="AA1713">
        <v>406.44</v>
      </c>
      <c r="AB1713">
        <v>304.83</v>
      </c>
      <c r="AC1713">
        <v>406.44</v>
      </c>
      <c r="AD1713">
        <v>0</v>
      </c>
      <c r="AE1713" t="s">
        <v>104</v>
      </c>
      <c r="AF1713" t="s">
        <v>704</v>
      </c>
      <c r="AG1713" t="s">
        <v>427</v>
      </c>
      <c r="AH1713" t="s">
        <v>107</v>
      </c>
    </row>
    <row r="1714" spans="1:34" ht="15">
      <c r="A1714" t="s">
        <v>101</v>
      </c>
      <c r="B1714" t="s">
        <v>703</v>
      </c>
      <c r="C1714" t="s">
        <v>426</v>
      </c>
      <c r="D1714" t="s">
        <v>228</v>
      </c>
      <c r="E1714" t="s">
        <v>106</v>
      </c>
      <c r="F1714">
        <v>2012</v>
      </c>
      <c r="G1714" t="s">
        <v>113</v>
      </c>
      <c r="H1714" t="s">
        <v>229</v>
      </c>
      <c r="I1714" t="s">
        <v>115</v>
      </c>
      <c r="J1714" t="s">
        <v>227</v>
      </c>
      <c r="L1714">
        <v>0</v>
      </c>
      <c r="M1714">
        <v>0</v>
      </c>
      <c r="N1714">
        <v>2343.2400000000002</v>
      </c>
      <c r="O1714">
        <v>0</v>
      </c>
      <c r="P1714">
        <v>-2343.2400000000002</v>
      </c>
      <c r="Q1714" t="s">
        <v>103</v>
      </c>
      <c r="R1714">
        <v>102.34</v>
      </c>
      <c r="S1714">
        <v>153.51</v>
      </c>
      <c r="T1714">
        <v>307.02</v>
      </c>
      <c r="U1714">
        <v>208.37</v>
      </c>
      <c r="V1714">
        <v>104.8</v>
      </c>
      <c r="W1714">
        <v>157.20000000000002</v>
      </c>
      <c r="X1714">
        <v>209.6</v>
      </c>
      <c r="Y1714">
        <v>314.40000000000003</v>
      </c>
      <c r="Z1714">
        <v>209.6</v>
      </c>
      <c r="AA1714">
        <v>209.6</v>
      </c>
      <c r="AB1714">
        <v>157.20000000000002</v>
      </c>
      <c r="AC1714">
        <v>209.6</v>
      </c>
      <c r="AD1714">
        <v>0</v>
      </c>
      <c r="AE1714" t="s">
        <v>104</v>
      </c>
      <c r="AF1714" t="s">
        <v>704</v>
      </c>
      <c r="AG1714" t="s">
        <v>427</v>
      </c>
      <c r="AH1714" t="s">
        <v>107</v>
      </c>
    </row>
    <row r="1715" spans="1:34" ht="15">
      <c r="A1715" t="s">
        <v>101</v>
      </c>
      <c r="B1715" t="s">
        <v>703</v>
      </c>
      <c r="C1715" t="s">
        <v>426</v>
      </c>
      <c r="D1715" t="s">
        <v>440</v>
      </c>
      <c r="E1715" t="s">
        <v>106</v>
      </c>
      <c r="F1715">
        <v>2012</v>
      </c>
      <c r="G1715" t="s">
        <v>113</v>
      </c>
      <c r="H1715" t="s">
        <v>142</v>
      </c>
      <c r="I1715" t="s">
        <v>115</v>
      </c>
      <c r="J1715" t="s">
        <v>227</v>
      </c>
      <c r="L1715">
        <v>0</v>
      </c>
      <c r="M1715">
        <v>0</v>
      </c>
      <c r="N1715">
        <v>123.48</v>
      </c>
      <c r="O1715">
        <v>0</v>
      </c>
      <c r="P1715">
        <v>-123.48</v>
      </c>
      <c r="Q1715" t="s">
        <v>103</v>
      </c>
      <c r="R1715">
        <v>5.4</v>
      </c>
      <c r="S1715">
        <v>8.1</v>
      </c>
      <c r="T1715">
        <v>16.2</v>
      </c>
      <c r="U1715">
        <v>10.98</v>
      </c>
      <c r="V1715">
        <v>5.5200000000000005</v>
      </c>
      <c r="W1715">
        <v>8.28</v>
      </c>
      <c r="X1715">
        <v>11.040000000000001</v>
      </c>
      <c r="Y1715">
        <v>16.56</v>
      </c>
      <c r="Z1715">
        <v>11.040000000000001</v>
      </c>
      <c r="AA1715">
        <v>11.040000000000001</v>
      </c>
      <c r="AB1715">
        <v>8.28</v>
      </c>
      <c r="AC1715">
        <v>11.040000000000001</v>
      </c>
      <c r="AD1715">
        <v>0</v>
      </c>
      <c r="AE1715" t="s">
        <v>104</v>
      </c>
      <c r="AF1715" t="s">
        <v>704</v>
      </c>
      <c r="AG1715" t="s">
        <v>427</v>
      </c>
      <c r="AH1715" t="s">
        <v>107</v>
      </c>
    </row>
    <row r="1716" spans="1:34" ht="15">
      <c r="A1716" t="s">
        <v>101</v>
      </c>
      <c r="B1716" t="s">
        <v>705</v>
      </c>
      <c r="C1716" t="s">
        <v>426</v>
      </c>
      <c r="D1716" t="s">
        <v>127</v>
      </c>
      <c r="E1716" t="s">
        <v>106</v>
      </c>
      <c r="F1716">
        <v>2012</v>
      </c>
      <c r="G1716" t="s">
        <v>113</v>
      </c>
      <c r="H1716" t="s">
        <v>128</v>
      </c>
      <c r="I1716" t="s">
        <v>115</v>
      </c>
      <c r="J1716" t="s">
        <v>129</v>
      </c>
      <c r="K1716" t="s">
        <v>130</v>
      </c>
      <c r="L1716">
        <v>0</v>
      </c>
      <c r="M1716">
        <v>0</v>
      </c>
      <c r="N1716">
        <v>16930.35</v>
      </c>
      <c r="O1716">
        <v>0</v>
      </c>
      <c r="P1716">
        <v>-16930.35</v>
      </c>
      <c r="Q1716" t="s">
        <v>103</v>
      </c>
      <c r="R1716">
        <v>2006.56</v>
      </c>
      <c r="S1716">
        <v>62.7</v>
      </c>
      <c r="T1716">
        <v>3845.91</v>
      </c>
      <c r="U1716">
        <v>1630.33</v>
      </c>
      <c r="V1716">
        <v>1922.95</v>
      </c>
      <c r="W1716">
        <v>2006.57</v>
      </c>
      <c r="X1716">
        <v>1463.1200000000001</v>
      </c>
      <c r="Y1716">
        <v>1045.09</v>
      </c>
      <c r="Z1716">
        <v>606.14</v>
      </c>
      <c r="AA1716">
        <v>627.0500000000001</v>
      </c>
      <c r="AB1716">
        <v>167.21</v>
      </c>
      <c r="AC1716">
        <v>1546.72</v>
      </c>
      <c r="AD1716">
        <v>0</v>
      </c>
      <c r="AE1716" t="s">
        <v>104</v>
      </c>
      <c r="AF1716" t="s">
        <v>706</v>
      </c>
      <c r="AG1716" t="s">
        <v>427</v>
      </c>
      <c r="AH1716" t="s">
        <v>107</v>
      </c>
    </row>
    <row r="1717" spans="1:34" ht="15">
      <c r="A1717" t="s">
        <v>101</v>
      </c>
      <c r="B1717" t="s">
        <v>705</v>
      </c>
      <c r="C1717" t="s">
        <v>426</v>
      </c>
      <c r="D1717" t="s">
        <v>225</v>
      </c>
      <c r="E1717" t="s">
        <v>106</v>
      </c>
      <c r="F1717">
        <v>2012</v>
      </c>
      <c r="G1717" t="s">
        <v>113</v>
      </c>
      <c r="H1717" t="s">
        <v>226</v>
      </c>
      <c r="I1717" t="s">
        <v>115</v>
      </c>
      <c r="J1717" t="s">
        <v>227</v>
      </c>
      <c r="L1717">
        <v>0</v>
      </c>
      <c r="M1717">
        <v>0</v>
      </c>
      <c r="N1717">
        <v>5791.84</v>
      </c>
      <c r="O1717">
        <v>0</v>
      </c>
      <c r="P1717">
        <v>-5791.84</v>
      </c>
      <c r="Q1717" t="s">
        <v>103</v>
      </c>
      <c r="R1717">
        <v>686.45</v>
      </c>
      <c r="S1717">
        <v>21.45</v>
      </c>
      <c r="T1717">
        <v>1315.67</v>
      </c>
      <c r="U1717">
        <v>557.73</v>
      </c>
      <c r="V1717">
        <v>657.85</v>
      </c>
      <c r="W1717">
        <v>686.45</v>
      </c>
      <c r="X1717">
        <v>500.54</v>
      </c>
      <c r="Y1717">
        <v>357.52</v>
      </c>
      <c r="Z1717">
        <v>207.35</v>
      </c>
      <c r="AA1717">
        <v>214.5</v>
      </c>
      <c r="AB1717">
        <v>57.2</v>
      </c>
      <c r="AC1717">
        <v>529.13</v>
      </c>
      <c r="AD1717">
        <v>0</v>
      </c>
      <c r="AE1717" t="s">
        <v>104</v>
      </c>
      <c r="AF1717" t="s">
        <v>706</v>
      </c>
      <c r="AG1717" t="s">
        <v>427</v>
      </c>
      <c r="AH1717" t="s">
        <v>107</v>
      </c>
    </row>
    <row r="1718" spans="1:34" ht="15">
      <c r="A1718" t="s">
        <v>101</v>
      </c>
      <c r="B1718" t="s">
        <v>705</v>
      </c>
      <c r="C1718" t="s">
        <v>426</v>
      </c>
      <c r="D1718" t="s">
        <v>228</v>
      </c>
      <c r="E1718" t="s">
        <v>106</v>
      </c>
      <c r="F1718">
        <v>2012</v>
      </c>
      <c r="G1718" t="s">
        <v>113</v>
      </c>
      <c r="H1718" t="s">
        <v>229</v>
      </c>
      <c r="I1718" t="s">
        <v>115</v>
      </c>
      <c r="J1718" t="s">
        <v>227</v>
      </c>
      <c r="L1718">
        <v>0</v>
      </c>
      <c r="M1718">
        <v>0</v>
      </c>
      <c r="N1718">
        <v>2986.5</v>
      </c>
      <c r="O1718">
        <v>0</v>
      </c>
      <c r="P1718">
        <v>-2986.5</v>
      </c>
      <c r="Q1718" t="s">
        <v>103</v>
      </c>
      <c r="R1718">
        <v>353.95</v>
      </c>
      <c r="S1718">
        <v>11.06</v>
      </c>
      <c r="T1718">
        <v>678.42</v>
      </c>
      <c r="U1718">
        <v>287.59000000000003</v>
      </c>
      <c r="V1718">
        <v>339.2</v>
      </c>
      <c r="W1718">
        <v>353.97</v>
      </c>
      <c r="X1718">
        <v>258.08</v>
      </c>
      <c r="Y1718">
        <v>184.35</v>
      </c>
      <c r="Z1718">
        <v>106.92</v>
      </c>
      <c r="AA1718">
        <v>110.62</v>
      </c>
      <c r="AB1718">
        <v>29.5</v>
      </c>
      <c r="AC1718">
        <v>272.84000000000003</v>
      </c>
      <c r="AD1718">
        <v>0</v>
      </c>
      <c r="AE1718" t="s">
        <v>104</v>
      </c>
      <c r="AF1718" t="s">
        <v>706</v>
      </c>
      <c r="AG1718" t="s">
        <v>427</v>
      </c>
      <c r="AH1718" t="s">
        <v>107</v>
      </c>
    </row>
    <row r="1719" spans="1:34" ht="15">
      <c r="A1719" t="s">
        <v>101</v>
      </c>
      <c r="B1719" t="s">
        <v>705</v>
      </c>
      <c r="C1719" t="s">
        <v>426</v>
      </c>
      <c r="D1719" t="s">
        <v>440</v>
      </c>
      <c r="E1719" t="s">
        <v>106</v>
      </c>
      <c r="F1719">
        <v>2012</v>
      </c>
      <c r="G1719" t="s">
        <v>113</v>
      </c>
      <c r="H1719" t="s">
        <v>142</v>
      </c>
      <c r="I1719" t="s">
        <v>115</v>
      </c>
      <c r="J1719" t="s">
        <v>227</v>
      </c>
      <c r="L1719">
        <v>0</v>
      </c>
      <c r="M1719">
        <v>0</v>
      </c>
      <c r="N1719">
        <v>157.59</v>
      </c>
      <c r="O1719">
        <v>0</v>
      </c>
      <c r="P1719">
        <v>-157.59</v>
      </c>
      <c r="Q1719" t="s">
        <v>103</v>
      </c>
      <c r="R1719">
        <v>18.66</v>
      </c>
      <c r="S1719">
        <v>0.58</v>
      </c>
      <c r="T1719">
        <v>35.81</v>
      </c>
      <c r="U1719">
        <v>15.18</v>
      </c>
      <c r="V1719">
        <v>17.89</v>
      </c>
      <c r="W1719">
        <v>18.68</v>
      </c>
      <c r="X1719">
        <v>13.61</v>
      </c>
      <c r="Y1719">
        <v>9.73</v>
      </c>
      <c r="Z1719">
        <v>5.64</v>
      </c>
      <c r="AA1719">
        <v>5.8500000000000005</v>
      </c>
      <c r="AB1719">
        <v>1.56</v>
      </c>
      <c r="AC1719">
        <v>14.4</v>
      </c>
      <c r="AD1719">
        <v>0</v>
      </c>
      <c r="AE1719" t="s">
        <v>104</v>
      </c>
      <c r="AF1719" t="s">
        <v>706</v>
      </c>
      <c r="AG1719" t="s">
        <v>427</v>
      </c>
      <c r="AH1719" t="s">
        <v>107</v>
      </c>
    </row>
    <row r="1720" spans="1:34" ht="15">
      <c r="A1720" t="s">
        <v>101</v>
      </c>
      <c r="B1720" t="s">
        <v>707</v>
      </c>
      <c r="C1720" t="s">
        <v>426</v>
      </c>
      <c r="D1720" t="s">
        <v>127</v>
      </c>
      <c r="E1720" t="s">
        <v>106</v>
      </c>
      <c r="F1720">
        <v>2012</v>
      </c>
      <c r="G1720" t="s">
        <v>113</v>
      </c>
      <c r="H1720" t="s">
        <v>128</v>
      </c>
      <c r="I1720" t="s">
        <v>115</v>
      </c>
      <c r="J1720" t="s">
        <v>129</v>
      </c>
      <c r="K1720" t="s">
        <v>130</v>
      </c>
      <c r="L1720">
        <v>0</v>
      </c>
      <c r="M1720">
        <v>0</v>
      </c>
      <c r="N1720">
        <v>0</v>
      </c>
      <c r="O1720">
        <v>0</v>
      </c>
      <c r="P1720">
        <v>0</v>
      </c>
      <c r="Q1720" t="s">
        <v>103</v>
      </c>
      <c r="R1720">
        <v>0</v>
      </c>
      <c r="S1720">
        <v>0</v>
      </c>
      <c r="T1720">
        <v>0</v>
      </c>
      <c r="U1720">
        <v>0</v>
      </c>
      <c r="V1720">
        <v>0</v>
      </c>
      <c r="W1720">
        <v>0</v>
      </c>
      <c r="X1720">
        <v>0</v>
      </c>
      <c r="Y1720">
        <v>1224.71</v>
      </c>
      <c r="Z1720">
        <v>-1224.71</v>
      </c>
      <c r="AA1720">
        <v>0</v>
      </c>
      <c r="AB1720">
        <v>0</v>
      </c>
      <c r="AC1720">
        <v>0</v>
      </c>
      <c r="AD1720">
        <v>0</v>
      </c>
      <c r="AE1720" t="s">
        <v>104</v>
      </c>
      <c r="AF1720" t="s">
        <v>708</v>
      </c>
      <c r="AG1720" t="s">
        <v>427</v>
      </c>
      <c r="AH1720" t="s">
        <v>107</v>
      </c>
    </row>
    <row r="1721" spans="1:34" ht="15">
      <c r="A1721" t="s">
        <v>101</v>
      </c>
      <c r="B1721" t="s">
        <v>707</v>
      </c>
      <c r="C1721" t="s">
        <v>426</v>
      </c>
      <c r="D1721" t="s">
        <v>225</v>
      </c>
      <c r="E1721" t="s">
        <v>106</v>
      </c>
      <c r="F1721">
        <v>2012</v>
      </c>
      <c r="G1721" t="s">
        <v>113</v>
      </c>
      <c r="H1721" t="s">
        <v>226</v>
      </c>
      <c r="I1721" t="s">
        <v>115</v>
      </c>
      <c r="J1721" t="s">
        <v>227</v>
      </c>
      <c r="L1721">
        <v>0</v>
      </c>
      <c r="M1721">
        <v>0</v>
      </c>
      <c r="N1721">
        <v>-0.01</v>
      </c>
      <c r="O1721">
        <v>0</v>
      </c>
      <c r="P1721">
        <v>0.01</v>
      </c>
      <c r="Q1721" t="s">
        <v>103</v>
      </c>
      <c r="R1721">
        <v>0</v>
      </c>
      <c r="S1721">
        <v>0</v>
      </c>
      <c r="T1721">
        <v>0</v>
      </c>
      <c r="U1721">
        <v>0</v>
      </c>
      <c r="V1721">
        <v>0</v>
      </c>
      <c r="W1721">
        <v>0</v>
      </c>
      <c r="X1721">
        <v>0</v>
      </c>
      <c r="Y1721">
        <v>418.96000000000004</v>
      </c>
      <c r="Z1721">
        <v>-418.97</v>
      </c>
      <c r="AA1721">
        <v>0</v>
      </c>
      <c r="AB1721">
        <v>0</v>
      </c>
      <c r="AC1721">
        <v>0</v>
      </c>
      <c r="AD1721">
        <v>0</v>
      </c>
      <c r="AE1721" t="s">
        <v>104</v>
      </c>
      <c r="AF1721" t="s">
        <v>708</v>
      </c>
      <c r="AG1721" t="s">
        <v>427</v>
      </c>
      <c r="AH1721" t="s">
        <v>107</v>
      </c>
    </row>
    <row r="1722" spans="1:34" ht="15">
      <c r="A1722" t="s">
        <v>101</v>
      </c>
      <c r="B1722" t="s">
        <v>707</v>
      </c>
      <c r="C1722" t="s">
        <v>426</v>
      </c>
      <c r="D1722" t="s">
        <v>228</v>
      </c>
      <c r="E1722" t="s">
        <v>106</v>
      </c>
      <c r="F1722">
        <v>2012</v>
      </c>
      <c r="G1722" t="s">
        <v>113</v>
      </c>
      <c r="H1722" t="s">
        <v>229</v>
      </c>
      <c r="I1722" t="s">
        <v>115</v>
      </c>
      <c r="J1722" t="s">
        <v>227</v>
      </c>
      <c r="L1722">
        <v>0</v>
      </c>
      <c r="M1722">
        <v>0</v>
      </c>
      <c r="N1722">
        <v>0</v>
      </c>
      <c r="O1722">
        <v>0</v>
      </c>
      <c r="P1722">
        <v>0</v>
      </c>
      <c r="Q1722" t="s">
        <v>103</v>
      </c>
      <c r="R1722">
        <v>0</v>
      </c>
      <c r="S1722">
        <v>0</v>
      </c>
      <c r="T1722">
        <v>0</v>
      </c>
      <c r="U1722">
        <v>0</v>
      </c>
      <c r="V1722">
        <v>0</v>
      </c>
      <c r="W1722">
        <v>0</v>
      </c>
      <c r="X1722">
        <v>0</v>
      </c>
      <c r="Y1722">
        <v>216.04</v>
      </c>
      <c r="Z1722">
        <v>-216.04</v>
      </c>
      <c r="AA1722">
        <v>0</v>
      </c>
      <c r="AB1722">
        <v>0</v>
      </c>
      <c r="AC1722">
        <v>0</v>
      </c>
      <c r="AD1722">
        <v>0</v>
      </c>
      <c r="AE1722" t="s">
        <v>104</v>
      </c>
      <c r="AF1722" t="s">
        <v>708</v>
      </c>
      <c r="AG1722" t="s">
        <v>427</v>
      </c>
      <c r="AH1722" t="s">
        <v>107</v>
      </c>
    </row>
    <row r="1723" spans="1:34" ht="15">
      <c r="A1723" t="s">
        <v>101</v>
      </c>
      <c r="B1723" t="s">
        <v>707</v>
      </c>
      <c r="C1723" t="s">
        <v>426</v>
      </c>
      <c r="D1723" t="s">
        <v>440</v>
      </c>
      <c r="E1723" t="s">
        <v>106</v>
      </c>
      <c r="F1723">
        <v>2012</v>
      </c>
      <c r="G1723" t="s">
        <v>113</v>
      </c>
      <c r="H1723" t="s">
        <v>142</v>
      </c>
      <c r="I1723" t="s">
        <v>115</v>
      </c>
      <c r="J1723" t="s">
        <v>227</v>
      </c>
      <c r="L1723">
        <v>0</v>
      </c>
      <c r="M1723">
        <v>0</v>
      </c>
      <c r="N1723">
        <v>0.01</v>
      </c>
      <c r="O1723">
        <v>0</v>
      </c>
      <c r="P1723">
        <v>-0.01</v>
      </c>
      <c r="Q1723" t="s">
        <v>103</v>
      </c>
      <c r="R1723">
        <v>0</v>
      </c>
      <c r="S1723">
        <v>0</v>
      </c>
      <c r="T1723">
        <v>0</v>
      </c>
      <c r="U1723">
        <v>0</v>
      </c>
      <c r="V1723">
        <v>0</v>
      </c>
      <c r="W1723">
        <v>0</v>
      </c>
      <c r="X1723">
        <v>0</v>
      </c>
      <c r="Y1723">
        <v>11.4</v>
      </c>
      <c r="Z1723">
        <v>-11.39</v>
      </c>
      <c r="AA1723">
        <v>0</v>
      </c>
      <c r="AB1723">
        <v>0</v>
      </c>
      <c r="AC1723">
        <v>0</v>
      </c>
      <c r="AD1723">
        <v>0</v>
      </c>
      <c r="AE1723" t="s">
        <v>104</v>
      </c>
      <c r="AF1723" t="s">
        <v>708</v>
      </c>
      <c r="AG1723" t="s">
        <v>427</v>
      </c>
      <c r="AH1723" t="s">
        <v>107</v>
      </c>
    </row>
    <row r="1724" spans="1:34" ht="15">
      <c r="A1724" t="s">
        <v>101</v>
      </c>
      <c r="B1724" t="s">
        <v>754</v>
      </c>
      <c r="C1724" t="s">
        <v>426</v>
      </c>
      <c r="D1724" t="s">
        <v>127</v>
      </c>
      <c r="E1724" t="s">
        <v>106</v>
      </c>
      <c r="F1724">
        <v>2012</v>
      </c>
      <c r="G1724" t="s">
        <v>113</v>
      </c>
      <c r="H1724" t="s">
        <v>128</v>
      </c>
      <c r="I1724" t="s">
        <v>115</v>
      </c>
      <c r="J1724" t="s">
        <v>129</v>
      </c>
      <c r="K1724" t="s">
        <v>130</v>
      </c>
      <c r="L1724">
        <v>0</v>
      </c>
      <c r="M1724">
        <v>0</v>
      </c>
      <c r="N1724">
        <v>3907.01</v>
      </c>
      <c r="O1724">
        <v>0</v>
      </c>
      <c r="P1724">
        <v>-3907.01</v>
      </c>
      <c r="Q1724" t="s">
        <v>103</v>
      </c>
      <c r="R1724">
        <v>0</v>
      </c>
      <c r="S1724">
        <v>0</v>
      </c>
      <c r="T1724">
        <v>0</v>
      </c>
      <c r="U1724">
        <v>0</v>
      </c>
      <c r="V1724">
        <v>0</v>
      </c>
      <c r="W1724">
        <v>0</v>
      </c>
      <c r="X1724">
        <v>0</v>
      </c>
      <c r="Y1724">
        <v>0</v>
      </c>
      <c r="Z1724">
        <v>0</v>
      </c>
      <c r="AA1724">
        <v>0</v>
      </c>
      <c r="AB1724">
        <v>0</v>
      </c>
      <c r="AC1724">
        <v>3907.01</v>
      </c>
      <c r="AD1724">
        <v>0</v>
      </c>
      <c r="AE1724" t="s">
        <v>104</v>
      </c>
      <c r="AF1724" t="s">
        <v>755</v>
      </c>
      <c r="AG1724" t="s">
        <v>427</v>
      </c>
      <c r="AH1724" t="s">
        <v>107</v>
      </c>
    </row>
    <row r="1725" spans="1:34" ht="15">
      <c r="A1725" t="s">
        <v>101</v>
      </c>
      <c r="B1725" t="s">
        <v>754</v>
      </c>
      <c r="C1725" t="s">
        <v>426</v>
      </c>
      <c r="D1725" t="s">
        <v>225</v>
      </c>
      <c r="E1725" t="s">
        <v>106</v>
      </c>
      <c r="F1725">
        <v>2012</v>
      </c>
      <c r="G1725" t="s">
        <v>113</v>
      </c>
      <c r="H1725" t="s">
        <v>226</v>
      </c>
      <c r="I1725" t="s">
        <v>115</v>
      </c>
      <c r="J1725" t="s">
        <v>227</v>
      </c>
      <c r="L1725">
        <v>0</v>
      </c>
      <c r="M1725">
        <v>0</v>
      </c>
      <c r="N1725">
        <v>1336.6200000000001</v>
      </c>
      <c r="O1725">
        <v>0</v>
      </c>
      <c r="P1725">
        <v>-1336.6200000000001</v>
      </c>
      <c r="Q1725" t="s">
        <v>103</v>
      </c>
      <c r="R1725">
        <v>0</v>
      </c>
      <c r="S1725">
        <v>0</v>
      </c>
      <c r="T1725">
        <v>0</v>
      </c>
      <c r="U1725">
        <v>0</v>
      </c>
      <c r="V1725">
        <v>0</v>
      </c>
      <c r="W1725">
        <v>0</v>
      </c>
      <c r="X1725">
        <v>0</v>
      </c>
      <c r="Y1725">
        <v>0</v>
      </c>
      <c r="Z1725">
        <v>0</v>
      </c>
      <c r="AA1725">
        <v>0</v>
      </c>
      <c r="AB1725">
        <v>0</v>
      </c>
      <c r="AC1725">
        <v>1336.6200000000001</v>
      </c>
      <c r="AD1725">
        <v>0</v>
      </c>
      <c r="AE1725" t="s">
        <v>104</v>
      </c>
      <c r="AF1725" t="s">
        <v>755</v>
      </c>
      <c r="AG1725" t="s">
        <v>427</v>
      </c>
      <c r="AH1725" t="s">
        <v>107</v>
      </c>
    </row>
    <row r="1726" spans="1:34" ht="15">
      <c r="A1726" t="s">
        <v>101</v>
      </c>
      <c r="B1726" t="s">
        <v>754</v>
      </c>
      <c r="C1726" t="s">
        <v>426</v>
      </c>
      <c r="D1726" t="s">
        <v>228</v>
      </c>
      <c r="E1726" t="s">
        <v>106</v>
      </c>
      <c r="F1726">
        <v>2012</v>
      </c>
      <c r="G1726" t="s">
        <v>113</v>
      </c>
      <c r="H1726" t="s">
        <v>229</v>
      </c>
      <c r="I1726" t="s">
        <v>115</v>
      </c>
      <c r="J1726" t="s">
        <v>227</v>
      </c>
      <c r="L1726">
        <v>0</v>
      </c>
      <c r="M1726">
        <v>0</v>
      </c>
      <c r="N1726">
        <v>689.19</v>
      </c>
      <c r="O1726">
        <v>0</v>
      </c>
      <c r="P1726">
        <v>-689.19</v>
      </c>
      <c r="Q1726" t="s">
        <v>103</v>
      </c>
      <c r="R1726">
        <v>0</v>
      </c>
      <c r="S1726">
        <v>0</v>
      </c>
      <c r="T1726">
        <v>0</v>
      </c>
      <c r="U1726">
        <v>0</v>
      </c>
      <c r="V1726">
        <v>0</v>
      </c>
      <c r="W1726">
        <v>0</v>
      </c>
      <c r="X1726">
        <v>0</v>
      </c>
      <c r="Y1726">
        <v>0</v>
      </c>
      <c r="Z1726">
        <v>0</v>
      </c>
      <c r="AA1726">
        <v>0</v>
      </c>
      <c r="AB1726">
        <v>0</v>
      </c>
      <c r="AC1726">
        <v>689.19</v>
      </c>
      <c r="AD1726">
        <v>0</v>
      </c>
      <c r="AE1726" t="s">
        <v>104</v>
      </c>
      <c r="AF1726" t="s">
        <v>755</v>
      </c>
      <c r="AG1726" t="s">
        <v>427</v>
      </c>
      <c r="AH1726" t="s">
        <v>107</v>
      </c>
    </row>
    <row r="1727" spans="1:34" ht="15">
      <c r="A1727" t="s">
        <v>101</v>
      </c>
      <c r="B1727" t="s">
        <v>754</v>
      </c>
      <c r="C1727" t="s">
        <v>426</v>
      </c>
      <c r="D1727" t="s">
        <v>440</v>
      </c>
      <c r="E1727" t="s">
        <v>106</v>
      </c>
      <c r="F1727">
        <v>2012</v>
      </c>
      <c r="G1727" t="s">
        <v>113</v>
      </c>
      <c r="H1727" t="s">
        <v>142</v>
      </c>
      <c r="I1727" t="s">
        <v>115</v>
      </c>
      <c r="J1727" t="s">
        <v>227</v>
      </c>
      <c r="L1727">
        <v>0</v>
      </c>
      <c r="M1727">
        <v>0</v>
      </c>
      <c r="N1727">
        <v>36.33</v>
      </c>
      <c r="O1727">
        <v>0</v>
      </c>
      <c r="P1727">
        <v>-36.33</v>
      </c>
      <c r="Q1727" t="s">
        <v>103</v>
      </c>
      <c r="R1727">
        <v>0</v>
      </c>
      <c r="S1727">
        <v>0</v>
      </c>
      <c r="T1727">
        <v>0</v>
      </c>
      <c r="U1727">
        <v>0</v>
      </c>
      <c r="V1727">
        <v>0</v>
      </c>
      <c r="W1727">
        <v>0</v>
      </c>
      <c r="X1727">
        <v>0</v>
      </c>
      <c r="Y1727">
        <v>0</v>
      </c>
      <c r="Z1727">
        <v>0</v>
      </c>
      <c r="AA1727">
        <v>0</v>
      </c>
      <c r="AB1727">
        <v>0</v>
      </c>
      <c r="AC1727">
        <v>36.33</v>
      </c>
      <c r="AD1727">
        <v>0</v>
      </c>
      <c r="AE1727" t="s">
        <v>104</v>
      </c>
      <c r="AF1727" t="s">
        <v>755</v>
      </c>
      <c r="AG1727" t="s">
        <v>427</v>
      </c>
      <c r="AH1727" t="s">
        <v>107</v>
      </c>
    </row>
    <row r="1728" spans="1:34" ht="15">
      <c r="A1728" t="s">
        <v>101</v>
      </c>
      <c r="B1728" t="s">
        <v>102</v>
      </c>
      <c r="C1728" t="s">
        <v>441</v>
      </c>
      <c r="D1728" t="s">
        <v>127</v>
      </c>
      <c r="E1728" t="s">
        <v>102</v>
      </c>
      <c r="F1728">
        <v>2012</v>
      </c>
      <c r="G1728" t="s">
        <v>113</v>
      </c>
      <c r="H1728" t="s">
        <v>128</v>
      </c>
      <c r="I1728" t="s">
        <v>115</v>
      </c>
      <c r="J1728" t="s">
        <v>129</v>
      </c>
      <c r="K1728" t="s">
        <v>130</v>
      </c>
      <c r="L1728">
        <v>1896134.96</v>
      </c>
      <c r="M1728">
        <v>1896134.96</v>
      </c>
      <c r="N1728">
        <v>0</v>
      </c>
      <c r="O1728">
        <v>0</v>
      </c>
      <c r="P1728">
        <v>1896134.96</v>
      </c>
      <c r="Q1728" t="s">
        <v>131</v>
      </c>
      <c r="R1728">
        <v>0</v>
      </c>
      <c r="S1728">
        <v>0</v>
      </c>
      <c r="T1728">
        <v>0</v>
      </c>
      <c r="U1728">
        <v>0</v>
      </c>
      <c r="V1728">
        <v>0</v>
      </c>
      <c r="W1728">
        <v>0</v>
      </c>
      <c r="X1728">
        <v>0</v>
      </c>
      <c r="Y1728">
        <v>0</v>
      </c>
      <c r="Z1728">
        <v>0</v>
      </c>
      <c r="AA1728">
        <v>0</v>
      </c>
      <c r="AB1728">
        <v>0</v>
      </c>
      <c r="AC1728">
        <v>0</v>
      </c>
      <c r="AD1728">
        <v>0</v>
      </c>
      <c r="AE1728" t="s">
        <v>104</v>
      </c>
      <c r="AF1728" t="s">
        <v>105</v>
      </c>
      <c r="AG1728" t="s">
        <v>442</v>
      </c>
      <c r="AH1728" t="s">
        <v>105</v>
      </c>
    </row>
    <row r="1729" spans="1:34" ht="15">
      <c r="A1729" t="s">
        <v>101</v>
      </c>
      <c r="B1729" t="s">
        <v>102</v>
      </c>
      <c r="C1729" t="s">
        <v>441</v>
      </c>
      <c r="D1729" t="s">
        <v>132</v>
      </c>
      <c r="E1729" t="s">
        <v>102</v>
      </c>
      <c r="F1729">
        <v>2012</v>
      </c>
      <c r="G1729" t="s">
        <v>113</v>
      </c>
      <c r="H1729" t="s">
        <v>133</v>
      </c>
      <c r="I1729" t="s">
        <v>115</v>
      </c>
      <c r="J1729" t="s">
        <v>129</v>
      </c>
      <c r="K1729" t="s">
        <v>130</v>
      </c>
      <c r="L1729">
        <v>0</v>
      </c>
      <c r="M1729">
        <v>0</v>
      </c>
      <c r="N1729">
        <v>0</v>
      </c>
      <c r="O1729">
        <v>0</v>
      </c>
      <c r="P1729">
        <v>0</v>
      </c>
      <c r="Q1729" t="s">
        <v>103</v>
      </c>
      <c r="R1729">
        <v>0</v>
      </c>
      <c r="S1729">
        <v>78918.21</v>
      </c>
      <c r="T1729">
        <v>-78918.21</v>
      </c>
      <c r="U1729">
        <v>0</v>
      </c>
      <c r="V1729">
        <v>25533.920000000002</v>
      </c>
      <c r="W1729">
        <v>4940.41</v>
      </c>
      <c r="X1729">
        <v>12259.83</v>
      </c>
      <c r="Y1729">
        <v>-42734.16</v>
      </c>
      <c r="Z1729">
        <v>0</v>
      </c>
      <c r="AA1729">
        <v>15636.32</v>
      </c>
      <c r="AB1729">
        <v>-15636.32</v>
      </c>
      <c r="AC1729">
        <v>0</v>
      </c>
      <c r="AD1729">
        <v>0</v>
      </c>
      <c r="AE1729" t="s">
        <v>104</v>
      </c>
      <c r="AF1729" t="s">
        <v>105</v>
      </c>
      <c r="AG1729" t="s">
        <v>442</v>
      </c>
      <c r="AH1729" t="s">
        <v>105</v>
      </c>
    </row>
    <row r="1730" spans="1:34" ht="15">
      <c r="A1730" t="s">
        <v>101</v>
      </c>
      <c r="B1730" t="s">
        <v>102</v>
      </c>
      <c r="C1730" t="s">
        <v>441</v>
      </c>
      <c r="D1730" t="s">
        <v>206</v>
      </c>
      <c r="E1730" t="s">
        <v>102</v>
      </c>
      <c r="F1730">
        <v>2012</v>
      </c>
      <c r="G1730" t="s">
        <v>113</v>
      </c>
      <c r="H1730" t="s">
        <v>207</v>
      </c>
      <c r="I1730" t="s">
        <v>115</v>
      </c>
      <c r="J1730" t="s">
        <v>129</v>
      </c>
      <c r="K1730" t="s">
        <v>130</v>
      </c>
      <c r="L1730">
        <v>20400</v>
      </c>
      <c r="M1730">
        <v>20400</v>
      </c>
      <c r="N1730">
        <v>0</v>
      </c>
      <c r="O1730">
        <v>0</v>
      </c>
      <c r="P1730">
        <v>20400</v>
      </c>
      <c r="Q1730" t="s">
        <v>131</v>
      </c>
      <c r="R1730">
        <v>0</v>
      </c>
      <c r="S1730">
        <v>0</v>
      </c>
      <c r="T1730">
        <v>0</v>
      </c>
      <c r="U1730">
        <v>0</v>
      </c>
      <c r="V1730">
        <v>0</v>
      </c>
      <c r="W1730">
        <v>0</v>
      </c>
      <c r="X1730">
        <v>0</v>
      </c>
      <c r="Y1730">
        <v>0</v>
      </c>
      <c r="Z1730">
        <v>0</v>
      </c>
      <c r="AA1730">
        <v>0</v>
      </c>
      <c r="AB1730">
        <v>0</v>
      </c>
      <c r="AC1730">
        <v>0</v>
      </c>
      <c r="AD1730">
        <v>0</v>
      </c>
      <c r="AE1730" t="s">
        <v>104</v>
      </c>
      <c r="AF1730" t="s">
        <v>105</v>
      </c>
      <c r="AG1730" t="s">
        <v>442</v>
      </c>
      <c r="AH1730" t="s">
        <v>105</v>
      </c>
    </row>
    <row r="1731" spans="1:34" ht="15">
      <c r="A1731" t="s">
        <v>101</v>
      </c>
      <c r="B1731" t="s">
        <v>102</v>
      </c>
      <c r="C1731" t="s">
        <v>441</v>
      </c>
      <c r="D1731" t="s">
        <v>255</v>
      </c>
      <c r="E1731" t="s">
        <v>102</v>
      </c>
      <c r="F1731">
        <v>2012</v>
      </c>
      <c r="G1731" t="s">
        <v>113</v>
      </c>
      <c r="H1731" t="s">
        <v>256</v>
      </c>
      <c r="I1731" t="s">
        <v>115</v>
      </c>
      <c r="J1731" t="s">
        <v>129</v>
      </c>
      <c r="K1731" t="s">
        <v>130</v>
      </c>
      <c r="L1731">
        <v>20976</v>
      </c>
      <c r="M1731">
        <v>20976</v>
      </c>
      <c r="N1731">
        <v>0</v>
      </c>
      <c r="O1731">
        <v>0</v>
      </c>
      <c r="P1731">
        <v>20976</v>
      </c>
      <c r="Q1731" t="s">
        <v>131</v>
      </c>
      <c r="R1731">
        <v>0</v>
      </c>
      <c r="S1731">
        <v>0</v>
      </c>
      <c r="T1731">
        <v>0</v>
      </c>
      <c r="U1731">
        <v>0</v>
      </c>
      <c r="V1731">
        <v>0</v>
      </c>
      <c r="W1731">
        <v>0</v>
      </c>
      <c r="X1731">
        <v>0</v>
      </c>
      <c r="Y1731">
        <v>0</v>
      </c>
      <c r="Z1731">
        <v>0</v>
      </c>
      <c r="AA1731">
        <v>0</v>
      </c>
      <c r="AB1731">
        <v>0</v>
      </c>
      <c r="AC1731">
        <v>0</v>
      </c>
      <c r="AD1731">
        <v>0</v>
      </c>
      <c r="AE1731" t="s">
        <v>104</v>
      </c>
      <c r="AF1731" t="s">
        <v>105</v>
      </c>
      <c r="AG1731" t="s">
        <v>442</v>
      </c>
      <c r="AH1731" t="s">
        <v>105</v>
      </c>
    </row>
    <row r="1732" spans="1:34" ht="15">
      <c r="A1732" t="s">
        <v>101</v>
      </c>
      <c r="B1732" t="s">
        <v>102</v>
      </c>
      <c r="C1732" t="s">
        <v>441</v>
      </c>
      <c r="D1732" t="s">
        <v>134</v>
      </c>
      <c r="E1732" t="s">
        <v>102</v>
      </c>
      <c r="F1732">
        <v>2012</v>
      </c>
      <c r="G1732" t="s">
        <v>113</v>
      </c>
      <c r="H1732" t="s">
        <v>135</v>
      </c>
      <c r="I1732" t="s">
        <v>115</v>
      </c>
      <c r="J1732" t="s">
        <v>129</v>
      </c>
      <c r="K1732" t="s">
        <v>136</v>
      </c>
      <c r="L1732">
        <v>309600</v>
      </c>
      <c r="M1732">
        <v>309600</v>
      </c>
      <c r="N1732">
        <v>0</v>
      </c>
      <c r="O1732">
        <v>0</v>
      </c>
      <c r="P1732">
        <v>309600</v>
      </c>
      <c r="Q1732" t="s">
        <v>131</v>
      </c>
      <c r="R1732">
        <v>0</v>
      </c>
      <c r="S1732">
        <v>0</v>
      </c>
      <c r="T1732">
        <v>0</v>
      </c>
      <c r="U1732">
        <v>0</v>
      </c>
      <c r="V1732">
        <v>0</v>
      </c>
      <c r="W1732">
        <v>0</v>
      </c>
      <c r="X1732">
        <v>0</v>
      </c>
      <c r="Y1732">
        <v>0</v>
      </c>
      <c r="Z1732">
        <v>0</v>
      </c>
      <c r="AA1732">
        <v>0</v>
      </c>
      <c r="AB1732">
        <v>0</v>
      </c>
      <c r="AC1732">
        <v>0</v>
      </c>
      <c r="AD1732">
        <v>0</v>
      </c>
      <c r="AE1732" t="s">
        <v>104</v>
      </c>
      <c r="AF1732" t="s">
        <v>105</v>
      </c>
      <c r="AG1732" t="s">
        <v>442</v>
      </c>
      <c r="AH1732" t="s">
        <v>105</v>
      </c>
    </row>
    <row r="1733" spans="1:34" ht="15">
      <c r="A1733" t="s">
        <v>101</v>
      </c>
      <c r="B1733" t="s">
        <v>102</v>
      </c>
      <c r="C1733" t="s">
        <v>441</v>
      </c>
      <c r="D1733" t="s">
        <v>137</v>
      </c>
      <c r="E1733" t="s">
        <v>102</v>
      </c>
      <c r="F1733">
        <v>2012</v>
      </c>
      <c r="G1733" t="s">
        <v>113</v>
      </c>
      <c r="H1733" t="s">
        <v>138</v>
      </c>
      <c r="I1733" t="s">
        <v>115</v>
      </c>
      <c r="J1733" t="s">
        <v>129</v>
      </c>
      <c r="K1733" t="s">
        <v>136</v>
      </c>
      <c r="L1733">
        <v>146157</v>
      </c>
      <c r="M1733">
        <v>146157</v>
      </c>
      <c r="N1733">
        <v>0</v>
      </c>
      <c r="O1733">
        <v>0</v>
      </c>
      <c r="P1733">
        <v>146157</v>
      </c>
      <c r="Q1733" t="s">
        <v>131</v>
      </c>
      <c r="R1733">
        <v>0</v>
      </c>
      <c r="S1733">
        <v>0</v>
      </c>
      <c r="T1733">
        <v>0</v>
      </c>
      <c r="U1733">
        <v>0</v>
      </c>
      <c r="V1733">
        <v>0</v>
      </c>
      <c r="W1733">
        <v>0</v>
      </c>
      <c r="X1733">
        <v>0</v>
      </c>
      <c r="Y1733">
        <v>0</v>
      </c>
      <c r="Z1733">
        <v>0</v>
      </c>
      <c r="AA1733">
        <v>0</v>
      </c>
      <c r="AB1733">
        <v>0</v>
      </c>
      <c r="AC1733">
        <v>0</v>
      </c>
      <c r="AD1733">
        <v>0</v>
      </c>
      <c r="AE1733" t="s">
        <v>104</v>
      </c>
      <c r="AF1733" t="s">
        <v>105</v>
      </c>
      <c r="AG1733" t="s">
        <v>442</v>
      </c>
      <c r="AH1733" t="s">
        <v>105</v>
      </c>
    </row>
    <row r="1734" spans="1:34" ht="15">
      <c r="A1734" t="s">
        <v>101</v>
      </c>
      <c r="B1734" t="s">
        <v>102</v>
      </c>
      <c r="C1734" t="s">
        <v>441</v>
      </c>
      <c r="D1734" t="s">
        <v>139</v>
      </c>
      <c r="E1734" t="s">
        <v>102</v>
      </c>
      <c r="F1734">
        <v>2012</v>
      </c>
      <c r="G1734" t="s">
        <v>113</v>
      </c>
      <c r="H1734" t="s">
        <v>140</v>
      </c>
      <c r="I1734" t="s">
        <v>115</v>
      </c>
      <c r="J1734" t="s">
        <v>129</v>
      </c>
      <c r="K1734" t="s">
        <v>136</v>
      </c>
      <c r="L1734">
        <v>140470.92</v>
      </c>
      <c r="M1734">
        <v>140470.92</v>
      </c>
      <c r="N1734">
        <v>0</v>
      </c>
      <c r="O1734">
        <v>0</v>
      </c>
      <c r="P1734">
        <v>140470.92</v>
      </c>
      <c r="Q1734" t="s">
        <v>131</v>
      </c>
      <c r="R1734">
        <v>0</v>
      </c>
      <c r="S1734">
        <v>0</v>
      </c>
      <c r="T1734">
        <v>0</v>
      </c>
      <c r="U1734">
        <v>0</v>
      </c>
      <c r="V1734">
        <v>0</v>
      </c>
      <c r="W1734">
        <v>0</v>
      </c>
      <c r="X1734">
        <v>0</v>
      </c>
      <c r="Y1734">
        <v>0</v>
      </c>
      <c r="Z1734">
        <v>0</v>
      </c>
      <c r="AA1734">
        <v>0</v>
      </c>
      <c r="AB1734">
        <v>0</v>
      </c>
      <c r="AC1734">
        <v>0</v>
      </c>
      <c r="AD1734">
        <v>0</v>
      </c>
      <c r="AE1734" t="s">
        <v>104</v>
      </c>
      <c r="AF1734" t="s">
        <v>105</v>
      </c>
      <c r="AG1734" t="s">
        <v>442</v>
      </c>
      <c r="AH1734" t="s">
        <v>105</v>
      </c>
    </row>
    <row r="1735" spans="1:34" ht="15">
      <c r="A1735" t="s">
        <v>101</v>
      </c>
      <c r="B1735" t="s">
        <v>102</v>
      </c>
      <c r="C1735" t="s">
        <v>441</v>
      </c>
      <c r="D1735" t="s">
        <v>141</v>
      </c>
      <c r="E1735" t="s">
        <v>102</v>
      </c>
      <c r="F1735">
        <v>2012</v>
      </c>
      <c r="G1735" t="s">
        <v>113</v>
      </c>
      <c r="H1735" t="s">
        <v>142</v>
      </c>
      <c r="I1735" t="s">
        <v>115</v>
      </c>
      <c r="J1735" t="s">
        <v>129</v>
      </c>
      <c r="K1735" t="s">
        <v>136</v>
      </c>
      <c r="L1735">
        <v>9692</v>
      </c>
      <c r="M1735">
        <v>9692</v>
      </c>
      <c r="N1735">
        <v>0</v>
      </c>
      <c r="O1735">
        <v>0</v>
      </c>
      <c r="P1735">
        <v>9692</v>
      </c>
      <c r="Q1735" t="s">
        <v>131</v>
      </c>
      <c r="R1735">
        <v>0</v>
      </c>
      <c r="S1735">
        <v>0</v>
      </c>
      <c r="T1735">
        <v>0</v>
      </c>
      <c r="U1735">
        <v>0</v>
      </c>
      <c r="V1735">
        <v>0</v>
      </c>
      <c r="W1735">
        <v>0</v>
      </c>
      <c r="X1735">
        <v>0</v>
      </c>
      <c r="Y1735">
        <v>0</v>
      </c>
      <c r="Z1735">
        <v>0</v>
      </c>
      <c r="AA1735">
        <v>0</v>
      </c>
      <c r="AB1735">
        <v>0</v>
      </c>
      <c r="AC1735">
        <v>0</v>
      </c>
      <c r="AD1735">
        <v>0</v>
      </c>
      <c r="AE1735" t="s">
        <v>104</v>
      </c>
      <c r="AF1735" t="s">
        <v>105</v>
      </c>
      <c r="AG1735" t="s">
        <v>442</v>
      </c>
      <c r="AH1735" t="s">
        <v>105</v>
      </c>
    </row>
    <row r="1736" spans="1:34" ht="15">
      <c r="A1736" t="s">
        <v>101</v>
      </c>
      <c r="B1736" t="s">
        <v>102</v>
      </c>
      <c r="C1736" t="s">
        <v>441</v>
      </c>
      <c r="D1736" t="s">
        <v>143</v>
      </c>
      <c r="E1736" t="s">
        <v>102</v>
      </c>
      <c r="F1736">
        <v>2012</v>
      </c>
      <c r="G1736" t="s">
        <v>113</v>
      </c>
      <c r="H1736" t="s">
        <v>144</v>
      </c>
      <c r="I1736" t="s">
        <v>115</v>
      </c>
      <c r="J1736" t="s">
        <v>129</v>
      </c>
      <c r="K1736" t="s">
        <v>136</v>
      </c>
      <c r="L1736">
        <v>0</v>
      </c>
      <c r="M1736">
        <v>0</v>
      </c>
      <c r="N1736">
        <v>0</v>
      </c>
      <c r="O1736">
        <v>0</v>
      </c>
      <c r="P1736">
        <v>0</v>
      </c>
      <c r="Q1736" t="s">
        <v>103</v>
      </c>
      <c r="R1736">
        <v>0</v>
      </c>
      <c r="S1736">
        <v>13255.45</v>
      </c>
      <c r="T1736">
        <v>-13255.45</v>
      </c>
      <c r="U1736">
        <v>0</v>
      </c>
      <c r="V1736">
        <v>3653.73</v>
      </c>
      <c r="W1736">
        <v>808.4300000000001</v>
      </c>
      <c r="X1736">
        <v>1891.91</v>
      </c>
      <c r="Y1736">
        <v>-6354.07</v>
      </c>
      <c r="Z1736">
        <v>0</v>
      </c>
      <c r="AA1736">
        <v>2222.91</v>
      </c>
      <c r="AB1736">
        <v>-2222.91</v>
      </c>
      <c r="AC1736">
        <v>0</v>
      </c>
      <c r="AD1736">
        <v>0</v>
      </c>
      <c r="AE1736" t="s">
        <v>104</v>
      </c>
      <c r="AF1736" t="s">
        <v>105</v>
      </c>
      <c r="AG1736" t="s">
        <v>442</v>
      </c>
      <c r="AH1736" t="s">
        <v>105</v>
      </c>
    </row>
    <row r="1737" spans="1:34" ht="15">
      <c r="A1737" t="s">
        <v>101</v>
      </c>
      <c r="B1737" t="s">
        <v>102</v>
      </c>
      <c r="C1737" t="s">
        <v>441</v>
      </c>
      <c r="D1737" t="s">
        <v>198</v>
      </c>
      <c r="E1737" t="s">
        <v>102</v>
      </c>
      <c r="F1737">
        <v>2012</v>
      </c>
      <c r="G1737" t="s">
        <v>113</v>
      </c>
      <c r="H1737" t="s">
        <v>199</v>
      </c>
      <c r="I1737" t="s">
        <v>115</v>
      </c>
      <c r="J1737" t="s">
        <v>147</v>
      </c>
      <c r="L1737">
        <v>12000</v>
      </c>
      <c r="M1737">
        <v>12000</v>
      </c>
      <c r="N1737">
        <v>0</v>
      </c>
      <c r="O1737">
        <v>0</v>
      </c>
      <c r="P1737">
        <v>12000</v>
      </c>
      <c r="Q1737" t="s">
        <v>131</v>
      </c>
      <c r="R1737">
        <v>0</v>
      </c>
      <c r="S1737">
        <v>0</v>
      </c>
      <c r="T1737">
        <v>0</v>
      </c>
      <c r="U1737">
        <v>0</v>
      </c>
      <c r="V1737">
        <v>0</v>
      </c>
      <c r="W1737">
        <v>0</v>
      </c>
      <c r="X1737">
        <v>0</v>
      </c>
      <c r="Y1737">
        <v>0</v>
      </c>
      <c r="Z1737">
        <v>0</v>
      </c>
      <c r="AA1737">
        <v>0</v>
      </c>
      <c r="AB1737">
        <v>0</v>
      </c>
      <c r="AC1737">
        <v>0</v>
      </c>
      <c r="AD1737">
        <v>0</v>
      </c>
      <c r="AE1737" t="s">
        <v>104</v>
      </c>
      <c r="AF1737" t="s">
        <v>105</v>
      </c>
      <c r="AG1737" t="s">
        <v>442</v>
      </c>
      <c r="AH1737" t="s">
        <v>105</v>
      </c>
    </row>
    <row r="1738" spans="1:34" ht="15">
      <c r="A1738" t="s">
        <v>101</v>
      </c>
      <c r="B1738" t="s">
        <v>102</v>
      </c>
      <c r="C1738" t="s">
        <v>441</v>
      </c>
      <c r="D1738" t="s">
        <v>232</v>
      </c>
      <c r="E1738" t="s">
        <v>102</v>
      </c>
      <c r="F1738">
        <v>2012</v>
      </c>
      <c r="G1738" t="s">
        <v>113</v>
      </c>
      <c r="H1738" t="s">
        <v>233</v>
      </c>
      <c r="I1738" t="s">
        <v>115</v>
      </c>
      <c r="J1738" t="s">
        <v>147</v>
      </c>
      <c r="L1738">
        <v>73367</v>
      </c>
      <c r="M1738">
        <v>73367</v>
      </c>
      <c r="N1738">
        <v>0</v>
      </c>
      <c r="O1738">
        <v>0</v>
      </c>
      <c r="P1738">
        <v>73367</v>
      </c>
      <c r="Q1738" t="s">
        <v>131</v>
      </c>
      <c r="R1738">
        <v>0</v>
      </c>
      <c r="S1738">
        <v>0</v>
      </c>
      <c r="T1738">
        <v>0</v>
      </c>
      <c r="U1738">
        <v>0</v>
      </c>
      <c r="V1738">
        <v>0</v>
      </c>
      <c r="W1738">
        <v>0</v>
      </c>
      <c r="X1738">
        <v>0</v>
      </c>
      <c r="Y1738">
        <v>0</v>
      </c>
      <c r="Z1738">
        <v>0</v>
      </c>
      <c r="AA1738">
        <v>0</v>
      </c>
      <c r="AB1738">
        <v>0</v>
      </c>
      <c r="AC1738">
        <v>0</v>
      </c>
      <c r="AD1738">
        <v>0</v>
      </c>
      <c r="AE1738" t="s">
        <v>104</v>
      </c>
      <c r="AF1738" t="s">
        <v>105</v>
      </c>
      <c r="AG1738" t="s">
        <v>442</v>
      </c>
      <c r="AH1738" t="s">
        <v>105</v>
      </c>
    </row>
    <row r="1739" spans="1:34" ht="15">
      <c r="A1739" t="s">
        <v>101</v>
      </c>
      <c r="B1739" t="s">
        <v>102</v>
      </c>
      <c r="C1739" t="s">
        <v>441</v>
      </c>
      <c r="D1739" t="s">
        <v>372</v>
      </c>
      <c r="E1739" t="s">
        <v>102</v>
      </c>
      <c r="F1739">
        <v>2012</v>
      </c>
      <c r="G1739" t="s">
        <v>113</v>
      </c>
      <c r="H1739" t="s">
        <v>373</v>
      </c>
      <c r="I1739" t="s">
        <v>115</v>
      </c>
      <c r="J1739" t="s">
        <v>147</v>
      </c>
      <c r="L1739">
        <v>299821</v>
      </c>
      <c r="M1739">
        <v>299821</v>
      </c>
      <c r="N1739">
        <v>0</v>
      </c>
      <c r="O1739">
        <v>0</v>
      </c>
      <c r="P1739">
        <v>299821</v>
      </c>
      <c r="Q1739" t="s">
        <v>131</v>
      </c>
      <c r="R1739">
        <v>0</v>
      </c>
      <c r="S1739">
        <v>0</v>
      </c>
      <c r="T1739">
        <v>0</v>
      </c>
      <c r="U1739">
        <v>0</v>
      </c>
      <c r="V1739">
        <v>0</v>
      </c>
      <c r="W1739">
        <v>0</v>
      </c>
      <c r="X1739">
        <v>0</v>
      </c>
      <c r="Y1739">
        <v>0</v>
      </c>
      <c r="Z1739">
        <v>0</v>
      </c>
      <c r="AA1739">
        <v>0</v>
      </c>
      <c r="AB1739">
        <v>0</v>
      </c>
      <c r="AC1739">
        <v>0</v>
      </c>
      <c r="AD1739">
        <v>0</v>
      </c>
      <c r="AE1739" t="s">
        <v>104</v>
      </c>
      <c r="AF1739" t="s">
        <v>105</v>
      </c>
      <c r="AG1739" t="s">
        <v>442</v>
      </c>
      <c r="AH1739" t="s">
        <v>105</v>
      </c>
    </row>
    <row r="1740" spans="1:34" ht="15">
      <c r="A1740" t="s">
        <v>101</v>
      </c>
      <c r="B1740" t="s">
        <v>102</v>
      </c>
      <c r="C1740" t="s">
        <v>441</v>
      </c>
      <c r="D1740" t="s">
        <v>447</v>
      </c>
      <c r="E1740" t="s">
        <v>102</v>
      </c>
      <c r="F1740">
        <v>2012</v>
      </c>
      <c r="G1740" t="s">
        <v>113</v>
      </c>
      <c r="H1740" t="s">
        <v>448</v>
      </c>
      <c r="I1740" t="s">
        <v>115</v>
      </c>
      <c r="J1740" t="s">
        <v>147</v>
      </c>
      <c r="L1740">
        <v>27665</v>
      </c>
      <c r="M1740">
        <v>27665</v>
      </c>
      <c r="N1740">
        <v>0</v>
      </c>
      <c r="O1740">
        <v>0</v>
      </c>
      <c r="P1740">
        <v>27665</v>
      </c>
      <c r="Q1740" t="s">
        <v>131</v>
      </c>
      <c r="R1740">
        <v>0</v>
      </c>
      <c r="S1740">
        <v>0</v>
      </c>
      <c r="T1740">
        <v>0</v>
      </c>
      <c r="U1740">
        <v>0</v>
      </c>
      <c r="V1740">
        <v>0</v>
      </c>
      <c r="W1740">
        <v>0</v>
      </c>
      <c r="X1740">
        <v>0</v>
      </c>
      <c r="Y1740">
        <v>0</v>
      </c>
      <c r="Z1740">
        <v>0</v>
      </c>
      <c r="AA1740">
        <v>0</v>
      </c>
      <c r="AB1740">
        <v>0</v>
      </c>
      <c r="AC1740">
        <v>0</v>
      </c>
      <c r="AD1740">
        <v>0</v>
      </c>
      <c r="AE1740" t="s">
        <v>104</v>
      </c>
      <c r="AF1740" t="s">
        <v>105</v>
      </c>
      <c r="AG1740" t="s">
        <v>442</v>
      </c>
      <c r="AH1740" t="s">
        <v>105</v>
      </c>
    </row>
    <row r="1741" spans="1:34" ht="15">
      <c r="A1741" t="s">
        <v>101</v>
      </c>
      <c r="B1741" t="s">
        <v>102</v>
      </c>
      <c r="C1741" t="s">
        <v>441</v>
      </c>
      <c r="D1741" t="s">
        <v>449</v>
      </c>
      <c r="E1741" t="s">
        <v>102</v>
      </c>
      <c r="F1741">
        <v>2012</v>
      </c>
      <c r="G1741" t="s">
        <v>113</v>
      </c>
      <c r="H1741" t="s">
        <v>450</v>
      </c>
      <c r="I1741" t="s">
        <v>115</v>
      </c>
      <c r="J1741" t="s">
        <v>147</v>
      </c>
      <c r="L1741">
        <v>200</v>
      </c>
      <c r="M1741">
        <v>200</v>
      </c>
      <c r="N1741">
        <v>0</v>
      </c>
      <c r="O1741">
        <v>0</v>
      </c>
      <c r="P1741">
        <v>200</v>
      </c>
      <c r="Q1741" t="s">
        <v>131</v>
      </c>
      <c r="R1741">
        <v>0</v>
      </c>
      <c r="S1741">
        <v>0</v>
      </c>
      <c r="T1741">
        <v>0</v>
      </c>
      <c r="U1741">
        <v>0</v>
      </c>
      <c r="V1741">
        <v>0</v>
      </c>
      <c r="W1741">
        <v>0</v>
      </c>
      <c r="X1741">
        <v>0</v>
      </c>
      <c r="Y1741">
        <v>0</v>
      </c>
      <c r="Z1741">
        <v>0</v>
      </c>
      <c r="AA1741">
        <v>0</v>
      </c>
      <c r="AB1741">
        <v>0</v>
      </c>
      <c r="AC1741">
        <v>0</v>
      </c>
      <c r="AD1741">
        <v>0</v>
      </c>
      <c r="AE1741" t="s">
        <v>104</v>
      </c>
      <c r="AF1741" t="s">
        <v>105</v>
      </c>
      <c r="AG1741" t="s">
        <v>442</v>
      </c>
      <c r="AH1741" t="s">
        <v>105</v>
      </c>
    </row>
    <row r="1742" spans="1:34" ht="15">
      <c r="A1742" t="s">
        <v>101</v>
      </c>
      <c r="B1742" t="s">
        <v>102</v>
      </c>
      <c r="C1742" t="s">
        <v>441</v>
      </c>
      <c r="D1742" t="s">
        <v>210</v>
      </c>
      <c r="E1742" t="s">
        <v>102</v>
      </c>
      <c r="F1742">
        <v>2012</v>
      </c>
      <c r="G1742" t="s">
        <v>113</v>
      </c>
      <c r="H1742" t="s">
        <v>211</v>
      </c>
      <c r="I1742" t="s">
        <v>115</v>
      </c>
      <c r="J1742" t="s">
        <v>150</v>
      </c>
      <c r="L1742">
        <v>1700</v>
      </c>
      <c r="M1742">
        <v>1700</v>
      </c>
      <c r="N1742">
        <v>0</v>
      </c>
      <c r="O1742">
        <v>0</v>
      </c>
      <c r="P1742">
        <v>1700</v>
      </c>
      <c r="Q1742" t="s">
        <v>131</v>
      </c>
      <c r="R1742">
        <v>0</v>
      </c>
      <c r="S1742">
        <v>0</v>
      </c>
      <c r="T1742">
        <v>0</v>
      </c>
      <c r="U1742">
        <v>0</v>
      </c>
      <c r="V1742">
        <v>0</v>
      </c>
      <c r="W1742">
        <v>0</v>
      </c>
      <c r="X1742">
        <v>0</v>
      </c>
      <c r="Y1742">
        <v>0</v>
      </c>
      <c r="Z1742">
        <v>0</v>
      </c>
      <c r="AA1742">
        <v>0</v>
      </c>
      <c r="AB1742">
        <v>0</v>
      </c>
      <c r="AC1742">
        <v>0</v>
      </c>
      <c r="AD1742">
        <v>0</v>
      </c>
      <c r="AE1742" t="s">
        <v>104</v>
      </c>
      <c r="AF1742" t="s">
        <v>105</v>
      </c>
      <c r="AG1742" t="s">
        <v>442</v>
      </c>
      <c r="AH1742" t="s">
        <v>105</v>
      </c>
    </row>
    <row r="1743" spans="1:34" ht="15">
      <c r="A1743" t="s">
        <v>101</v>
      </c>
      <c r="B1743" t="s">
        <v>102</v>
      </c>
      <c r="C1743" t="s">
        <v>441</v>
      </c>
      <c r="D1743" t="s">
        <v>451</v>
      </c>
      <c r="E1743" t="s">
        <v>102</v>
      </c>
      <c r="F1743">
        <v>2012</v>
      </c>
      <c r="G1743" t="s">
        <v>113</v>
      </c>
      <c r="H1743" t="s">
        <v>452</v>
      </c>
      <c r="I1743" t="s">
        <v>115</v>
      </c>
      <c r="J1743" t="s">
        <v>150</v>
      </c>
      <c r="L1743">
        <v>20000</v>
      </c>
      <c r="M1743">
        <v>20000</v>
      </c>
      <c r="N1743">
        <v>0</v>
      </c>
      <c r="O1743">
        <v>0</v>
      </c>
      <c r="P1743">
        <v>20000</v>
      </c>
      <c r="Q1743" t="s">
        <v>131</v>
      </c>
      <c r="R1743">
        <v>0</v>
      </c>
      <c r="S1743">
        <v>0</v>
      </c>
      <c r="T1743">
        <v>0</v>
      </c>
      <c r="U1743">
        <v>0</v>
      </c>
      <c r="V1743">
        <v>0</v>
      </c>
      <c r="W1743">
        <v>0</v>
      </c>
      <c r="X1743">
        <v>0</v>
      </c>
      <c r="Y1743">
        <v>0</v>
      </c>
      <c r="Z1743">
        <v>0</v>
      </c>
      <c r="AA1743">
        <v>0</v>
      </c>
      <c r="AB1743">
        <v>0</v>
      </c>
      <c r="AC1743">
        <v>0</v>
      </c>
      <c r="AD1743">
        <v>0</v>
      </c>
      <c r="AE1743" t="s">
        <v>104</v>
      </c>
      <c r="AF1743" t="s">
        <v>105</v>
      </c>
      <c r="AG1743" t="s">
        <v>442</v>
      </c>
      <c r="AH1743" t="s">
        <v>105</v>
      </c>
    </row>
    <row r="1744" spans="1:34" ht="15">
      <c r="A1744" t="s">
        <v>101</v>
      </c>
      <c r="B1744" t="s">
        <v>102</v>
      </c>
      <c r="C1744" t="s">
        <v>441</v>
      </c>
      <c r="D1744" t="s">
        <v>430</v>
      </c>
      <c r="E1744" t="s">
        <v>102</v>
      </c>
      <c r="F1744">
        <v>2012</v>
      </c>
      <c r="G1744" t="s">
        <v>113</v>
      </c>
      <c r="H1744" t="s">
        <v>431</v>
      </c>
      <c r="I1744" t="s">
        <v>115</v>
      </c>
      <c r="J1744" t="s">
        <v>150</v>
      </c>
      <c r="L1744">
        <v>300</v>
      </c>
      <c r="M1744">
        <v>300</v>
      </c>
      <c r="N1744">
        <v>0</v>
      </c>
      <c r="O1744">
        <v>0</v>
      </c>
      <c r="P1744">
        <v>300</v>
      </c>
      <c r="Q1744" t="s">
        <v>131</v>
      </c>
      <c r="R1744">
        <v>0</v>
      </c>
      <c r="S1744">
        <v>0</v>
      </c>
      <c r="T1744">
        <v>0</v>
      </c>
      <c r="U1744">
        <v>0</v>
      </c>
      <c r="V1744">
        <v>0</v>
      </c>
      <c r="W1744">
        <v>0</v>
      </c>
      <c r="X1744">
        <v>0</v>
      </c>
      <c r="Y1744">
        <v>0</v>
      </c>
      <c r="Z1744">
        <v>0</v>
      </c>
      <c r="AA1744">
        <v>0</v>
      </c>
      <c r="AB1744">
        <v>0</v>
      </c>
      <c r="AC1744">
        <v>0</v>
      </c>
      <c r="AD1744">
        <v>0</v>
      </c>
      <c r="AE1744" t="s">
        <v>104</v>
      </c>
      <c r="AF1744" t="s">
        <v>105</v>
      </c>
      <c r="AG1744" t="s">
        <v>442</v>
      </c>
      <c r="AH1744" t="s">
        <v>105</v>
      </c>
    </row>
    <row r="1745" spans="1:34" ht="15">
      <c r="A1745" t="s">
        <v>101</v>
      </c>
      <c r="B1745" t="s">
        <v>102</v>
      </c>
      <c r="C1745" t="s">
        <v>441</v>
      </c>
      <c r="D1745" t="s">
        <v>380</v>
      </c>
      <c r="E1745" t="s">
        <v>102</v>
      </c>
      <c r="F1745">
        <v>2012</v>
      </c>
      <c r="G1745" t="s">
        <v>113</v>
      </c>
      <c r="H1745" t="s">
        <v>381</v>
      </c>
      <c r="I1745" t="s">
        <v>115</v>
      </c>
      <c r="J1745" t="s">
        <v>150</v>
      </c>
      <c r="L1745">
        <v>28999.920000000002</v>
      </c>
      <c r="M1745">
        <v>28999.920000000002</v>
      </c>
      <c r="N1745">
        <v>0</v>
      </c>
      <c r="O1745">
        <v>0</v>
      </c>
      <c r="P1745">
        <v>28999.920000000002</v>
      </c>
      <c r="Q1745" t="s">
        <v>131</v>
      </c>
      <c r="R1745">
        <v>0</v>
      </c>
      <c r="S1745">
        <v>0</v>
      </c>
      <c r="T1745">
        <v>0</v>
      </c>
      <c r="U1745">
        <v>0</v>
      </c>
      <c r="V1745">
        <v>0</v>
      </c>
      <c r="W1745">
        <v>0</v>
      </c>
      <c r="X1745">
        <v>0</v>
      </c>
      <c r="Y1745">
        <v>0</v>
      </c>
      <c r="Z1745">
        <v>0</v>
      </c>
      <c r="AA1745">
        <v>0</v>
      </c>
      <c r="AB1745">
        <v>0</v>
      </c>
      <c r="AC1745">
        <v>0</v>
      </c>
      <c r="AD1745">
        <v>0</v>
      </c>
      <c r="AE1745" t="s">
        <v>104</v>
      </c>
      <c r="AF1745" t="s">
        <v>105</v>
      </c>
      <c r="AG1745" t="s">
        <v>442</v>
      </c>
      <c r="AH1745" t="s">
        <v>105</v>
      </c>
    </row>
    <row r="1746" spans="1:34" ht="15">
      <c r="A1746" t="s">
        <v>101</v>
      </c>
      <c r="B1746" t="s">
        <v>102</v>
      </c>
      <c r="C1746" t="s">
        <v>441</v>
      </c>
      <c r="D1746" t="s">
        <v>148</v>
      </c>
      <c r="E1746" t="s">
        <v>102</v>
      </c>
      <c r="F1746">
        <v>2012</v>
      </c>
      <c r="G1746" t="s">
        <v>113</v>
      </c>
      <c r="H1746" t="s">
        <v>149</v>
      </c>
      <c r="I1746" t="s">
        <v>115</v>
      </c>
      <c r="J1746" t="s">
        <v>150</v>
      </c>
      <c r="L1746">
        <v>63821</v>
      </c>
      <c r="M1746">
        <v>63821</v>
      </c>
      <c r="N1746">
        <v>0</v>
      </c>
      <c r="O1746">
        <v>0</v>
      </c>
      <c r="P1746">
        <v>63821</v>
      </c>
      <c r="Q1746" t="s">
        <v>131</v>
      </c>
      <c r="R1746">
        <v>0</v>
      </c>
      <c r="S1746">
        <v>0</v>
      </c>
      <c r="T1746">
        <v>0</v>
      </c>
      <c r="U1746">
        <v>0</v>
      </c>
      <c r="V1746">
        <v>0</v>
      </c>
      <c r="W1746">
        <v>0</v>
      </c>
      <c r="X1746">
        <v>0</v>
      </c>
      <c r="Y1746">
        <v>0</v>
      </c>
      <c r="Z1746">
        <v>0</v>
      </c>
      <c r="AA1746">
        <v>0</v>
      </c>
      <c r="AB1746">
        <v>0</v>
      </c>
      <c r="AC1746">
        <v>0</v>
      </c>
      <c r="AD1746">
        <v>0</v>
      </c>
      <c r="AE1746" t="s">
        <v>104</v>
      </c>
      <c r="AF1746" t="s">
        <v>105</v>
      </c>
      <c r="AG1746" t="s">
        <v>442</v>
      </c>
      <c r="AH1746" t="s">
        <v>105</v>
      </c>
    </row>
    <row r="1747" spans="1:34" ht="15">
      <c r="A1747" t="s">
        <v>101</v>
      </c>
      <c r="B1747" t="s">
        <v>102</v>
      </c>
      <c r="C1747" t="s">
        <v>441</v>
      </c>
      <c r="D1747" t="s">
        <v>151</v>
      </c>
      <c r="E1747" t="s">
        <v>102</v>
      </c>
      <c r="F1747">
        <v>2012</v>
      </c>
      <c r="G1747" t="s">
        <v>113</v>
      </c>
      <c r="H1747" t="s">
        <v>152</v>
      </c>
      <c r="I1747" t="s">
        <v>115</v>
      </c>
      <c r="J1747" t="s">
        <v>150</v>
      </c>
      <c r="L1747">
        <v>30000.08</v>
      </c>
      <c r="M1747">
        <v>30000.08</v>
      </c>
      <c r="N1747">
        <v>0</v>
      </c>
      <c r="O1747">
        <v>0</v>
      </c>
      <c r="P1747">
        <v>30000.08</v>
      </c>
      <c r="Q1747" t="s">
        <v>131</v>
      </c>
      <c r="R1747">
        <v>0</v>
      </c>
      <c r="S1747">
        <v>0</v>
      </c>
      <c r="T1747">
        <v>0</v>
      </c>
      <c r="U1747">
        <v>0</v>
      </c>
      <c r="V1747">
        <v>0</v>
      </c>
      <c r="W1747">
        <v>0</v>
      </c>
      <c r="X1747">
        <v>0</v>
      </c>
      <c r="Y1747">
        <v>0</v>
      </c>
      <c r="Z1747">
        <v>0</v>
      </c>
      <c r="AA1747">
        <v>0</v>
      </c>
      <c r="AB1747">
        <v>0</v>
      </c>
      <c r="AC1747">
        <v>0</v>
      </c>
      <c r="AD1747">
        <v>0</v>
      </c>
      <c r="AE1747" t="s">
        <v>104</v>
      </c>
      <c r="AF1747" t="s">
        <v>105</v>
      </c>
      <c r="AG1747" t="s">
        <v>442</v>
      </c>
      <c r="AH1747" t="s">
        <v>105</v>
      </c>
    </row>
    <row r="1748" spans="1:34" ht="15">
      <c r="A1748" t="s">
        <v>101</v>
      </c>
      <c r="B1748" t="s">
        <v>102</v>
      </c>
      <c r="C1748" t="s">
        <v>441</v>
      </c>
      <c r="D1748" t="s">
        <v>453</v>
      </c>
      <c r="E1748" t="s">
        <v>102</v>
      </c>
      <c r="F1748">
        <v>2012</v>
      </c>
      <c r="G1748" t="s">
        <v>113</v>
      </c>
      <c r="H1748" t="s">
        <v>454</v>
      </c>
      <c r="I1748" t="s">
        <v>115</v>
      </c>
      <c r="J1748" t="s">
        <v>187</v>
      </c>
      <c r="L1748">
        <v>49318</v>
      </c>
      <c r="M1748">
        <v>49318</v>
      </c>
      <c r="N1748">
        <v>0</v>
      </c>
      <c r="O1748">
        <v>0</v>
      </c>
      <c r="P1748">
        <v>49318</v>
      </c>
      <c r="Q1748" t="s">
        <v>131</v>
      </c>
      <c r="R1748">
        <v>0</v>
      </c>
      <c r="S1748">
        <v>0</v>
      </c>
      <c r="T1748">
        <v>0</v>
      </c>
      <c r="U1748">
        <v>0</v>
      </c>
      <c r="V1748">
        <v>0</v>
      </c>
      <c r="W1748">
        <v>0</v>
      </c>
      <c r="X1748">
        <v>0</v>
      </c>
      <c r="Y1748">
        <v>0</v>
      </c>
      <c r="Z1748">
        <v>0</v>
      </c>
      <c r="AA1748">
        <v>0</v>
      </c>
      <c r="AB1748">
        <v>0</v>
      </c>
      <c r="AC1748">
        <v>0</v>
      </c>
      <c r="AD1748">
        <v>0</v>
      </c>
      <c r="AE1748" t="s">
        <v>104</v>
      </c>
      <c r="AF1748" t="s">
        <v>105</v>
      </c>
      <c r="AG1748" t="s">
        <v>442</v>
      </c>
      <c r="AH1748" t="s">
        <v>105</v>
      </c>
    </row>
    <row r="1749" spans="1:34" ht="15">
      <c r="A1749" t="s">
        <v>101</v>
      </c>
      <c r="B1749" t="s">
        <v>102</v>
      </c>
      <c r="C1749" t="s">
        <v>441</v>
      </c>
      <c r="D1749" t="s">
        <v>188</v>
      </c>
      <c r="E1749" t="s">
        <v>102</v>
      </c>
      <c r="F1749">
        <v>2012</v>
      </c>
      <c r="G1749" t="s">
        <v>113</v>
      </c>
      <c r="H1749" t="s">
        <v>189</v>
      </c>
      <c r="I1749" t="s">
        <v>115</v>
      </c>
      <c r="J1749" t="s">
        <v>190</v>
      </c>
      <c r="L1749">
        <v>63800</v>
      </c>
      <c r="M1749">
        <v>63800</v>
      </c>
      <c r="N1749">
        <v>0</v>
      </c>
      <c r="O1749">
        <v>0</v>
      </c>
      <c r="P1749">
        <v>63800</v>
      </c>
      <c r="Q1749" t="s">
        <v>131</v>
      </c>
      <c r="R1749">
        <v>0</v>
      </c>
      <c r="S1749">
        <v>0</v>
      </c>
      <c r="T1749">
        <v>0</v>
      </c>
      <c r="U1749">
        <v>0</v>
      </c>
      <c r="V1749">
        <v>0</v>
      </c>
      <c r="W1749">
        <v>0</v>
      </c>
      <c r="X1749">
        <v>0</v>
      </c>
      <c r="Y1749">
        <v>0</v>
      </c>
      <c r="Z1749">
        <v>0</v>
      </c>
      <c r="AA1749">
        <v>0</v>
      </c>
      <c r="AB1749">
        <v>0</v>
      </c>
      <c r="AC1749">
        <v>0</v>
      </c>
      <c r="AD1749">
        <v>0</v>
      </c>
      <c r="AE1749" t="s">
        <v>104</v>
      </c>
      <c r="AF1749" t="s">
        <v>105</v>
      </c>
      <c r="AG1749" t="s">
        <v>442</v>
      </c>
      <c r="AH1749" t="s">
        <v>105</v>
      </c>
    </row>
    <row r="1750" spans="1:34" ht="15">
      <c r="A1750" t="s">
        <v>101</v>
      </c>
      <c r="B1750" t="s">
        <v>102</v>
      </c>
      <c r="C1750" t="s">
        <v>441</v>
      </c>
      <c r="D1750" t="s">
        <v>155</v>
      </c>
      <c r="E1750" t="s">
        <v>102</v>
      </c>
      <c r="F1750">
        <v>2012</v>
      </c>
      <c r="G1750" t="s">
        <v>113</v>
      </c>
      <c r="H1750" t="s">
        <v>156</v>
      </c>
      <c r="I1750" t="s">
        <v>115</v>
      </c>
      <c r="J1750" t="s">
        <v>157</v>
      </c>
      <c r="L1750">
        <v>0.08</v>
      </c>
      <c r="M1750">
        <v>0.08</v>
      </c>
      <c r="N1750">
        <v>0</v>
      </c>
      <c r="O1750">
        <v>0</v>
      </c>
      <c r="P1750">
        <v>0.08</v>
      </c>
      <c r="Q1750" t="s">
        <v>131</v>
      </c>
      <c r="R1750">
        <v>0</v>
      </c>
      <c r="S1750">
        <v>0</v>
      </c>
      <c r="T1750">
        <v>0</v>
      </c>
      <c r="U1750">
        <v>0</v>
      </c>
      <c r="V1750">
        <v>0</v>
      </c>
      <c r="W1750">
        <v>0</v>
      </c>
      <c r="X1750">
        <v>0</v>
      </c>
      <c r="Y1750">
        <v>0</v>
      </c>
      <c r="Z1750">
        <v>0</v>
      </c>
      <c r="AA1750">
        <v>0</v>
      </c>
      <c r="AB1750">
        <v>0</v>
      </c>
      <c r="AC1750">
        <v>0</v>
      </c>
      <c r="AD1750">
        <v>0</v>
      </c>
      <c r="AE1750" t="s">
        <v>104</v>
      </c>
      <c r="AF1750" t="s">
        <v>105</v>
      </c>
      <c r="AG1750" t="s">
        <v>442</v>
      </c>
      <c r="AH1750" t="s">
        <v>105</v>
      </c>
    </row>
    <row r="1751" spans="1:34" ht="15">
      <c r="A1751" t="s">
        <v>101</v>
      </c>
      <c r="B1751" t="s">
        <v>102</v>
      </c>
      <c r="C1751" t="s">
        <v>441</v>
      </c>
      <c r="D1751" t="s">
        <v>191</v>
      </c>
      <c r="E1751" t="s">
        <v>102</v>
      </c>
      <c r="F1751">
        <v>2012</v>
      </c>
      <c r="G1751" t="s">
        <v>113</v>
      </c>
      <c r="H1751" t="s">
        <v>192</v>
      </c>
      <c r="I1751" t="s">
        <v>115</v>
      </c>
      <c r="J1751" t="s">
        <v>193</v>
      </c>
      <c r="L1751">
        <v>44074</v>
      </c>
      <c r="M1751">
        <v>44074</v>
      </c>
      <c r="N1751">
        <v>0</v>
      </c>
      <c r="O1751">
        <v>0</v>
      </c>
      <c r="P1751">
        <v>44074</v>
      </c>
      <c r="Q1751" t="s">
        <v>131</v>
      </c>
      <c r="R1751">
        <v>0</v>
      </c>
      <c r="S1751">
        <v>0</v>
      </c>
      <c r="T1751">
        <v>0</v>
      </c>
      <c r="U1751">
        <v>0</v>
      </c>
      <c r="V1751">
        <v>0</v>
      </c>
      <c r="W1751">
        <v>0</v>
      </c>
      <c r="X1751">
        <v>0</v>
      </c>
      <c r="Y1751">
        <v>0</v>
      </c>
      <c r="Z1751">
        <v>0</v>
      </c>
      <c r="AA1751">
        <v>0</v>
      </c>
      <c r="AB1751">
        <v>0</v>
      </c>
      <c r="AC1751">
        <v>0</v>
      </c>
      <c r="AD1751">
        <v>0</v>
      </c>
      <c r="AE1751" t="s">
        <v>104</v>
      </c>
      <c r="AF1751" t="s">
        <v>105</v>
      </c>
      <c r="AG1751" t="s">
        <v>442</v>
      </c>
      <c r="AH1751" t="s">
        <v>105</v>
      </c>
    </row>
    <row r="1752" spans="1:34" ht="15">
      <c r="A1752" t="s">
        <v>101</v>
      </c>
      <c r="B1752" t="s">
        <v>102</v>
      </c>
      <c r="C1752" t="s">
        <v>441</v>
      </c>
      <c r="D1752" t="s">
        <v>455</v>
      </c>
      <c r="E1752" t="s">
        <v>102</v>
      </c>
      <c r="F1752">
        <v>2012</v>
      </c>
      <c r="G1752" t="s">
        <v>113</v>
      </c>
      <c r="H1752" t="s">
        <v>456</v>
      </c>
      <c r="I1752" t="s">
        <v>115</v>
      </c>
      <c r="J1752" t="s">
        <v>193</v>
      </c>
      <c r="L1752">
        <v>118419</v>
      </c>
      <c r="M1752">
        <v>118419</v>
      </c>
      <c r="N1752">
        <v>0</v>
      </c>
      <c r="O1752">
        <v>0</v>
      </c>
      <c r="P1752">
        <v>118419</v>
      </c>
      <c r="Q1752" t="s">
        <v>131</v>
      </c>
      <c r="R1752">
        <v>0</v>
      </c>
      <c r="S1752">
        <v>0</v>
      </c>
      <c r="T1752">
        <v>0</v>
      </c>
      <c r="U1752">
        <v>0</v>
      </c>
      <c r="V1752">
        <v>0</v>
      </c>
      <c r="W1752">
        <v>0</v>
      </c>
      <c r="X1752">
        <v>0</v>
      </c>
      <c r="Y1752">
        <v>0</v>
      </c>
      <c r="Z1752">
        <v>0</v>
      </c>
      <c r="AA1752">
        <v>0</v>
      </c>
      <c r="AB1752">
        <v>0</v>
      </c>
      <c r="AC1752">
        <v>0</v>
      </c>
      <c r="AD1752">
        <v>0</v>
      </c>
      <c r="AE1752" t="s">
        <v>104</v>
      </c>
      <c r="AF1752" t="s">
        <v>105</v>
      </c>
      <c r="AG1752" t="s">
        <v>442</v>
      </c>
      <c r="AH1752" t="s">
        <v>105</v>
      </c>
    </row>
    <row r="1753" spans="1:34" ht="15">
      <c r="A1753" t="s">
        <v>101</v>
      </c>
      <c r="B1753" t="s">
        <v>102</v>
      </c>
      <c r="C1753" t="s">
        <v>441</v>
      </c>
      <c r="D1753" t="s">
        <v>382</v>
      </c>
      <c r="E1753" t="s">
        <v>102</v>
      </c>
      <c r="F1753">
        <v>2012</v>
      </c>
      <c r="G1753" t="s">
        <v>113</v>
      </c>
      <c r="H1753" t="s">
        <v>383</v>
      </c>
      <c r="I1753" t="s">
        <v>115</v>
      </c>
      <c r="J1753" t="s">
        <v>356</v>
      </c>
      <c r="L1753">
        <v>-49971.96</v>
      </c>
      <c r="M1753">
        <v>-49971.96</v>
      </c>
      <c r="N1753">
        <v>0</v>
      </c>
      <c r="O1753">
        <v>0</v>
      </c>
      <c r="P1753">
        <v>-49971.96</v>
      </c>
      <c r="Q1753" t="s">
        <v>131</v>
      </c>
      <c r="R1753">
        <v>0</v>
      </c>
      <c r="S1753">
        <v>0</v>
      </c>
      <c r="T1753">
        <v>0</v>
      </c>
      <c r="U1753">
        <v>0</v>
      </c>
      <c r="V1753">
        <v>0</v>
      </c>
      <c r="W1753">
        <v>0</v>
      </c>
      <c r="X1753">
        <v>0</v>
      </c>
      <c r="Y1753">
        <v>0</v>
      </c>
      <c r="Z1753">
        <v>0</v>
      </c>
      <c r="AA1753">
        <v>0</v>
      </c>
      <c r="AB1753">
        <v>0</v>
      </c>
      <c r="AC1753">
        <v>0</v>
      </c>
      <c r="AD1753">
        <v>0</v>
      </c>
      <c r="AE1753" t="s">
        <v>104</v>
      </c>
      <c r="AF1753" t="s">
        <v>105</v>
      </c>
      <c r="AG1753" t="s">
        <v>442</v>
      </c>
      <c r="AH1753" t="s">
        <v>105</v>
      </c>
    </row>
    <row r="1754" spans="1:34" ht="15">
      <c r="A1754" t="s">
        <v>101</v>
      </c>
      <c r="B1754" t="s">
        <v>102</v>
      </c>
      <c r="C1754" t="s">
        <v>441</v>
      </c>
      <c r="D1754" t="s">
        <v>225</v>
      </c>
      <c r="E1754" t="s">
        <v>102</v>
      </c>
      <c r="F1754">
        <v>2012</v>
      </c>
      <c r="G1754" t="s">
        <v>113</v>
      </c>
      <c r="H1754" t="s">
        <v>226</v>
      </c>
      <c r="I1754" t="s">
        <v>115</v>
      </c>
      <c r="J1754" t="s">
        <v>227</v>
      </c>
      <c r="L1754">
        <v>0</v>
      </c>
      <c r="M1754">
        <v>0</v>
      </c>
      <c r="N1754">
        <v>0</v>
      </c>
      <c r="O1754">
        <v>0</v>
      </c>
      <c r="P1754">
        <v>0</v>
      </c>
      <c r="Q1754" t="s">
        <v>103</v>
      </c>
      <c r="R1754">
        <v>-39620.35</v>
      </c>
      <c r="S1754">
        <v>-32242.12</v>
      </c>
      <c r="T1754">
        <v>-69903.38</v>
      </c>
      <c r="U1754">
        <v>-46879.72</v>
      </c>
      <c r="V1754">
        <v>-57349.98</v>
      </c>
      <c r="W1754">
        <v>-41860.85</v>
      </c>
      <c r="X1754">
        <v>-37356.56</v>
      </c>
      <c r="Y1754">
        <v>-63116.36</v>
      </c>
      <c r="Z1754">
        <v>-41185.31</v>
      </c>
      <c r="AA1754">
        <v>-37266.98</v>
      </c>
      <c r="AB1754">
        <v>-32811.39</v>
      </c>
      <c r="AC1754">
        <v>-45332.98</v>
      </c>
      <c r="AD1754">
        <v>544925.98</v>
      </c>
      <c r="AE1754" t="s">
        <v>104</v>
      </c>
      <c r="AF1754" t="s">
        <v>105</v>
      </c>
      <c r="AG1754" t="s">
        <v>442</v>
      </c>
      <c r="AH1754" t="s">
        <v>105</v>
      </c>
    </row>
    <row r="1755" spans="1:34" ht="15">
      <c r="A1755" t="s">
        <v>101</v>
      </c>
      <c r="B1755" t="s">
        <v>102</v>
      </c>
      <c r="C1755" t="s">
        <v>441</v>
      </c>
      <c r="D1755" t="s">
        <v>225</v>
      </c>
      <c r="E1755" t="s">
        <v>106</v>
      </c>
      <c r="F1755">
        <v>2012</v>
      </c>
      <c r="G1755" t="s">
        <v>113</v>
      </c>
      <c r="H1755" t="s">
        <v>226</v>
      </c>
      <c r="I1755" t="s">
        <v>115</v>
      </c>
      <c r="J1755" t="s">
        <v>227</v>
      </c>
      <c r="L1755">
        <v>0</v>
      </c>
      <c r="M1755">
        <v>0</v>
      </c>
      <c r="N1755">
        <v>-544925.98</v>
      </c>
      <c r="O1755">
        <v>0</v>
      </c>
      <c r="P1755">
        <v>544925.98</v>
      </c>
      <c r="Q1755" t="s">
        <v>103</v>
      </c>
      <c r="R1755">
        <v>0</v>
      </c>
      <c r="S1755">
        <v>0</v>
      </c>
      <c r="T1755">
        <v>0</v>
      </c>
      <c r="U1755">
        <v>0</v>
      </c>
      <c r="V1755">
        <v>0</v>
      </c>
      <c r="W1755">
        <v>0</v>
      </c>
      <c r="X1755">
        <v>0</v>
      </c>
      <c r="Y1755">
        <v>0</v>
      </c>
      <c r="Z1755">
        <v>0</v>
      </c>
      <c r="AA1755">
        <v>0</v>
      </c>
      <c r="AB1755">
        <v>0</v>
      </c>
      <c r="AC1755">
        <v>0</v>
      </c>
      <c r="AD1755">
        <v>-544925.98</v>
      </c>
      <c r="AE1755" t="s">
        <v>104</v>
      </c>
      <c r="AF1755" t="s">
        <v>105</v>
      </c>
      <c r="AG1755" t="s">
        <v>442</v>
      </c>
      <c r="AH1755" t="s">
        <v>107</v>
      </c>
    </row>
    <row r="1756" spans="1:34" ht="15">
      <c r="A1756" t="s">
        <v>101</v>
      </c>
      <c r="B1756" t="s">
        <v>102</v>
      </c>
      <c r="C1756" t="s">
        <v>441</v>
      </c>
      <c r="D1756" t="s">
        <v>228</v>
      </c>
      <c r="E1756" t="s">
        <v>102</v>
      </c>
      <c r="F1756">
        <v>2012</v>
      </c>
      <c r="G1756" t="s">
        <v>113</v>
      </c>
      <c r="H1756" t="s">
        <v>229</v>
      </c>
      <c r="I1756" t="s">
        <v>115</v>
      </c>
      <c r="J1756" t="s">
        <v>227</v>
      </c>
      <c r="L1756">
        <v>0</v>
      </c>
      <c r="M1756">
        <v>0</v>
      </c>
      <c r="N1756">
        <v>0</v>
      </c>
      <c r="O1756">
        <v>0</v>
      </c>
      <c r="P1756">
        <v>0</v>
      </c>
      <c r="Q1756" t="s">
        <v>103</v>
      </c>
      <c r="R1756">
        <v>-22861.510000000002</v>
      </c>
      <c r="S1756">
        <v>-18603.98</v>
      </c>
      <c r="T1756">
        <v>-40334.21</v>
      </c>
      <c r="U1756">
        <v>-27050.13</v>
      </c>
      <c r="V1756">
        <v>-33091.5</v>
      </c>
      <c r="W1756">
        <v>-24154.45</v>
      </c>
      <c r="X1756">
        <v>-21671.25</v>
      </c>
      <c r="Y1756">
        <v>-36616.23</v>
      </c>
      <c r="Z1756">
        <v>-23837.99</v>
      </c>
      <c r="AA1756">
        <v>-21646.53</v>
      </c>
      <c r="AB1756">
        <v>-19032.91</v>
      </c>
      <c r="AC1756">
        <v>-26180.95</v>
      </c>
      <c r="AD1756">
        <v>315081.64</v>
      </c>
      <c r="AE1756" t="s">
        <v>104</v>
      </c>
      <c r="AF1756" t="s">
        <v>105</v>
      </c>
      <c r="AG1756" t="s">
        <v>442</v>
      </c>
      <c r="AH1756" t="s">
        <v>105</v>
      </c>
    </row>
    <row r="1757" spans="1:34" ht="15">
      <c r="A1757" t="s">
        <v>101</v>
      </c>
      <c r="B1757" t="s">
        <v>102</v>
      </c>
      <c r="C1757" t="s">
        <v>441</v>
      </c>
      <c r="D1757" t="s">
        <v>228</v>
      </c>
      <c r="E1757" t="s">
        <v>106</v>
      </c>
      <c r="F1757">
        <v>2012</v>
      </c>
      <c r="G1757" t="s">
        <v>113</v>
      </c>
      <c r="H1757" t="s">
        <v>229</v>
      </c>
      <c r="I1757" t="s">
        <v>115</v>
      </c>
      <c r="J1757" t="s">
        <v>227</v>
      </c>
      <c r="L1757">
        <v>0</v>
      </c>
      <c r="M1757">
        <v>0</v>
      </c>
      <c r="N1757">
        <v>-315081.64</v>
      </c>
      <c r="O1757">
        <v>0</v>
      </c>
      <c r="P1757">
        <v>315081.64</v>
      </c>
      <c r="Q1757" t="s">
        <v>103</v>
      </c>
      <c r="R1757">
        <v>0</v>
      </c>
      <c r="S1757">
        <v>0</v>
      </c>
      <c r="T1757">
        <v>0</v>
      </c>
      <c r="U1757">
        <v>0</v>
      </c>
      <c r="V1757">
        <v>0</v>
      </c>
      <c r="W1757">
        <v>0</v>
      </c>
      <c r="X1757">
        <v>0</v>
      </c>
      <c r="Y1757">
        <v>0</v>
      </c>
      <c r="Z1757">
        <v>0</v>
      </c>
      <c r="AA1757">
        <v>0</v>
      </c>
      <c r="AB1757">
        <v>0</v>
      </c>
      <c r="AC1757">
        <v>0</v>
      </c>
      <c r="AD1757">
        <v>-315081.64</v>
      </c>
      <c r="AE1757" t="s">
        <v>104</v>
      </c>
      <c r="AF1757" t="s">
        <v>105</v>
      </c>
      <c r="AG1757" t="s">
        <v>442</v>
      </c>
      <c r="AH1757" t="s">
        <v>107</v>
      </c>
    </row>
    <row r="1758" spans="1:34" ht="15">
      <c r="A1758" t="s">
        <v>101</v>
      </c>
      <c r="B1758" t="s">
        <v>102</v>
      </c>
      <c r="C1758" t="s">
        <v>441</v>
      </c>
      <c r="D1758" t="s">
        <v>161</v>
      </c>
      <c r="E1758" t="s">
        <v>102</v>
      </c>
      <c r="F1758">
        <v>2012</v>
      </c>
      <c r="G1758" t="s">
        <v>121</v>
      </c>
      <c r="H1758" t="s">
        <v>162</v>
      </c>
      <c r="I1758" t="s">
        <v>123</v>
      </c>
      <c r="J1758" t="s">
        <v>124</v>
      </c>
      <c r="L1758" s="40">
        <v>-3415148</v>
      </c>
      <c r="M1758" s="40">
        <v>-3101616</v>
      </c>
      <c r="N1758" s="40">
        <v>0</v>
      </c>
      <c r="O1758" s="40">
        <v>0</v>
      </c>
      <c r="P1758" s="40">
        <v>-3101616</v>
      </c>
      <c r="Q1758" t="s">
        <v>131</v>
      </c>
      <c r="R1758">
        <v>0</v>
      </c>
      <c r="S1758">
        <v>0</v>
      </c>
      <c r="T1758">
        <v>0</v>
      </c>
      <c r="U1758">
        <v>0</v>
      </c>
      <c r="V1758">
        <v>0</v>
      </c>
      <c r="W1758">
        <v>0</v>
      </c>
      <c r="X1758">
        <v>0</v>
      </c>
      <c r="Y1758">
        <v>0</v>
      </c>
      <c r="Z1758">
        <v>0</v>
      </c>
      <c r="AA1758">
        <v>0</v>
      </c>
      <c r="AB1758">
        <v>0</v>
      </c>
      <c r="AC1758">
        <v>0</v>
      </c>
      <c r="AD1758">
        <v>0</v>
      </c>
      <c r="AE1758" t="s">
        <v>104</v>
      </c>
      <c r="AF1758" t="s">
        <v>105</v>
      </c>
      <c r="AG1758" t="s">
        <v>442</v>
      </c>
      <c r="AH1758" t="s">
        <v>105</v>
      </c>
    </row>
    <row r="1759" spans="1:34" ht="15">
      <c r="A1759" t="s">
        <v>101</v>
      </c>
      <c r="B1759" t="s">
        <v>102</v>
      </c>
      <c r="C1759" t="s">
        <v>441</v>
      </c>
      <c r="D1759" t="s">
        <v>443</v>
      </c>
      <c r="E1759" t="s">
        <v>102</v>
      </c>
      <c r="F1759">
        <v>2012</v>
      </c>
      <c r="G1759" t="s">
        <v>121</v>
      </c>
      <c r="H1759" t="s">
        <v>444</v>
      </c>
      <c r="I1759" t="s">
        <v>123</v>
      </c>
      <c r="J1759" t="s">
        <v>124</v>
      </c>
      <c r="L1759">
        <v>-223753</v>
      </c>
      <c r="M1759">
        <v>0</v>
      </c>
      <c r="N1759">
        <v>0</v>
      </c>
      <c r="O1759">
        <v>0</v>
      </c>
      <c r="P1759">
        <v>0</v>
      </c>
      <c r="Q1759" t="s">
        <v>103</v>
      </c>
      <c r="R1759">
        <v>0</v>
      </c>
      <c r="S1759">
        <v>0</v>
      </c>
      <c r="T1759">
        <v>0</v>
      </c>
      <c r="U1759">
        <v>0</v>
      </c>
      <c r="V1759">
        <v>0</v>
      </c>
      <c r="W1759">
        <v>0</v>
      </c>
      <c r="X1759">
        <v>0</v>
      </c>
      <c r="Y1759">
        <v>0</v>
      </c>
      <c r="Z1759">
        <v>0</v>
      </c>
      <c r="AA1759">
        <v>0</v>
      </c>
      <c r="AB1759">
        <v>0</v>
      </c>
      <c r="AC1759">
        <v>0</v>
      </c>
      <c r="AD1759">
        <v>0</v>
      </c>
      <c r="AE1759" t="s">
        <v>104</v>
      </c>
      <c r="AF1759" t="s">
        <v>105</v>
      </c>
      <c r="AG1759" t="s">
        <v>442</v>
      </c>
      <c r="AH1759" t="s">
        <v>105</v>
      </c>
    </row>
    <row r="1760" spans="1:34" ht="15">
      <c r="A1760" t="s">
        <v>101</v>
      </c>
      <c r="B1760" t="s">
        <v>102</v>
      </c>
      <c r="C1760" t="s">
        <v>441</v>
      </c>
      <c r="D1760" t="s">
        <v>445</v>
      </c>
      <c r="E1760" t="s">
        <v>102</v>
      </c>
      <c r="F1760">
        <v>2012</v>
      </c>
      <c r="G1760" t="s">
        <v>121</v>
      </c>
      <c r="H1760" t="s">
        <v>446</v>
      </c>
      <c r="I1760" t="s">
        <v>123</v>
      </c>
      <c r="J1760" t="s">
        <v>124</v>
      </c>
      <c r="L1760">
        <v>-247783</v>
      </c>
      <c r="M1760">
        <v>0</v>
      </c>
      <c r="N1760">
        <v>0</v>
      </c>
      <c r="O1760">
        <v>0</v>
      </c>
      <c r="P1760">
        <v>0</v>
      </c>
      <c r="Q1760" t="s">
        <v>103</v>
      </c>
      <c r="R1760">
        <v>0</v>
      </c>
      <c r="S1760">
        <v>0</v>
      </c>
      <c r="T1760">
        <v>0</v>
      </c>
      <c r="U1760">
        <v>0</v>
      </c>
      <c r="V1760">
        <v>0</v>
      </c>
      <c r="W1760">
        <v>0</v>
      </c>
      <c r="X1760">
        <v>0</v>
      </c>
      <c r="Y1760">
        <v>0</v>
      </c>
      <c r="Z1760">
        <v>0</v>
      </c>
      <c r="AA1760">
        <v>0</v>
      </c>
      <c r="AB1760">
        <v>0</v>
      </c>
      <c r="AC1760">
        <v>0</v>
      </c>
      <c r="AD1760">
        <v>0</v>
      </c>
      <c r="AE1760" t="s">
        <v>104</v>
      </c>
      <c r="AF1760" t="s">
        <v>105</v>
      </c>
      <c r="AG1760" t="s">
        <v>442</v>
      </c>
      <c r="AH1760" t="s">
        <v>105</v>
      </c>
    </row>
    <row r="1761" spans="1:34" ht="15">
      <c r="A1761" t="s">
        <v>101</v>
      </c>
      <c r="B1761" t="s">
        <v>628</v>
      </c>
      <c r="C1761" t="s">
        <v>441</v>
      </c>
      <c r="D1761" t="s">
        <v>127</v>
      </c>
      <c r="E1761" t="s">
        <v>106</v>
      </c>
      <c r="F1761">
        <v>2012</v>
      </c>
      <c r="G1761" t="s">
        <v>113</v>
      </c>
      <c r="H1761" t="s">
        <v>128</v>
      </c>
      <c r="I1761" t="s">
        <v>115</v>
      </c>
      <c r="J1761" t="s">
        <v>129</v>
      </c>
      <c r="K1761" t="s">
        <v>130</v>
      </c>
      <c r="L1761">
        <v>0</v>
      </c>
      <c r="M1761">
        <v>0</v>
      </c>
      <c r="N1761">
        <v>16423.47</v>
      </c>
      <c r="O1761">
        <v>0</v>
      </c>
      <c r="P1761">
        <v>-16423.47</v>
      </c>
      <c r="Q1761" t="s">
        <v>103</v>
      </c>
      <c r="R1761">
        <v>9786.54</v>
      </c>
      <c r="S1761">
        <v>5604.37</v>
      </c>
      <c r="T1761">
        <v>15155.220000000001</v>
      </c>
      <c r="U1761">
        <v>25322.920000000002</v>
      </c>
      <c r="V1761">
        <v>-22393.920000000002</v>
      </c>
      <c r="W1761">
        <v>4770.13</v>
      </c>
      <c r="X1761">
        <v>-38527.23</v>
      </c>
      <c r="Y1761">
        <v>69073.36</v>
      </c>
      <c r="Z1761">
        <v>-67740.45</v>
      </c>
      <c r="AA1761">
        <v>0</v>
      </c>
      <c r="AB1761">
        <v>0</v>
      </c>
      <c r="AC1761">
        <v>15372.53</v>
      </c>
      <c r="AD1761">
        <v>0</v>
      </c>
      <c r="AE1761" t="s">
        <v>104</v>
      </c>
      <c r="AF1761" t="s">
        <v>629</v>
      </c>
      <c r="AG1761" t="s">
        <v>442</v>
      </c>
      <c r="AH1761" t="s">
        <v>107</v>
      </c>
    </row>
    <row r="1762" spans="1:34" ht="15">
      <c r="A1762" t="s">
        <v>101</v>
      </c>
      <c r="B1762" t="s">
        <v>628</v>
      </c>
      <c r="C1762" t="s">
        <v>441</v>
      </c>
      <c r="D1762" t="s">
        <v>134</v>
      </c>
      <c r="E1762" t="s">
        <v>106</v>
      </c>
      <c r="F1762">
        <v>2012</v>
      </c>
      <c r="G1762" t="s">
        <v>113</v>
      </c>
      <c r="H1762" t="s">
        <v>135</v>
      </c>
      <c r="I1762" t="s">
        <v>115</v>
      </c>
      <c r="J1762" t="s">
        <v>129</v>
      </c>
      <c r="K1762" t="s">
        <v>136</v>
      </c>
      <c r="L1762">
        <v>0</v>
      </c>
      <c r="M1762">
        <v>0</v>
      </c>
      <c r="N1762">
        <v>89562.86</v>
      </c>
      <c r="O1762">
        <v>0</v>
      </c>
      <c r="P1762">
        <v>-89562.86</v>
      </c>
      <c r="Q1762" t="s">
        <v>103</v>
      </c>
      <c r="R1762">
        <v>0</v>
      </c>
      <c r="S1762">
        <v>9030</v>
      </c>
      <c r="T1762">
        <v>17322.86</v>
      </c>
      <c r="U1762">
        <v>9030</v>
      </c>
      <c r="V1762">
        <v>-18612.86</v>
      </c>
      <c r="W1762">
        <v>7740</v>
      </c>
      <c r="X1762">
        <v>-16770</v>
      </c>
      <c r="Y1762">
        <v>58602.86</v>
      </c>
      <c r="Z1762">
        <v>6450</v>
      </c>
      <c r="AA1762">
        <v>5160</v>
      </c>
      <c r="AB1762">
        <v>5160</v>
      </c>
      <c r="AC1762">
        <v>6450</v>
      </c>
      <c r="AD1762">
        <v>0</v>
      </c>
      <c r="AE1762" t="s">
        <v>104</v>
      </c>
      <c r="AF1762" t="s">
        <v>629</v>
      </c>
      <c r="AG1762" t="s">
        <v>442</v>
      </c>
      <c r="AH1762" t="s">
        <v>107</v>
      </c>
    </row>
    <row r="1763" spans="1:34" ht="15">
      <c r="A1763" t="s">
        <v>101</v>
      </c>
      <c r="B1763" t="s">
        <v>628</v>
      </c>
      <c r="C1763" t="s">
        <v>441</v>
      </c>
      <c r="D1763" t="s">
        <v>137</v>
      </c>
      <c r="E1763" t="s">
        <v>106</v>
      </c>
      <c r="F1763">
        <v>2012</v>
      </c>
      <c r="G1763" t="s">
        <v>113</v>
      </c>
      <c r="H1763" t="s">
        <v>138</v>
      </c>
      <c r="I1763" t="s">
        <v>115</v>
      </c>
      <c r="J1763" t="s">
        <v>129</v>
      </c>
      <c r="K1763" t="s">
        <v>136</v>
      </c>
      <c r="L1763">
        <v>0</v>
      </c>
      <c r="M1763">
        <v>0</v>
      </c>
      <c r="N1763">
        <v>36692.23</v>
      </c>
      <c r="O1763">
        <v>0</v>
      </c>
      <c r="P1763">
        <v>-36692.23</v>
      </c>
      <c r="Q1763" t="s">
        <v>103</v>
      </c>
      <c r="R1763">
        <v>1695.47</v>
      </c>
      <c r="S1763">
        <v>3390.94</v>
      </c>
      <c r="T1763">
        <v>6037.36</v>
      </c>
      <c r="U1763">
        <v>3454.05</v>
      </c>
      <c r="V1763">
        <v>-8221.22</v>
      </c>
      <c r="W1763">
        <v>2902.54</v>
      </c>
      <c r="X1763">
        <v>-6036.66</v>
      </c>
      <c r="Y1763">
        <v>24057.43</v>
      </c>
      <c r="Z1763">
        <v>2592.37</v>
      </c>
      <c r="AA1763">
        <v>2081.58</v>
      </c>
      <c r="AB1763">
        <v>2102.33</v>
      </c>
      <c r="AC1763">
        <v>2636.04</v>
      </c>
      <c r="AD1763">
        <v>0</v>
      </c>
      <c r="AE1763" t="s">
        <v>104</v>
      </c>
      <c r="AF1763" t="s">
        <v>629</v>
      </c>
      <c r="AG1763" t="s">
        <v>442</v>
      </c>
      <c r="AH1763" t="s">
        <v>107</v>
      </c>
    </row>
    <row r="1764" spans="1:34" ht="15">
      <c r="A1764" t="s">
        <v>101</v>
      </c>
      <c r="B1764" t="s">
        <v>628</v>
      </c>
      <c r="C1764" t="s">
        <v>441</v>
      </c>
      <c r="D1764" t="s">
        <v>139</v>
      </c>
      <c r="E1764" t="s">
        <v>106</v>
      </c>
      <c r="F1764">
        <v>2012</v>
      </c>
      <c r="G1764" t="s">
        <v>113</v>
      </c>
      <c r="H1764" t="s">
        <v>140</v>
      </c>
      <c r="I1764" t="s">
        <v>115</v>
      </c>
      <c r="J1764" t="s">
        <v>129</v>
      </c>
      <c r="K1764" t="s">
        <v>136</v>
      </c>
      <c r="L1764">
        <v>0</v>
      </c>
      <c r="M1764">
        <v>0</v>
      </c>
      <c r="N1764">
        <v>34068.26</v>
      </c>
      <c r="O1764">
        <v>0</v>
      </c>
      <c r="P1764">
        <v>-34068.26</v>
      </c>
      <c r="Q1764" t="s">
        <v>103</v>
      </c>
      <c r="R1764">
        <v>1598.9</v>
      </c>
      <c r="S1764">
        <v>3197.79</v>
      </c>
      <c r="T1764">
        <v>5527.96</v>
      </c>
      <c r="U1764">
        <v>3209.58</v>
      </c>
      <c r="V1764">
        <v>-7675.45</v>
      </c>
      <c r="W1764">
        <v>2649.2200000000003</v>
      </c>
      <c r="X1764">
        <v>-5786.8</v>
      </c>
      <c r="Y1764">
        <v>22550.64</v>
      </c>
      <c r="Z1764">
        <v>2424.6</v>
      </c>
      <c r="AA1764">
        <v>1943.95</v>
      </c>
      <c r="AB1764">
        <v>1963.46</v>
      </c>
      <c r="AC1764">
        <v>2464.41</v>
      </c>
      <c r="AD1764">
        <v>0</v>
      </c>
      <c r="AE1764" t="s">
        <v>104</v>
      </c>
      <c r="AF1764" t="s">
        <v>629</v>
      </c>
      <c r="AG1764" t="s">
        <v>442</v>
      </c>
      <c r="AH1764" t="s">
        <v>107</v>
      </c>
    </row>
    <row r="1765" spans="1:34" ht="15">
      <c r="A1765" t="s">
        <v>101</v>
      </c>
      <c r="B1765" t="s">
        <v>628</v>
      </c>
      <c r="C1765" t="s">
        <v>441</v>
      </c>
      <c r="D1765" t="s">
        <v>141</v>
      </c>
      <c r="E1765" t="s">
        <v>106</v>
      </c>
      <c r="F1765">
        <v>2012</v>
      </c>
      <c r="G1765" t="s">
        <v>113</v>
      </c>
      <c r="H1765" t="s">
        <v>142</v>
      </c>
      <c r="I1765" t="s">
        <v>115</v>
      </c>
      <c r="J1765" t="s">
        <v>129</v>
      </c>
      <c r="K1765" t="s">
        <v>136</v>
      </c>
      <c r="L1765">
        <v>0</v>
      </c>
      <c r="M1765">
        <v>0</v>
      </c>
      <c r="N1765">
        <v>9692</v>
      </c>
      <c r="O1765">
        <v>0</v>
      </c>
      <c r="P1765">
        <v>-9692</v>
      </c>
      <c r="Q1765" t="s">
        <v>103</v>
      </c>
      <c r="R1765">
        <v>0</v>
      </c>
      <c r="S1765">
        <v>0</v>
      </c>
      <c r="T1765">
        <v>0</v>
      </c>
      <c r="U1765">
        <v>0</v>
      </c>
      <c r="V1765">
        <v>0</v>
      </c>
      <c r="W1765">
        <v>4846</v>
      </c>
      <c r="X1765">
        <v>807.6700000000001</v>
      </c>
      <c r="Y1765">
        <v>807.6700000000001</v>
      </c>
      <c r="Z1765">
        <v>807.6700000000001</v>
      </c>
      <c r="AA1765">
        <v>807.6700000000001</v>
      </c>
      <c r="AB1765">
        <v>807.6700000000001</v>
      </c>
      <c r="AC1765">
        <v>807.65</v>
      </c>
      <c r="AD1765">
        <v>0</v>
      </c>
      <c r="AE1765" t="s">
        <v>104</v>
      </c>
      <c r="AF1765" t="s">
        <v>629</v>
      </c>
      <c r="AG1765" t="s">
        <v>442</v>
      </c>
      <c r="AH1765" t="s">
        <v>107</v>
      </c>
    </row>
    <row r="1766" spans="1:34" ht="15">
      <c r="A1766" t="s">
        <v>101</v>
      </c>
      <c r="B1766" t="s">
        <v>628</v>
      </c>
      <c r="C1766" t="s">
        <v>441</v>
      </c>
      <c r="D1766" t="s">
        <v>198</v>
      </c>
      <c r="E1766" t="s">
        <v>106</v>
      </c>
      <c r="F1766">
        <v>2012</v>
      </c>
      <c r="G1766" t="s">
        <v>113</v>
      </c>
      <c r="H1766" t="s">
        <v>199</v>
      </c>
      <c r="I1766" t="s">
        <v>115</v>
      </c>
      <c r="J1766" t="s">
        <v>147</v>
      </c>
      <c r="L1766">
        <v>0</v>
      </c>
      <c r="M1766">
        <v>0</v>
      </c>
      <c r="N1766">
        <v>0</v>
      </c>
      <c r="O1766">
        <v>0</v>
      </c>
      <c r="P1766">
        <v>0</v>
      </c>
      <c r="Q1766" t="s">
        <v>103</v>
      </c>
      <c r="R1766">
        <v>0</v>
      </c>
      <c r="S1766">
        <v>0</v>
      </c>
      <c r="T1766">
        <v>0</v>
      </c>
      <c r="U1766">
        <v>0</v>
      </c>
      <c r="V1766">
        <v>0</v>
      </c>
      <c r="W1766">
        <v>0</v>
      </c>
      <c r="X1766">
        <v>24</v>
      </c>
      <c r="Y1766">
        <v>0</v>
      </c>
      <c r="Z1766">
        <v>-24</v>
      </c>
      <c r="AA1766">
        <v>0</v>
      </c>
      <c r="AB1766">
        <v>0</v>
      </c>
      <c r="AC1766">
        <v>0</v>
      </c>
      <c r="AD1766">
        <v>0</v>
      </c>
      <c r="AE1766" t="s">
        <v>104</v>
      </c>
      <c r="AF1766" t="s">
        <v>629</v>
      </c>
      <c r="AG1766" t="s">
        <v>442</v>
      </c>
      <c r="AH1766" t="s">
        <v>107</v>
      </c>
    </row>
    <row r="1767" spans="1:34" ht="15">
      <c r="A1767" t="s">
        <v>101</v>
      </c>
      <c r="B1767" t="s">
        <v>628</v>
      </c>
      <c r="C1767" t="s">
        <v>441</v>
      </c>
      <c r="D1767" t="s">
        <v>232</v>
      </c>
      <c r="E1767" t="s">
        <v>106</v>
      </c>
      <c r="F1767">
        <v>2012</v>
      </c>
      <c r="G1767" t="s">
        <v>113</v>
      </c>
      <c r="H1767" t="s">
        <v>233</v>
      </c>
      <c r="I1767" t="s">
        <v>115</v>
      </c>
      <c r="J1767" t="s">
        <v>147</v>
      </c>
      <c r="L1767">
        <v>0</v>
      </c>
      <c r="M1767">
        <v>0</v>
      </c>
      <c r="N1767">
        <v>0</v>
      </c>
      <c r="O1767">
        <v>0</v>
      </c>
      <c r="P1767">
        <v>0</v>
      </c>
      <c r="Q1767" t="s">
        <v>103</v>
      </c>
      <c r="R1767">
        <v>0</v>
      </c>
      <c r="S1767">
        <v>0</v>
      </c>
      <c r="T1767">
        <v>0</v>
      </c>
      <c r="U1767">
        <v>0</v>
      </c>
      <c r="V1767">
        <v>0</v>
      </c>
      <c r="W1767">
        <v>0</v>
      </c>
      <c r="X1767">
        <v>903.25</v>
      </c>
      <c r="Y1767">
        <v>0</v>
      </c>
      <c r="Z1767">
        <v>-903.25</v>
      </c>
      <c r="AA1767">
        <v>0</v>
      </c>
      <c r="AB1767">
        <v>0</v>
      </c>
      <c r="AC1767">
        <v>0</v>
      </c>
      <c r="AD1767">
        <v>0</v>
      </c>
      <c r="AE1767" t="s">
        <v>104</v>
      </c>
      <c r="AF1767" t="s">
        <v>629</v>
      </c>
      <c r="AG1767" t="s">
        <v>442</v>
      </c>
      <c r="AH1767" t="s">
        <v>107</v>
      </c>
    </row>
    <row r="1768" spans="1:34" ht="15">
      <c r="A1768" t="s">
        <v>101</v>
      </c>
      <c r="B1768" t="s">
        <v>628</v>
      </c>
      <c r="C1768" t="s">
        <v>441</v>
      </c>
      <c r="D1768" t="s">
        <v>372</v>
      </c>
      <c r="E1768" t="s">
        <v>106</v>
      </c>
      <c r="F1768">
        <v>2012</v>
      </c>
      <c r="G1768" t="s">
        <v>113</v>
      </c>
      <c r="H1768" t="s">
        <v>373</v>
      </c>
      <c r="I1768" t="s">
        <v>115</v>
      </c>
      <c r="J1768" t="s">
        <v>147</v>
      </c>
      <c r="L1768">
        <v>0</v>
      </c>
      <c r="M1768">
        <v>0</v>
      </c>
      <c r="N1768">
        <v>0</v>
      </c>
      <c r="O1768">
        <v>0</v>
      </c>
      <c r="P1768">
        <v>0</v>
      </c>
      <c r="Q1768" t="s">
        <v>103</v>
      </c>
      <c r="R1768">
        <v>0</v>
      </c>
      <c r="S1768">
        <v>50.660000000000004</v>
      </c>
      <c r="T1768">
        <v>0</v>
      </c>
      <c r="U1768">
        <v>0</v>
      </c>
      <c r="V1768">
        <v>0</v>
      </c>
      <c r="W1768">
        <v>0</v>
      </c>
      <c r="X1768">
        <v>0</v>
      </c>
      <c r="Y1768">
        <v>0</v>
      </c>
      <c r="Z1768">
        <v>-50.660000000000004</v>
      </c>
      <c r="AA1768">
        <v>0</v>
      </c>
      <c r="AB1768">
        <v>0</v>
      </c>
      <c r="AC1768">
        <v>0</v>
      </c>
      <c r="AD1768">
        <v>0</v>
      </c>
      <c r="AE1768" t="s">
        <v>104</v>
      </c>
      <c r="AF1768" t="s">
        <v>629</v>
      </c>
      <c r="AG1768" t="s">
        <v>442</v>
      </c>
      <c r="AH1768" t="s">
        <v>107</v>
      </c>
    </row>
    <row r="1769" spans="1:34" ht="15">
      <c r="A1769" t="s">
        <v>101</v>
      </c>
      <c r="B1769" t="s">
        <v>628</v>
      </c>
      <c r="C1769" t="s">
        <v>441</v>
      </c>
      <c r="D1769" t="s">
        <v>173</v>
      </c>
      <c r="E1769" t="s">
        <v>106</v>
      </c>
      <c r="F1769">
        <v>2012</v>
      </c>
      <c r="G1769" t="s">
        <v>113</v>
      </c>
      <c r="H1769" t="s">
        <v>174</v>
      </c>
      <c r="I1769" t="s">
        <v>115</v>
      </c>
      <c r="J1769" t="s">
        <v>147</v>
      </c>
      <c r="L1769">
        <v>0</v>
      </c>
      <c r="M1769">
        <v>0</v>
      </c>
      <c r="N1769">
        <v>0</v>
      </c>
      <c r="O1769">
        <v>0</v>
      </c>
      <c r="P1769">
        <v>0</v>
      </c>
      <c r="Q1769" t="s">
        <v>103</v>
      </c>
      <c r="R1769">
        <v>0</v>
      </c>
      <c r="S1769">
        <v>0</v>
      </c>
      <c r="T1769">
        <v>0</v>
      </c>
      <c r="U1769">
        <v>0</v>
      </c>
      <c r="V1769">
        <v>5.43</v>
      </c>
      <c r="W1769">
        <v>0</v>
      </c>
      <c r="X1769">
        <v>0</v>
      </c>
      <c r="Y1769">
        <v>0</v>
      </c>
      <c r="Z1769">
        <v>-5.43</v>
      </c>
      <c r="AA1769">
        <v>0</v>
      </c>
      <c r="AB1769">
        <v>0</v>
      </c>
      <c r="AC1769">
        <v>0</v>
      </c>
      <c r="AD1769">
        <v>0</v>
      </c>
      <c r="AE1769" t="s">
        <v>104</v>
      </c>
      <c r="AF1769" t="s">
        <v>629</v>
      </c>
      <c r="AG1769" t="s">
        <v>442</v>
      </c>
      <c r="AH1769" t="s">
        <v>107</v>
      </c>
    </row>
    <row r="1770" spans="1:34" ht="15">
      <c r="A1770" t="s">
        <v>101</v>
      </c>
      <c r="B1770" t="s">
        <v>628</v>
      </c>
      <c r="C1770" t="s">
        <v>441</v>
      </c>
      <c r="D1770" t="s">
        <v>274</v>
      </c>
      <c r="E1770" t="s">
        <v>106</v>
      </c>
      <c r="F1770">
        <v>2012</v>
      </c>
      <c r="G1770" t="s">
        <v>113</v>
      </c>
      <c r="H1770" t="s">
        <v>275</v>
      </c>
      <c r="I1770" t="s">
        <v>115</v>
      </c>
      <c r="J1770" t="s">
        <v>150</v>
      </c>
      <c r="L1770">
        <v>0</v>
      </c>
      <c r="M1770">
        <v>0</v>
      </c>
      <c r="N1770">
        <v>0</v>
      </c>
      <c r="O1770">
        <v>0</v>
      </c>
      <c r="P1770">
        <v>0</v>
      </c>
      <c r="Q1770" t="s">
        <v>103</v>
      </c>
      <c r="R1770">
        <v>0</v>
      </c>
      <c r="S1770">
        <v>0</v>
      </c>
      <c r="T1770">
        <v>0</v>
      </c>
      <c r="U1770">
        <v>0</v>
      </c>
      <c r="V1770">
        <v>0</v>
      </c>
      <c r="W1770">
        <v>0</v>
      </c>
      <c r="X1770">
        <v>0</v>
      </c>
      <c r="Y1770">
        <v>0</v>
      </c>
      <c r="Z1770">
        <v>0</v>
      </c>
      <c r="AA1770">
        <v>0</v>
      </c>
      <c r="AB1770">
        <v>0</v>
      </c>
      <c r="AC1770">
        <v>0</v>
      </c>
      <c r="AD1770">
        <v>0</v>
      </c>
      <c r="AE1770" t="s">
        <v>104</v>
      </c>
      <c r="AF1770" t="s">
        <v>629</v>
      </c>
      <c r="AG1770" t="s">
        <v>442</v>
      </c>
      <c r="AH1770" t="s">
        <v>107</v>
      </c>
    </row>
    <row r="1771" spans="1:34" ht="15">
      <c r="A1771" t="s">
        <v>101</v>
      </c>
      <c r="B1771" t="s">
        <v>628</v>
      </c>
      <c r="C1771" t="s">
        <v>441</v>
      </c>
      <c r="D1771" t="s">
        <v>478</v>
      </c>
      <c r="E1771" t="s">
        <v>106</v>
      </c>
      <c r="F1771">
        <v>2012</v>
      </c>
      <c r="G1771" t="s">
        <v>113</v>
      </c>
      <c r="H1771" t="s">
        <v>479</v>
      </c>
      <c r="I1771" t="s">
        <v>115</v>
      </c>
      <c r="J1771" t="s">
        <v>150</v>
      </c>
      <c r="L1771">
        <v>0</v>
      </c>
      <c r="M1771">
        <v>0</v>
      </c>
      <c r="N1771">
        <v>2.2800000000000002</v>
      </c>
      <c r="O1771">
        <v>0</v>
      </c>
      <c r="P1771">
        <v>-2.2800000000000002</v>
      </c>
      <c r="Q1771" t="s">
        <v>103</v>
      </c>
      <c r="R1771">
        <v>0</v>
      </c>
      <c r="S1771">
        <v>0</v>
      </c>
      <c r="T1771">
        <v>0</v>
      </c>
      <c r="U1771">
        <v>0</v>
      </c>
      <c r="V1771">
        <v>0</v>
      </c>
      <c r="W1771">
        <v>0</v>
      </c>
      <c r="X1771">
        <v>0</v>
      </c>
      <c r="Y1771">
        <v>0</v>
      </c>
      <c r="Z1771">
        <v>0</v>
      </c>
      <c r="AA1771">
        <v>0</v>
      </c>
      <c r="AB1771">
        <v>0</v>
      </c>
      <c r="AC1771">
        <v>2.2800000000000002</v>
      </c>
      <c r="AD1771">
        <v>0</v>
      </c>
      <c r="AE1771" t="s">
        <v>104</v>
      </c>
      <c r="AF1771" t="s">
        <v>629</v>
      </c>
      <c r="AG1771" t="s">
        <v>442</v>
      </c>
      <c r="AH1771" t="s">
        <v>107</v>
      </c>
    </row>
    <row r="1772" spans="1:34" ht="15">
      <c r="A1772" t="s">
        <v>101</v>
      </c>
      <c r="B1772" t="s">
        <v>628</v>
      </c>
      <c r="C1772" t="s">
        <v>441</v>
      </c>
      <c r="D1772" t="s">
        <v>185</v>
      </c>
      <c r="E1772" t="s">
        <v>106</v>
      </c>
      <c r="F1772">
        <v>2012</v>
      </c>
      <c r="G1772" t="s">
        <v>113</v>
      </c>
      <c r="H1772" t="s">
        <v>186</v>
      </c>
      <c r="I1772" t="s">
        <v>115</v>
      </c>
      <c r="J1772" t="s">
        <v>187</v>
      </c>
      <c r="L1772">
        <v>0</v>
      </c>
      <c r="M1772">
        <v>0</v>
      </c>
      <c r="N1772">
        <v>1651</v>
      </c>
      <c r="O1772">
        <v>0</v>
      </c>
      <c r="P1772">
        <v>-1651</v>
      </c>
      <c r="Q1772" t="s">
        <v>103</v>
      </c>
      <c r="R1772">
        <v>0</v>
      </c>
      <c r="S1772">
        <v>0</v>
      </c>
      <c r="T1772">
        <v>0</v>
      </c>
      <c r="U1772">
        <v>0</v>
      </c>
      <c r="V1772">
        <v>0</v>
      </c>
      <c r="W1772">
        <v>0</v>
      </c>
      <c r="X1772">
        <v>0</v>
      </c>
      <c r="Y1772">
        <v>3558</v>
      </c>
      <c r="Z1772">
        <v>-3558</v>
      </c>
      <c r="AA1772">
        <v>-714</v>
      </c>
      <c r="AB1772">
        <v>714</v>
      </c>
      <c r="AC1772">
        <v>1651</v>
      </c>
      <c r="AD1772">
        <v>0</v>
      </c>
      <c r="AE1772" t="s">
        <v>104</v>
      </c>
      <c r="AF1772" t="s">
        <v>629</v>
      </c>
      <c r="AG1772" t="s">
        <v>442</v>
      </c>
      <c r="AH1772" t="s">
        <v>107</v>
      </c>
    </row>
    <row r="1773" spans="1:34" ht="15">
      <c r="A1773" t="s">
        <v>101</v>
      </c>
      <c r="B1773" t="s">
        <v>628</v>
      </c>
      <c r="C1773" t="s">
        <v>441</v>
      </c>
      <c r="D1773" t="s">
        <v>540</v>
      </c>
      <c r="E1773" t="s">
        <v>106</v>
      </c>
      <c r="F1773">
        <v>2012</v>
      </c>
      <c r="G1773" t="s">
        <v>113</v>
      </c>
      <c r="H1773" t="s">
        <v>541</v>
      </c>
      <c r="I1773" t="s">
        <v>115</v>
      </c>
      <c r="J1773" t="s">
        <v>187</v>
      </c>
      <c r="L1773">
        <v>0</v>
      </c>
      <c r="M1773">
        <v>0</v>
      </c>
      <c r="N1773">
        <v>16.61</v>
      </c>
      <c r="O1773">
        <v>0</v>
      </c>
      <c r="P1773">
        <v>-16.61</v>
      </c>
      <c r="Q1773" t="s">
        <v>103</v>
      </c>
      <c r="R1773">
        <v>0</v>
      </c>
      <c r="S1773">
        <v>0</v>
      </c>
      <c r="T1773">
        <v>0</v>
      </c>
      <c r="U1773">
        <v>0</v>
      </c>
      <c r="V1773">
        <v>0</v>
      </c>
      <c r="W1773">
        <v>0</v>
      </c>
      <c r="X1773">
        <v>0</v>
      </c>
      <c r="Y1773">
        <v>0</v>
      </c>
      <c r="Z1773">
        <v>0</v>
      </c>
      <c r="AA1773">
        <v>0</v>
      </c>
      <c r="AB1773">
        <v>0</v>
      </c>
      <c r="AC1773">
        <v>16.61</v>
      </c>
      <c r="AD1773">
        <v>0</v>
      </c>
      <c r="AE1773" t="s">
        <v>104</v>
      </c>
      <c r="AF1773" t="s">
        <v>629</v>
      </c>
      <c r="AG1773" t="s">
        <v>442</v>
      </c>
      <c r="AH1773" t="s">
        <v>107</v>
      </c>
    </row>
    <row r="1774" spans="1:34" ht="15">
      <c r="A1774" t="s">
        <v>101</v>
      </c>
      <c r="B1774" t="s">
        <v>628</v>
      </c>
      <c r="C1774" t="s">
        <v>441</v>
      </c>
      <c r="D1774" t="s">
        <v>225</v>
      </c>
      <c r="E1774" t="s">
        <v>106</v>
      </c>
      <c r="F1774">
        <v>2012</v>
      </c>
      <c r="G1774" t="s">
        <v>113</v>
      </c>
      <c r="H1774" t="s">
        <v>226</v>
      </c>
      <c r="I1774" t="s">
        <v>115</v>
      </c>
      <c r="J1774" t="s">
        <v>227</v>
      </c>
      <c r="L1774">
        <v>0</v>
      </c>
      <c r="M1774">
        <v>0</v>
      </c>
      <c r="N1774">
        <v>4833.93</v>
      </c>
      <c r="O1774">
        <v>0</v>
      </c>
      <c r="P1774">
        <v>-4833.93</v>
      </c>
      <c r="Q1774" t="s">
        <v>103</v>
      </c>
      <c r="R1774">
        <v>1401.56</v>
      </c>
      <c r="S1774">
        <v>1367</v>
      </c>
      <c r="T1774">
        <v>3002.1</v>
      </c>
      <c r="U1774">
        <v>9707.1</v>
      </c>
      <c r="V1774">
        <v>-3770.9900000000002</v>
      </c>
      <c r="W1774">
        <v>536.09</v>
      </c>
      <c r="X1774">
        <v>-12357.12</v>
      </c>
      <c r="Y1774">
        <v>18321.04</v>
      </c>
      <c r="Z1774">
        <v>-17779.350000000002</v>
      </c>
      <c r="AA1774">
        <v>0</v>
      </c>
      <c r="AB1774">
        <v>0</v>
      </c>
      <c r="AC1774">
        <v>4406.5</v>
      </c>
      <c r="AD1774">
        <v>0</v>
      </c>
      <c r="AE1774" t="s">
        <v>104</v>
      </c>
      <c r="AF1774" t="s">
        <v>629</v>
      </c>
      <c r="AG1774" t="s">
        <v>442</v>
      </c>
      <c r="AH1774" t="s">
        <v>107</v>
      </c>
    </row>
    <row r="1775" spans="1:34" ht="15">
      <c r="A1775" t="s">
        <v>101</v>
      </c>
      <c r="B1775" t="s">
        <v>628</v>
      </c>
      <c r="C1775" t="s">
        <v>441</v>
      </c>
      <c r="D1775" t="s">
        <v>228</v>
      </c>
      <c r="E1775" t="s">
        <v>106</v>
      </c>
      <c r="F1775">
        <v>2012</v>
      </c>
      <c r="G1775" t="s">
        <v>113</v>
      </c>
      <c r="H1775" t="s">
        <v>229</v>
      </c>
      <c r="I1775" t="s">
        <v>115</v>
      </c>
      <c r="J1775" t="s">
        <v>227</v>
      </c>
      <c r="L1775">
        <v>0</v>
      </c>
      <c r="M1775">
        <v>0</v>
      </c>
      <c r="N1775">
        <v>2789.3</v>
      </c>
      <c r="O1775">
        <v>0</v>
      </c>
      <c r="P1775">
        <v>-2789.3</v>
      </c>
      <c r="Q1775" t="s">
        <v>103</v>
      </c>
      <c r="R1775">
        <v>808.74</v>
      </c>
      <c r="S1775">
        <v>788.79</v>
      </c>
      <c r="T1775">
        <v>1732.3</v>
      </c>
      <c r="U1775">
        <v>5601.16</v>
      </c>
      <c r="V1775">
        <v>-2175.91</v>
      </c>
      <c r="W1775">
        <v>309.34000000000003</v>
      </c>
      <c r="X1775">
        <v>-7130.27</v>
      </c>
      <c r="Y1775">
        <v>10571.550000000001</v>
      </c>
      <c r="Z1775">
        <v>-10258.98</v>
      </c>
      <c r="AA1775">
        <v>0</v>
      </c>
      <c r="AB1775">
        <v>0</v>
      </c>
      <c r="AC1775">
        <v>2542.58</v>
      </c>
      <c r="AD1775">
        <v>0</v>
      </c>
      <c r="AE1775" t="s">
        <v>104</v>
      </c>
      <c r="AF1775" t="s">
        <v>629</v>
      </c>
      <c r="AG1775" t="s">
        <v>442</v>
      </c>
      <c r="AH1775" t="s">
        <v>107</v>
      </c>
    </row>
    <row r="1776" spans="1:34" ht="15">
      <c r="A1776" t="s">
        <v>101</v>
      </c>
      <c r="B1776" t="s">
        <v>630</v>
      </c>
      <c r="C1776" t="s">
        <v>441</v>
      </c>
      <c r="D1776" t="s">
        <v>127</v>
      </c>
      <c r="E1776" t="s">
        <v>106</v>
      </c>
      <c r="F1776">
        <v>2012</v>
      </c>
      <c r="G1776" t="s">
        <v>113</v>
      </c>
      <c r="H1776" t="s">
        <v>128</v>
      </c>
      <c r="I1776" t="s">
        <v>115</v>
      </c>
      <c r="J1776" t="s">
        <v>129</v>
      </c>
      <c r="K1776" t="s">
        <v>130</v>
      </c>
      <c r="L1776">
        <v>0</v>
      </c>
      <c r="M1776">
        <v>0</v>
      </c>
      <c r="N1776">
        <v>102288.73</v>
      </c>
      <c r="O1776">
        <v>0</v>
      </c>
      <c r="P1776">
        <v>-102288.73</v>
      </c>
      <c r="Q1776" t="s">
        <v>103</v>
      </c>
      <c r="R1776">
        <v>6064.75</v>
      </c>
      <c r="S1776">
        <v>5080.88</v>
      </c>
      <c r="T1776">
        <v>12156</v>
      </c>
      <c r="U1776">
        <v>3729.31</v>
      </c>
      <c r="V1776">
        <v>13627.65</v>
      </c>
      <c r="W1776">
        <v>7792.8</v>
      </c>
      <c r="X1776">
        <v>15442.02</v>
      </c>
      <c r="Y1776">
        <v>203.75</v>
      </c>
      <c r="Z1776">
        <v>18916.55</v>
      </c>
      <c r="AA1776">
        <v>5963.12</v>
      </c>
      <c r="AB1776">
        <v>5991.22</v>
      </c>
      <c r="AC1776">
        <v>7320.68</v>
      </c>
      <c r="AD1776">
        <v>0</v>
      </c>
      <c r="AE1776" t="s">
        <v>104</v>
      </c>
      <c r="AF1776" t="s">
        <v>631</v>
      </c>
      <c r="AG1776" t="s">
        <v>442</v>
      </c>
      <c r="AH1776" t="s">
        <v>107</v>
      </c>
    </row>
    <row r="1777" spans="1:34" ht="15">
      <c r="A1777" t="s">
        <v>101</v>
      </c>
      <c r="B1777" t="s">
        <v>630</v>
      </c>
      <c r="C1777" t="s">
        <v>441</v>
      </c>
      <c r="D1777" t="s">
        <v>255</v>
      </c>
      <c r="E1777" t="s">
        <v>106</v>
      </c>
      <c r="F1777">
        <v>2012</v>
      </c>
      <c r="G1777" t="s">
        <v>113</v>
      </c>
      <c r="H1777" t="s">
        <v>256</v>
      </c>
      <c r="I1777" t="s">
        <v>115</v>
      </c>
      <c r="J1777" t="s">
        <v>129</v>
      </c>
      <c r="K1777" t="s">
        <v>130</v>
      </c>
      <c r="L1777">
        <v>0</v>
      </c>
      <c r="M1777">
        <v>0</v>
      </c>
      <c r="N1777">
        <v>112.3</v>
      </c>
      <c r="O1777">
        <v>0</v>
      </c>
      <c r="P1777">
        <v>-112.3</v>
      </c>
      <c r="Q1777" t="s">
        <v>103</v>
      </c>
      <c r="R1777">
        <v>0</v>
      </c>
      <c r="S1777">
        <v>0</v>
      </c>
      <c r="T1777">
        <v>0</v>
      </c>
      <c r="U1777">
        <v>0</v>
      </c>
      <c r="V1777">
        <v>0</v>
      </c>
      <c r="W1777">
        <v>0</v>
      </c>
      <c r="X1777">
        <v>27.87</v>
      </c>
      <c r="Y1777">
        <v>48.15</v>
      </c>
      <c r="Z1777">
        <v>17.98</v>
      </c>
      <c r="AA1777">
        <v>12.86</v>
      </c>
      <c r="AB1777">
        <v>0</v>
      </c>
      <c r="AC1777">
        <v>5.44</v>
      </c>
      <c r="AD1777">
        <v>0</v>
      </c>
      <c r="AE1777" t="s">
        <v>104</v>
      </c>
      <c r="AF1777" t="s">
        <v>631</v>
      </c>
      <c r="AG1777" t="s">
        <v>442</v>
      </c>
      <c r="AH1777" t="s">
        <v>107</v>
      </c>
    </row>
    <row r="1778" spans="1:34" ht="15">
      <c r="A1778" t="s">
        <v>101</v>
      </c>
      <c r="B1778" t="s">
        <v>630</v>
      </c>
      <c r="C1778" t="s">
        <v>441</v>
      </c>
      <c r="D1778" t="s">
        <v>134</v>
      </c>
      <c r="E1778" t="s">
        <v>106</v>
      </c>
      <c r="F1778">
        <v>2012</v>
      </c>
      <c r="G1778" t="s">
        <v>113</v>
      </c>
      <c r="H1778" t="s">
        <v>135</v>
      </c>
      <c r="I1778" t="s">
        <v>115</v>
      </c>
      <c r="J1778" t="s">
        <v>129</v>
      </c>
      <c r="K1778" t="s">
        <v>136</v>
      </c>
      <c r="L1778">
        <v>0</v>
      </c>
      <c r="M1778">
        <v>0</v>
      </c>
      <c r="N1778">
        <v>0</v>
      </c>
      <c r="O1778">
        <v>0</v>
      </c>
      <c r="P1778">
        <v>0</v>
      </c>
      <c r="Q1778" t="s">
        <v>103</v>
      </c>
      <c r="R1778">
        <v>0</v>
      </c>
      <c r="S1778">
        <v>0</v>
      </c>
      <c r="T1778">
        <v>0</v>
      </c>
      <c r="U1778">
        <v>0</v>
      </c>
      <c r="V1778">
        <v>4725.27</v>
      </c>
      <c r="W1778">
        <v>0</v>
      </c>
      <c r="X1778">
        <v>4578.21</v>
      </c>
      <c r="Y1778">
        <v>-9303.48</v>
      </c>
      <c r="Z1778">
        <v>0</v>
      </c>
      <c r="AA1778">
        <v>0</v>
      </c>
      <c r="AB1778">
        <v>0</v>
      </c>
      <c r="AC1778">
        <v>0</v>
      </c>
      <c r="AD1778">
        <v>0</v>
      </c>
      <c r="AE1778" t="s">
        <v>104</v>
      </c>
      <c r="AF1778" t="s">
        <v>631</v>
      </c>
      <c r="AG1778" t="s">
        <v>442</v>
      </c>
      <c r="AH1778" t="s">
        <v>107</v>
      </c>
    </row>
    <row r="1779" spans="1:34" ht="15">
      <c r="A1779" t="s">
        <v>101</v>
      </c>
      <c r="B1779" t="s">
        <v>630</v>
      </c>
      <c r="C1779" t="s">
        <v>441</v>
      </c>
      <c r="D1779" t="s">
        <v>137</v>
      </c>
      <c r="E1779" t="s">
        <v>106</v>
      </c>
      <c r="F1779">
        <v>2012</v>
      </c>
      <c r="G1779" t="s">
        <v>113</v>
      </c>
      <c r="H1779" t="s">
        <v>138</v>
      </c>
      <c r="I1779" t="s">
        <v>115</v>
      </c>
      <c r="J1779" t="s">
        <v>129</v>
      </c>
      <c r="K1779" t="s">
        <v>136</v>
      </c>
      <c r="L1779">
        <v>0</v>
      </c>
      <c r="M1779">
        <v>0</v>
      </c>
      <c r="N1779">
        <v>0</v>
      </c>
      <c r="O1779">
        <v>0</v>
      </c>
      <c r="P1779">
        <v>0</v>
      </c>
      <c r="Q1779" t="s">
        <v>103</v>
      </c>
      <c r="R1779">
        <v>0</v>
      </c>
      <c r="S1779">
        <v>0</v>
      </c>
      <c r="T1779">
        <v>0</v>
      </c>
      <c r="U1779">
        <v>0</v>
      </c>
      <c r="V1779">
        <v>2238.2400000000002</v>
      </c>
      <c r="W1779">
        <v>0</v>
      </c>
      <c r="X1779">
        <v>1971.24</v>
      </c>
      <c r="Y1779">
        <v>-4209.4800000000005</v>
      </c>
      <c r="Z1779">
        <v>0</v>
      </c>
      <c r="AA1779">
        <v>0</v>
      </c>
      <c r="AB1779">
        <v>0</v>
      </c>
      <c r="AC1779">
        <v>0</v>
      </c>
      <c r="AD1779">
        <v>0</v>
      </c>
      <c r="AE1779" t="s">
        <v>104</v>
      </c>
      <c r="AF1779" t="s">
        <v>631</v>
      </c>
      <c r="AG1779" t="s">
        <v>442</v>
      </c>
      <c r="AH1779" t="s">
        <v>107</v>
      </c>
    </row>
    <row r="1780" spans="1:34" ht="15">
      <c r="A1780" t="s">
        <v>101</v>
      </c>
      <c r="B1780" t="s">
        <v>630</v>
      </c>
      <c r="C1780" t="s">
        <v>441</v>
      </c>
      <c r="D1780" t="s">
        <v>139</v>
      </c>
      <c r="E1780" t="s">
        <v>106</v>
      </c>
      <c r="F1780">
        <v>2012</v>
      </c>
      <c r="G1780" t="s">
        <v>113</v>
      </c>
      <c r="H1780" t="s">
        <v>140</v>
      </c>
      <c r="I1780" t="s">
        <v>115</v>
      </c>
      <c r="J1780" t="s">
        <v>129</v>
      </c>
      <c r="K1780" t="s">
        <v>136</v>
      </c>
      <c r="L1780">
        <v>0</v>
      </c>
      <c r="M1780">
        <v>0</v>
      </c>
      <c r="N1780">
        <v>0</v>
      </c>
      <c r="O1780">
        <v>0</v>
      </c>
      <c r="P1780">
        <v>0</v>
      </c>
      <c r="Q1780" t="s">
        <v>103</v>
      </c>
      <c r="R1780">
        <v>0</v>
      </c>
      <c r="S1780">
        <v>0</v>
      </c>
      <c r="T1780">
        <v>0</v>
      </c>
      <c r="U1780">
        <v>0</v>
      </c>
      <c r="V1780">
        <v>2119.68</v>
      </c>
      <c r="W1780">
        <v>0</v>
      </c>
      <c r="X1780">
        <v>1858.5</v>
      </c>
      <c r="Y1780">
        <v>-3978.1800000000003</v>
      </c>
      <c r="Z1780">
        <v>0</v>
      </c>
      <c r="AA1780">
        <v>0</v>
      </c>
      <c r="AB1780">
        <v>0</v>
      </c>
      <c r="AC1780">
        <v>0</v>
      </c>
      <c r="AD1780">
        <v>0</v>
      </c>
      <c r="AE1780" t="s">
        <v>104</v>
      </c>
      <c r="AF1780" t="s">
        <v>631</v>
      </c>
      <c r="AG1780" t="s">
        <v>442</v>
      </c>
      <c r="AH1780" t="s">
        <v>107</v>
      </c>
    </row>
    <row r="1781" spans="1:34" ht="15">
      <c r="A1781" t="s">
        <v>101</v>
      </c>
      <c r="B1781" t="s">
        <v>630</v>
      </c>
      <c r="C1781" t="s">
        <v>441</v>
      </c>
      <c r="D1781" t="s">
        <v>488</v>
      </c>
      <c r="E1781" t="s">
        <v>106</v>
      </c>
      <c r="F1781">
        <v>2012</v>
      </c>
      <c r="G1781" t="s">
        <v>113</v>
      </c>
      <c r="H1781" t="s">
        <v>489</v>
      </c>
      <c r="I1781" t="s">
        <v>115</v>
      </c>
      <c r="J1781" t="s">
        <v>129</v>
      </c>
      <c r="K1781" t="s">
        <v>136</v>
      </c>
      <c r="L1781">
        <v>0</v>
      </c>
      <c r="M1781">
        <v>0</v>
      </c>
      <c r="N1781">
        <v>0</v>
      </c>
      <c r="O1781">
        <v>0</v>
      </c>
      <c r="P1781">
        <v>0</v>
      </c>
      <c r="Q1781" t="s">
        <v>103</v>
      </c>
      <c r="R1781">
        <v>0</v>
      </c>
      <c r="S1781">
        <v>0</v>
      </c>
      <c r="T1781">
        <v>0</v>
      </c>
      <c r="U1781">
        <v>0</v>
      </c>
      <c r="V1781">
        <v>12.09</v>
      </c>
      <c r="W1781">
        <v>0</v>
      </c>
      <c r="X1781">
        <v>12.09</v>
      </c>
      <c r="Y1781">
        <v>-24.18</v>
      </c>
      <c r="Z1781">
        <v>0</v>
      </c>
      <c r="AA1781">
        <v>0</v>
      </c>
      <c r="AB1781">
        <v>0</v>
      </c>
      <c r="AC1781">
        <v>0</v>
      </c>
      <c r="AD1781">
        <v>0</v>
      </c>
      <c r="AE1781" t="s">
        <v>104</v>
      </c>
      <c r="AF1781" t="s">
        <v>631</v>
      </c>
      <c r="AG1781" t="s">
        <v>442</v>
      </c>
      <c r="AH1781" t="s">
        <v>107</v>
      </c>
    </row>
    <row r="1782" spans="1:34" ht="15">
      <c r="A1782" t="s">
        <v>101</v>
      </c>
      <c r="B1782" t="s">
        <v>630</v>
      </c>
      <c r="C1782" t="s">
        <v>441</v>
      </c>
      <c r="D1782" t="s">
        <v>198</v>
      </c>
      <c r="E1782" t="s">
        <v>106</v>
      </c>
      <c r="F1782">
        <v>2012</v>
      </c>
      <c r="G1782" t="s">
        <v>113</v>
      </c>
      <c r="H1782" t="s">
        <v>199</v>
      </c>
      <c r="I1782" t="s">
        <v>115</v>
      </c>
      <c r="J1782" t="s">
        <v>147</v>
      </c>
      <c r="L1782">
        <v>0</v>
      </c>
      <c r="M1782">
        <v>0</v>
      </c>
      <c r="N1782">
        <v>393.54</v>
      </c>
      <c r="O1782">
        <v>0</v>
      </c>
      <c r="P1782">
        <v>-393.54</v>
      </c>
      <c r="Q1782" t="s">
        <v>103</v>
      </c>
      <c r="R1782">
        <v>0</v>
      </c>
      <c r="S1782">
        <v>8.38</v>
      </c>
      <c r="T1782">
        <v>18.76</v>
      </c>
      <c r="U1782">
        <v>10.59</v>
      </c>
      <c r="V1782">
        <v>16.28</v>
      </c>
      <c r="W1782">
        <v>2.62</v>
      </c>
      <c r="X1782">
        <v>2.6</v>
      </c>
      <c r="Y1782">
        <v>27.03</v>
      </c>
      <c r="Z1782">
        <v>13.49</v>
      </c>
      <c r="AA1782">
        <v>72.01</v>
      </c>
      <c r="AB1782">
        <v>55.43</v>
      </c>
      <c r="AC1782">
        <v>166.35</v>
      </c>
      <c r="AD1782">
        <v>0</v>
      </c>
      <c r="AE1782" t="s">
        <v>104</v>
      </c>
      <c r="AF1782" t="s">
        <v>631</v>
      </c>
      <c r="AG1782" t="s">
        <v>442</v>
      </c>
      <c r="AH1782" t="s">
        <v>107</v>
      </c>
    </row>
    <row r="1783" spans="1:34" ht="15">
      <c r="A1783" t="s">
        <v>101</v>
      </c>
      <c r="B1783" t="s">
        <v>630</v>
      </c>
      <c r="C1783" t="s">
        <v>441</v>
      </c>
      <c r="D1783" t="s">
        <v>232</v>
      </c>
      <c r="E1783" t="s">
        <v>106</v>
      </c>
      <c r="F1783">
        <v>2012</v>
      </c>
      <c r="G1783" t="s">
        <v>113</v>
      </c>
      <c r="H1783" t="s">
        <v>233</v>
      </c>
      <c r="I1783" t="s">
        <v>115</v>
      </c>
      <c r="J1783" t="s">
        <v>147</v>
      </c>
      <c r="L1783">
        <v>0</v>
      </c>
      <c r="M1783">
        <v>0</v>
      </c>
      <c r="N1783">
        <v>1843.67</v>
      </c>
      <c r="O1783">
        <v>0</v>
      </c>
      <c r="P1783">
        <v>-1843.67</v>
      </c>
      <c r="Q1783" t="s">
        <v>103</v>
      </c>
      <c r="R1783">
        <v>0</v>
      </c>
      <c r="S1783">
        <v>0</v>
      </c>
      <c r="T1783">
        <v>0</v>
      </c>
      <c r="U1783">
        <v>0</v>
      </c>
      <c r="V1783">
        <v>0</v>
      </c>
      <c r="W1783">
        <v>0</v>
      </c>
      <c r="X1783">
        <v>0</v>
      </c>
      <c r="Y1783">
        <v>0</v>
      </c>
      <c r="Z1783">
        <v>1733.06</v>
      </c>
      <c r="AA1783">
        <v>101.41</v>
      </c>
      <c r="AB1783">
        <v>0</v>
      </c>
      <c r="AC1783">
        <v>9.200000000000001</v>
      </c>
      <c r="AD1783">
        <v>0</v>
      </c>
      <c r="AE1783" t="s">
        <v>104</v>
      </c>
      <c r="AF1783" t="s">
        <v>631</v>
      </c>
      <c r="AG1783" t="s">
        <v>442</v>
      </c>
      <c r="AH1783" t="s">
        <v>107</v>
      </c>
    </row>
    <row r="1784" spans="1:34" ht="15">
      <c r="A1784" t="s">
        <v>101</v>
      </c>
      <c r="B1784" t="s">
        <v>630</v>
      </c>
      <c r="C1784" t="s">
        <v>441</v>
      </c>
      <c r="D1784" t="s">
        <v>372</v>
      </c>
      <c r="E1784" t="s">
        <v>106</v>
      </c>
      <c r="F1784">
        <v>2012</v>
      </c>
      <c r="G1784" t="s">
        <v>113</v>
      </c>
      <c r="H1784" t="s">
        <v>373</v>
      </c>
      <c r="I1784" t="s">
        <v>115</v>
      </c>
      <c r="J1784" t="s">
        <v>147</v>
      </c>
      <c r="L1784">
        <v>0</v>
      </c>
      <c r="M1784">
        <v>0</v>
      </c>
      <c r="N1784">
        <v>1804.64</v>
      </c>
      <c r="O1784">
        <v>0</v>
      </c>
      <c r="P1784">
        <v>-1804.64</v>
      </c>
      <c r="Q1784" t="s">
        <v>103</v>
      </c>
      <c r="R1784">
        <v>0</v>
      </c>
      <c r="S1784">
        <v>110.12</v>
      </c>
      <c r="T1784">
        <v>139.82</v>
      </c>
      <c r="U1784">
        <v>58.59</v>
      </c>
      <c r="V1784">
        <v>76.79</v>
      </c>
      <c r="W1784">
        <v>26.23</v>
      </c>
      <c r="X1784">
        <v>0</v>
      </c>
      <c r="Y1784">
        <v>480</v>
      </c>
      <c r="Z1784">
        <v>263.08</v>
      </c>
      <c r="AA1784">
        <v>132.25</v>
      </c>
      <c r="AB1784">
        <v>275.51</v>
      </c>
      <c r="AC1784">
        <v>242.25</v>
      </c>
      <c r="AD1784">
        <v>0</v>
      </c>
      <c r="AE1784" t="s">
        <v>104</v>
      </c>
      <c r="AF1784" t="s">
        <v>631</v>
      </c>
      <c r="AG1784" t="s">
        <v>442</v>
      </c>
      <c r="AH1784" t="s">
        <v>107</v>
      </c>
    </row>
    <row r="1785" spans="1:34" ht="15">
      <c r="A1785" t="s">
        <v>101</v>
      </c>
      <c r="B1785" t="s">
        <v>630</v>
      </c>
      <c r="C1785" t="s">
        <v>441</v>
      </c>
      <c r="D1785" t="s">
        <v>173</v>
      </c>
      <c r="E1785" t="s">
        <v>106</v>
      </c>
      <c r="F1785">
        <v>2012</v>
      </c>
      <c r="G1785" t="s">
        <v>113</v>
      </c>
      <c r="H1785" t="s">
        <v>174</v>
      </c>
      <c r="I1785" t="s">
        <v>115</v>
      </c>
      <c r="J1785" t="s">
        <v>147</v>
      </c>
      <c r="L1785">
        <v>0</v>
      </c>
      <c r="M1785">
        <v>0</v>
      </c>
      <c r="N1785">
        <v>81.01</v>
      </c>
      <c r="O1785">
        <v>-0.01</v>
      </c>
      <c r="P1785">
        <v>-81</v>
      </c>
      <c r="Q1785" t="s">
        <v>103</v>
      </c>
      <c r="R1785">
        <v>0</v>
      </c>
      <c r="S1785">
        <v>0</v>
      </c>
      <c r="T1785">
        <v>10.58</v>
      </c>
      <c r="U1785">
        <v>0</v>
      </c>
      <c r="V1785">
        <v>24.84</v>
      </c>
      <c r="W1785">
        <v>0.01</v>
      </c>
      <c r="X1785">
        <v>0</v>
      </c>
      <c r="Y1785">
        <v>0</v>
      </c>
      <c r="Z1785">
        <v>0</v>
      </c>
      <c r="AA1785">
        <v>31.02</v>
      </c>
      <c r="AB1785">
        <v>0</v>
      </c>
      <c r="AC1785">
        <v>14.56</v>
      </c>
      <c r="AD1785">
        <v>0</v>
      </c>
      <c r="AE1785" t="s">
        <v>104</v>
      </c>
      <c r="AF1785" t="s">
        <v>631</v>
      </c>
      <c r="AG1785" t="s">
        <v>442</v>
      </c>
      <c r="AH1785" t="s">
        <v>107</v>
      </c>
    </row>
    <row r="1786" spans="1:34" ht="15">
      <c r="A1786" t="s">
        <v>101</v>
      </c>
      <c r="B1786" t="s">
        <v>630</v>
      </c>
      <c r="C1786" t="s">
        <v>441</v>
      </c>
      <c r="D1786" t="s">
        <v>175</v>
      </c>
      <c r="E1786" t="s">
        <v>106</v>
      </c>
      <c r="F1786">
        <v>2012</v>
      </c>
      <c r="G1786" t="s">
        <v>113</v>
      </c>
      <c r="H1786" t="s">
        <v>176</v>
      </c>
      <c r="I1786" t="s">
        <v>115</v>
      </c>
      <c r="J1786" t="s">
        <v>147</v>
      </c>
      <c r="L1786">
        <v>0</v>
      </c>
      <c r="M1786">
        <v>0</v>
      </c>
      <c r="N1786">
        <v>18.66</v>
      </c>
      <c r="O1786">
        <v>0</v>
      </c>
      <c r="P1786">
        <v>-18.66</v>
      </c>
      <c r="Q1786" t="s">
        <v>103</v>
      </c>
      <c r="R1786">
        <v>0</v>
      </c>
      <c r="S1786">
        <v>0</v>
      </c>
      <c r="T1786">
        <v>0</v>
      </c>
      <c r="U1786">
        <v>0</v>
      </c>
      <c r="V1786">
        <v>2.5300000000000002</v>
      </c>
      <c r="W1786">
        <v>2.13</v>
      </c>
      <c r="X1786">
        <v>0</v>
      </c>
      <c r="Y1786">
        <v>0</v>
      </c>
      <c r="Z1786">
        <v>0</v>
      </c>
      <c r="AA1786">
        <v>0</v>
      </c>
      <c r="AB1786">
        <v>0</v>
      </c>
      <c r="AC1786">
        <v>14</v>
      </c>
      <c r="AD1786">
        <v>0</v>
      </c>
      <c r="AE1786" t="s">
        <v>104</v>
      </c>
      <c r="AF1786" t="s">
        <v>631</v>
      </c>
      <c r="AG1786" t="s">
        <v>442</v>
      </c>
      <c r="AH1786" t="s">
        <v>107</v>
      </c>
    </row>
    <row r="1787" spans="1:34" ht="15">
      <c r="A1787" t="s">
        <v>101</v>
      </c>
      <c r="B1787" t="s">
        <v>630</v>
      </c>
      <c r="C1787" t="s">
        <v>441</v>
      </c>
      <c r="D1787" t="s">
        <v>378</v>
      </c>
      <c r="E1787" t="s">
        <v>106</v>
      </c>
      <c r="F1787">
        <v>2012</v>
      </c>
      <c r="G1787" t="s">
        <v>113</v>
      </c>
      <c r="H1787" t="s">
        <v>379</v>
      </c>
      <c r="I1787" t="s">
        <v>115</v>
      </c>
      <c r="J1787" t="s">
        <v>150</v>
      </c>
      <c r="L1787">
        <v>0</v>
      </c>
      <c r="M1787">
        <v>0</v>
      </c>
      <c r="N1787">
        <v>160.13</v>
      </c>
      <c r="O1787">
        <v>0</v>
      </c>
      <c r="P1787">
        <v>-160.13</v>
      </c>
      <c r="Q1787" t="s">
        <v>103</v>
      </c>
      <c r="R1787">
        <v>0</v>
      </c>
      <c r="S1787">
        <v>0</v>
      </c>
      <c r="T1787">
        <v>0</v>
      </c>
      <c r="U1787">
        <v>0</v>
      </c>
      <c r="V1787">
        <v>0</v>
      </c>
      <c r="W1787">
        <v>0</v>
      </c>
      <c r="X1787">
        <v>0</v>
      </c>
      <c r="Y1787">
        <v>23.1</v>
      </c>
      <c r="Z1787">
        <v>13.280000000000001</v>
      </c>
      <c r="AA1787">
        <v>123.75</v>
      </c>
      <c r="AB1787">
        <v>0</v>
      </c>
      <c r="AC1787">
        <v>0</v>
      </c>
      <c r="AD1787">
        <v>0</v>
      </c>
      <c r="AE1787" t="s">
        <v>104</v>
      </c>
      <c r="AF1787" t="s">
        <v>631</v>
      </c>
      <c r="AG1787" t="s">
        <v>442</v>
      </c>
      <c r="AH1787" t="s">
        <v>107</v>
      </c>
    </row>
    <row r="1788" spans="1:34" ht="15">
      <c r="A1788" t="s">
        <v>101</v>
      </c>
      <c r="B1788" t="s">
        <v>630</v>
      </c>
      <c r="C1788" t="s">
        <v>441</v>
      </c>
      <c r="D1788" t="s">
        <v>410</v>
      </c>
      <c r="E1788" t="s">
        <v>106</v>
      </c>
      <c r="F1788">
        <v>2012</v>
      </c>
      <c r="G1788" t="s">
        <v>113</v>
      </c>
      <c r="H1788" t="s">
        <v>411</v>
      </c>
      <c r="I1788" t="s">
        <v>115</v>
      </c>
      <c r="J1788" t="s">
        <v>150</v>
      </c>
      <c r="L1788">
        <v>0</v>
      </c>
      <c r="M1788">
        <v>0</v>
      </c>
      <c r="N1788">
        <v>26.900000000000002</v>
      </c>
      <c r="O1788">
        <v>0</v>
      </c>
      <c r="P1788">
        <v>-26.900000000000002</v>
      </c>
      <c r="Q1788" t="s">
        <v>103</v>
      </c>
      <c r="R1788">
        <v>0</v>
      </c>
      <c r="S1788">
        <v>0</v>
      </c>
      <c r="T1788">
        <v>9.76</v>
      </c>
      <c r="U1788">
        <v>2.42</v>
      </c>
      <c r="V1788">
        <v>1</v>
      </c>
      <c r="W1788">
        <v>0</v>
      </c>
      <c r="X1788">
        <v>0</v>
      </c>
      <c r="Y1788">
        <v>0</v>
      </c>
      <c r="Z1788">
        <v>4.4</v>
      </c>
      <c r="AA1788">
        <v>0</v>
      </c>
      <c r="AB1788">
        <v>3.7600000000000002</v>
      </c>
      <c r="AC1788">
        <v>5.5600000000000005</v>
      </c>
      <c r="AD1788">
        <v>0</v>
      </c>
      <c r="AE1788" t="s">
        <v>104</v>
      </c>
      <c r="AF1788" t="s">
        <v>631</v>
      </c>
      <c r="AG1788" t="s">
        <v>442</v>
      </c>
      <c r="AH1788" t="s">
        <v>107</v>
      </c>
    </row>
    <row r="1789" spans="1:34" ht="15">
      <c r="A1789" t="s">
        <v>101</v>
      </c>
      <c r="B1789" t="s">
        <v>630</v>
      </c>
      <c r="C1789" t="s">
        <v>441</v>
      </c>
      <c r="D1789" t="s">
        <v>148</v>
      </c>
      <c r="E1789" t="s">
        <v>106</v>
      </c>
      <c r="F1789">
        <v>2012</v>
      </c>
      <c r="G1789" t="s">
        <v>113</v>
      </c>
      <c r="H1789" t="s">
        <v>149</v>
      </c>
      <c r="I1789" t="s">
        <v>115</v>
      </c>
      <c r="J1789" t="s">
        <v>150</v>
      </c>
      <c r="L1789">
        <v>0</v>
      </c>
      <c r="M1789">
        <v>0</v>
      </c>
      <c r="N1789">
        <v>4865.45</v>
      </c>
      <c r="O1789">
        <v>0</v>
      </c>
      <c r="P1789">
        <v>-4865.45</v>
      </c>
      <c r="Q1789" t="s">
        <v>103</v>
      </c>
      <c r="R1789">
        <v>33.94</v>
      </c>
      <c r="S1789">
        <v>326.98</v>
      </c>
      <c r="T1789">
        <v>684.8100000000001</v>
      </c>
      <c r="U1789">
        <v>5.76</v>
      </c>
      <c r="V1789">
        <v>169.55</v>
      </c>
      <c r="W1789">
        <v>2383.78</v>
      </c>
      <c r="X1789">
        <v>25.72</v>
      </c>
      <c r="Y1789">
        <v>170.54</v>
      </c>
      <c r="Z1789">
        <v>-107.86</v>
      </c>
      <c r="AA1789">
        <v>192.05</v>
      </c>
      <c r="AB1789">
        <v>28.87</v>
      </c>
      <c r="AC1789">
        <v>951.3100000000001</v>
      </c>
      <c r="AD1789">
        <v>0</v>
      </c>
      <c r="AE1789" t="s">
        <v>104</v>
      </c>
      <c r="AF1789" t="s">
        <v>631</v>
      </c>
      <c r="AG1789" t="s">
        <v>442</v>
      </c>
      <c r="AH1789" t="s">
        <v>107</v>
      </c>
    </row>
    <row r="1790" spans="1:34" ht="15">
      <c r="A1790" t="s">
        <v>101</v>
      </c>
      <c r="B1790" t="s">
        <v>630</v>
      </c>
      <c r="C1790" t="s">
        <v>441</v>
      </c>
      <c r="D1790" t="s">
        <v>478</v>
      </c>
      <c r="E1790" t="s">
        <v>106</v>
      </c>
      <c r="F1790">
        <v>2012</v>
      </c>
      <c r="G1790" t="s">
        <v>113</v>
      </c>
      <c r="H1790" t="s">
        <v>479</v>
      </c>
      <c r="I1790" t="s">
        <v>115</v>
      </c>
      <c r="J1790" t="s">
        <v>150</v>
      </c>
      <c r="L1790">
        <v>0</v>
      </c>
      <c r="M1790">
        <v>0</v>
      </c>
      <c r="N1790">
        <v>81.38</v>
      </c>
      <c r="O1790">
        <v>0</v>
      </c>
      <c r="P1790">
        <v>-81.38</v>
      </c>
      <c r="Q1790" t="s">
        <v>103</v>
      </c>
      <c r="R1790">
        <v>0</v>
      </c>
      <c r="S1790">
        <v>0</v>
      </c>
      <c r="T1790">
        <v>0</v>
      </c>
      <c r="U1790">
        <v>0</v>
      </c>
      <c r="V1790">
        <v>0</v>
      </c>
      <c r="W1790">
        <v>0</v>
      </c>
      <c r="X1790">
        <v>0</v>
      </c>
      <c r="Y1790">
        <v>0</v>
      </c>
      <c r="Z1790">
        <v>0</v>
      </c>
      <c r="AA1790">
        <v>0</v>
      </c>
      <c r="AB1790">
        <v>0</v>
      </c>
      <c r="AC1790">
        <v>81.38</v>
      </c>
      <c r="AD1790">
        <v>0</v>
      </c>
      <c r="AE1790" t="s">
        <v>104</v>
      </c>
      <c r="AF1790" t="s">
        <v>631</v>
      </c>
      <c r="AG1790" t="s">
        <v>442</v>
      </c>
      <c r="AH1790" t="s">
        <v>107</v>
      </c>
    </row>
    <row r="1791" spans="1:34" ht="15">
      <c r="A1791" t="s">
        <v>101</v>
      </c>
      <c r="B1791" t="s">
        <v>630</v>
      </c>
      <c r="C1791" t="s">
        <v>441</v>
      </c>
      <c r="D1791" t="s">
        <v>374</v>
      </c>
      <c r="E1791" t="s">
        <v>106</v>
      </c>
      <c r="F1791">
        <v>2012</v>
      </c>
      <c r="G1791" t="s">
        <v>113</v>
      </c>
      <c r="H1791" t="s">
        <v>375</v>
      </c>
      <c r="I1791" t="s">
        <v>115</v>
      </c>
      <c r="J1791" t="s">
        <v>150</v>
      </c>
      <c r="L1791">
        <v>0</v>
      </c>
      <c r="M1791">
        <v>0</v>
      </c>
      <c r="N1791">
        <v>176.77</v>
      </c>
      <c r="O1791">
        <v>0</v>
      </c>
      <c r="P1791">
        <v>-176.77</v>
      </c>
      <c r="Q1791" t="s">
        <v>103</v>
      </c>
      <c r="R1791">
        <v>0</v>
      </c>
      <c r="S1791">
        <v>0</v>
      </c>
      <c r="T1791">
        <v>14.56</v>
      </c>
      <c r="U1791">
        <v>0</v>
      </c>
      <c r="V1791">
        <v>5.94</v>
      </c>
      <c r="W1791">
        <v>5.91</v>
      </c>
      <c r="X1791">
        <v>0</v>
      </c>
      <c r="Y1791">
        <v>0</v>
      </c>
      <c r="Z1791">
        <v>10.44</v>
      </c>
      <c r="AA1791">
        <v>116.82000000000001</v>
      </c>
      <c r="AB1791">
        <v>0</v>
      </c>
      <c r="AC1791">
        <v>23.1</v>
      </c>
      <c r="AD1791">
        <v>0</v>
      </c>
      <c r="AE1791" t="s">
        <v>104</v>
      </c>
      <c r="AF1791" t="s">
        <v>631</v>
      </c>
      <c r="AG1791" t="s">
        <v>442</v>
      </c>
      <c r="AH1791" t="s">
        <v>107</v>
      </c>
    </row>
    <row r="1792" spans="1:34" ht="15">
      <c r="A1792" t="s">
        <v>101</v>
      </c>
      <c r="B1792" t="s">
        <v>630</v>
      </c>
      <c r="C1792" t="s">
        <v>441</v>
      </c>
      <c r="D1792" t="s">
        <v>494</v>
      </c>
      <c r="E1792" t="s">
        <v>106</v>
      </c>
      <c r="F1792">
        <v>2012</v>
      </c>
      <c r="G1792" t="s">
        <v>113</v>
      </c>
      <c r="H1792" t="s">
        <v>495</v>
      </c>
      <c r="I1792" t="s">
        <v>115</v>
      </c>
      <c r="J1792" t="s">
        <v>150</v>
      </c>
      <c r="L1792">
        <v>0</v>
      </c>
      <c r="M1792">
        <v>0</v>
      </c>
      <c r="N1792">
        <v>11.94</v>
      </c>
      <c r="O1792">
        <v>0</v>
      </c>
      <c r="P1792">
        <v>-11.94</v>
      </c>
      <c r="Q1792" t="s">
        <v>103</v>
      </c>
      <c r="R1792">
        <v>0</v>
      </c>
      <c r="S1792">
        <v>0</v>
      </c>
      <c r="T1792">
        <v>0</v>
      </c>
      <c r="U1792">
        <v>11.94</v>
      </c>
      <c r="V1792">
        <v>0</v>
      </c>
      <c r="W1792">
        <v>0</v>
      </c>
      <c r="X1792">
        <v>0</v>
      </c>
      <c r="Y1792">
        <v>0</v>
      </c>
      <c r="Z1792">
        <v>0</v>
      </c>
      <c r="AA1792">
        <v>0</v>
      </c>
      <c r="AB1792">
        <v>0</v>
      </c>
      <c r="AC1792">
        <v>0</v>
      </c>
      <c r="AD1792">
        <v>0</v>
      </c>
      <c r="AE1792" t="s">
        <v>104</v>
      </c>
      <c r="AF1792" t="s">
        <v>631</v>
      </c>
      <c r="AG1792" t="s">
        <v>442</v>
      </c>
      <c r="AH1792" t="s">
        <v>107</v>
      </c>
    </row>
    <row r="1793" spans="1:34" ht="15">
      <c r="A1793" t="s">
        <v>101</v>
      </c>
      <c r="B1793" t="s">
        <v>630</v>
      </c>
      <c r="C1793" t="s">
        <v>441</v>
      </c>
      <c r="D1793" t="s">
        <v>151</v>
      </c>
      <c r="E1793" t="s">
        <v>106</v>
      </c>
      <c r="F1793">
        <v>2012</v>
      </c>
      <c r="G1793" t="s">
        <v>113</v>
      </c>
      <c r="H1793" t="s">
        <v>152</v>
      </c>
      <c r="I1793" t="s">
        <v>115</v>
      </c>
      <c r="J1793" t="s">
        <v>150</v>
      </c>
      <c r="L1793">
        <v>0</v>
      </c>
      <c r="M1793">
        <v>0</v>
      </c>
      <c r="N1793">
        <v>1612.21</v>
      </c>
      <c r="O1793">
        <v>0.01</v>
      </c>
      <c r="P1793">
        <v>-1612.22</v>
      </c>
      <c r="Q1793" t="s">
        <v>103</v>
      </c>
      <c r="R1793">
        <v>0</v>
      </c>
      <c r="S1793">
        <v>0</v>
      </c>
      <c r="T1793">
        <v>153.97</v>
      </c>
      <c r="U1793">
        <v>0</v>
      </c>
      <c r="V1793">
        <v>810.9200000000001</v>
      </c>
      <c r="W1793">
        <v>0</v>
      </c>
      <c r="X1793">
        <v>143.76</v>
      </c>
      <c r="Y1793">
        <v>60</v>
      </c>
      <c r="Z1793">
        <v>0</v>
      </c>
      <c r="AA1793">
        <v>112.06</v>
      </c>
      <c r="AB1793">
        <v>0</v>
      </c>
      <c r="AC1793">
        <v>331.5</v>
      </c>
      <c r="AD1793">
        <v>0</v>
      </c>
      <c r="AE1793" t="s">
        <v>104</v>
      </c>
      <c r="AF1793" t="s">
        <v>631</v>
      </c>
      <c r="AG1793" t="s">
        <v>442</v>
      </c>
      <c r="AH1793" t="s">
        <v>107</v>
      </c>
    </row>
    <row r="1794" spans="1:34" ht="15">
      <c r="A1794" t="s">
        <v>101</v>
      </c>
      <c r="B1794" t="s">
        <v>630</v>
      </c>
      <c r="C1794" t="s">
        <v>441</v>
      </c>
      <c r="D1794" t="s">
        <v>185</v>
      </c>
      <c r="E1794" t="s">
        <v>106</v>
      </c>
      <c r="F1794">
        <v>2012</v>
      </c>
      <c r="G1794" t="s">
        <v>113</v>
      </c>
      <c r="H1794" t="s">
        <v>186</v>
      </c>
      <c r="I1794" t="s">
        <v>115</v>
      </c>
      <c r="J1794" t="s">
        <v>187</v>
      </c>
      <c r="L1794">
        <v>0</v>
      </c>
      <c r="M1794">
        <v>0</v>
      </c>
      <c r="N1794">
        <v>170.64000000000001</v>
      </c>
      <c r="O1794">
        <v>0</v>
      </c>
      <c r="P1794">
        <v>-170.64000000000001</v>
      </c>
      <c r="Q1794" t="s">
        <v>103</v>
      </c>
      <c r="R1794">
        <v>0</v>
      </c>
      <c r="S1794">
        <v>0</v>
      </c>
      <c r="T1794">
        <v>0</v>
      </c>
      <c r="U1794">
        <v>0</v>
      </c>
      <c r="V1794">
        <v>0</v>
      </c>
      <c r="W1794">
        <v>0</v>
      </c>
      <c r="X1794">
        <v>0</v>
      </c>
      <c r="Y1794">
        <v>0</v>
      </c>
      <c r="Z1794">
        <v>213.48000000000002</v>
      </c>
      <c r="AA1794">
        <v>0</v>
      </c>
      <c r="AB1794">
        <v>-42.84</v>
      </c>
      <c r="AC1794">
        <v>0</v>
      </c>
      <c r="AD1794">
        <v>0</v>
      </c>
      <c r="AE1794" t="s">
        <v>104</v>
      </c>
      <c r="AF1794" t="s">
        <v>631</v>
      </c>
      <c r="AG1794" t="s">
        <v>442</v>
      </c>
      <c r="AH1794" t="s">
        <v>107</v>
      </c>
    </row>
    <row r="1795" spans="1:34" ht="15">
      <c r="A1795" t="s">
        <v>101</v>
      </c>
      <c r="B1795" t="s">
        <v>630</v>
      </c>
      <c r="C1795" t="s">
        <v>441</v>
      </c>
      <c r="D1795" t="s">
        <v>188</v>
      </c>
      <c r="E1795" t="s">
        <v>106</v>
      </c>
      <c r="F1795">
        <v>2012</v>
      </c>
      <c r="G1795" t="s">
        <v>113</v>
      </c>
      <c r="H1795" t="s">
        <v>189</v>
      </c>
      <c r="I1795" t="s">
        <v>115</v>
      </c>
      <c r="J1795" t="s">
        <v>190</v>
      </c>
      <c r="L1795">
        <v>0</v>
      </c>
      <c r="M1795">
        <v>0</v>
      </c>
      <c r="N1795">
        <v>5877.34</v>
      </c>
      <c r="O1795">
        <v>0</v>
      </c>
      <c r="P1795">
        <v>-5877.34</v>
      </c>
      <c r="Q1795" t="s">
        <v>103</v>
      </c>
      <c r="R1795">
        <v>0</v>
      </c>
      <c r="S1795">
        <v>0</v>
      </c>
      <c r="T1795">
        <v>0</v>
      </c>
      <c r="U1795">
        <v>0</v>
      </c>
      <c r="V1795">
        <v>0</v>
      </c>
      <c r="W1795">
        <v>0</v>
      </c>
      <c r="X1795">
        <v>0</v>
      </c>
      <c r="Y1795">
        <v>1578.99</v>
      </c>
      <c r="Z1795">
        <v>0</v>
      </c>
      <c r="AA1795">
        <v>0</v>
      </c>
      <c r="AB1795">
        <v>3860.52</v>
      </c>
      <c r="AC1795">
        <v>437.83</v>
      </c>
      <c r="AD1795">
        <v>0</v>
      </c>
      <c r="AE1795" t="s">
        <v>104</v>
      </c>
      <c r="AF1795" t="s">
        <v>631</v>
      </c>
      <c r="AG1795" t="s">
        <v>442</v>
      </c>
      <c r="AH1795" t="s">
        <v>107</v>
      </c>
    </row>
    <row r="1796" spans="1:34" ht="15">
      <c r="A1796" t="s">
        <v>101</v>
      </c>
      <c r="B1796" t="s">
        <v>630</v>
      </c>
      <c r="C1796" t="s">
        <v>441</v>
      </c>
      <c r="D1796" t="s">
        <v>225</v>
      </c>
      <c r="E1796" t="s">
        <v>106</v>
      </c>
      <c r="F1796">
        <v>2012</v>
      </c>
      <c r="G1796" t="s">
        <v>113</v>
      </c>
      <c r="H1796" t="s">
        <v>226</v>
      </c>
      <c r="I1796" t="s">
        <v>115</v>
      </c>
      <c r="J1796" t="s">
        <v>227</v>
      </c>
      <c r="L1796">
        <v>0</v>
      </c>
      <c r="M1796">
        <v>0</v>
      </c>
      <c r="N1796">
        <v>34915.19</v>
      </c>
      <c r="O1796">
        <v>0</v>
      </c>
      <c r="P1796">
        <v>-34915.19</v>
      </c>
      <c r="Q1796" t="s">
        <v>103</v>
      </c>
      <c r="R1796">
        <v>2299.04</v>
      </c>
      <c r="S1796">
        <v>2064.89</v>
      </c>
      <c r="T1796">
        <v>4002.55</v>
      </c>
      <c r="U1796">
        <v>1500.42</v>
      </c>
      <c r="V1796">
        <v>4816.2300000000005</v>
      </c>
      <c r="W1796">
        <v>2753.01</v>
      </c>
      <c r="X1796">
        <v>4592</v>
      </c>
      <c r="Y1796">
        <v>1482.59</v>
      </c>
      <c r="Z1796">
        <v>5079.1900000000005</v>
      </c>
      <c r="AA1796">
        <v>2160.28</v>
      </c>
      <c r="AB1796">
        <v>1812.24</v>
      </c>
      <c r="AC1796">
        <v>2352.75</v>
      </c>
      <c r="AD1796">
        <v>0</v>
      </c>
      <c r="AE1796" t="s">
        <v>104</v>
      </c>
      <c r="AF1796" t="s">
        <v>631</v>
      </c>
      <c r="AG1796" t="s">
        <v>442</v>
      </c>
      <c r="AH1796" t="s">
        <v>107</v>
      </c>
    </row>
    <row r="1797" spans="1:34" ht="15">
      <c r="A1797" t="s">
        <v>101</v>
      </c>
      <c r="B1797" t="s">
        <v>630</v>
      </c>
      <c r="C1797" t="s">
        <v>441</v>
      </c>
      <c r="D1797" t="s">
        <v>228</v>
      </c>
      <c r="E1797" t="s">
        <v>106</v>
      </c>
      <c r="F1797">
        <v>2012</v>
      </c>
      <c r="G1797" t="s">
        <v>113</v>
      </c>
      <c r="H1797" t="s">
        <v>229</v>
      </c>
      <c r="I1797" t="s">
        <v>115</v>
      </c>
      <c r="J1797" t="s">
        <v>227</v>
      </c>
      <c r="L1797">
        <v>0</v>
      </c>
      <c r="M1797">
        <v>0</v>
      </c>
      <c r="N1797">
        <v>20179.87</v>
      </c>
      <c r="O1797">
        <v>0</v>
      </c>
      <c r="P1797">
        <v>-20179.87</v>
      </c>
      <c r="Q1797" t="s">
        <v>103</v>
      </c>
      <c r="R1797">
        <v>1326.5</v>
      </c>
      <c r="S1797">
        <v>1191.45</v>
      </c>
      <c r="T1797">
        <v>2309.17</v>
      </c>
      <c r="U1797">
        <v>873.52</v>
      </c>
      <c r="V1797">
        <v>2778.92</v>
      </c>
      <c r="W1797">
        <v>1588.6200000000001</v>
      </c>
      <c r="X1797">
        <v>2656.13</v>
      </c>
      <c r="Y1797">
        <v>866.54</v>
      </c>
      <c r="Z1797">
        <v>2934.8</v>
      </c>
      <c r="AA1797">
        <v>1249.65</v>
      </c>
      <c r="AB1797">
        <v>1045.68</v>
      </c>
      <c r="AC1797">
        <v>1358.89</v>
      </c>
      <c r="AD1797">
        <v>0</v>
      </c>
      <c r="AE1797" t="s">
        <v>104</v>
      </c>
      <c r="AF1797" t="s">
        <v>631</v>
      </c>
      <c r="AG1797" t="s">
        <v>442</v>
      </c>
      <c r="AH1797" t="s">
        <v>107</v>
      </c>
    </row>
    <row r="1798" spans="1:34" ht="15">
      <c r="A1798" t="s">
        <v>101</v>
      </c>
      <c r="B1798" t="s">
        <v>632</v>
      </c>
      <c r="C1798" t="s">
        <v>441</v>
      </c>
      <c r="D1798" t="s">
        <v>127</v>
      </c>
      <c r="E1798" t="s">
        <v>106</v>
      </c>
      <c r="F1798">
        <v>2012</v>
      </c>
      <c r="G1798" t="s">
        <v>113</v>
      </c>
      <c r="H1798" t="s">
        <v>128</v>
      </c>
      <c r="I1798" t="s">
        <v>115</v>
      </c>
      <c r="J1798" t="s">
        <v>129</v>
      </c>
      <c r="K1798" t="s">
        <v>130</v>
      </c>
      <c r="L1798">
        <v>0</v>
      </c>
      <c r="M1798">
        <v>0</v>
      </c>
      <c r="N1798">
        <v>246026.71</v>
      </c>
      <c r="O1798">
        <v>0</v>
      </c>
      <c r="P1798">
        <v>-246026.71</v>
      </c>
      <c r="Q1798" t="s">
        <v>103</v>
      </c>
      <c r="R1798">
        <v>15445.4</v>
      </c>
      <c r="S1798">
        <v>10605.1</v>
      </c>
      <c r="T1798">
        <v>29877.170000000002</v>
      </c>
      <c r="U1798">
        <v>7646.6</v>
      </c>
      <c r="V1798">
        <v>22285.47</v>
      </c>
      <c r="W1798">
        <v>32936.46</v>
      </c>
      <c r="X1798">
        <v>29833.38</v>
      </c>
      <c r="Y1798">
        <v>-8604.210000000001</v>
      </c>
      <c r="Z1798">
        <v>50998.68</v>
      </c>
      <c r="AA1798">
        <v>16299.460000000001</v>
      </c>
      <c r="AB1798">
        <v>16356.11</v>
      </c>
      <c r="AC1798">
        <v>22347.09</v>
      </c>
      <c r="AD1798">
        <v>0</v>
      </c>
      <c r="AE1798" t="s">
        <v>104</v>
      </c>
      <c r="AF1798" t="s">
        <v>633</v>
      </c>
      <c r="AG1798" t="s">
        <v>442</v>
      </c>
      <c r="AH1798" t="s">
        <v>107</v>
      </c>
    </row>
    <row r="1799" spans="1:34" ht="15">
      <c r="A1799" t="s">
        <v>101</v>
      </c>
      <c r="B1799" t="s">
        <v>632</v>
      </c>
      <c r="C1799" t="s">
        <v>441</v>
      </c>
      <c r="D1799" t="s">
        <v>255</v>
      </c>
      <c r="E1799" t="s">
        <v>106</v>
      </c>
      <c r="F1799">
        <v>2012</v>
      </c>
      <c r="G1799" t="s">
        <v>113</v>
      </c>
      <c r="H1799" t="s">
        <v>256</v>
      </c>
      <c r="I1799" t="s">
        <v>115</v>
      </c>
      <c r="J1799" t="s">
        <v>129</v>
      </c>
      <c r="K1799" t="s">
        <v>130</v>
      </c>
      <c r="L1799">
        <v>0</v>
      </c>
      <c r="M1799">
        <v>0</v>
      </c>
      <c r="N1799">
        <v>224.09</v>
      </c>
      <c r="O1799">
        <v>0</v>
      </c>
      <c r="P1799">
        <v>-224.09</v>
      </c>
      <c r="Q1799" t="s">
        <v>103</v>
      </c>
      <c r="R1799">
        <v>0</v>
      </c>
      <c r="S1799">
        <v>0</v>
      </c>
      <c r="T1799">
        <v>0</v>
      </c>
      <c r="U1799">
        <v>0</v>
      </c>
      <c r="V1799">
        <v>0</v>
      </c>
      <c r="W1799">
        <v>0</v>
      </c>
      <c r="X1799">
        <v>56.230000000000004</v>
      </c>
      <c r="Y1799">
        <v>95.8</v>
      </c>
      <c r="Z1799">
        <v>35.45</v>
      </c>
      <c r="AA1799">
        <v>25.23</v>
      </c>
      <c r="AB1799">
        <v>0</v>
      </c>
      <c r="AC1799">
        <v>11.38</v>
      </c>
      <c r="AD1799">
        <v>0</v>
      </c>
      <c r="AE1799" t="s">
        <v>104</v>
      </c>
      <c r="AF1799" t="s">
        <v>633</v>
      </c>
      <c r="AG1799" t="s">
        <v>442</v>
      </c>
      <c r="AH1799" t="s">
        <v>107</v>
      </c>
    </row>
    <row r="1800" spans="1:34" ht="15">
      <c r="A1800" t="s">
        <v>101</v>
      </c>
      <c r="B1800" t="s">
        <v>632</v>
      </c>
      <c r="C1800" t="s">
        <v>441</v>
      </c>
      <c r="D1800" t="s">
        <v>134</v>
      </c>
      <c r="E1800" t="s">
        <v>106</v>
      </c>
      <c r="F1800">
        <v>2012</v>
      </c>
      <c r="G1800" t="s">
        <v>113</v>
      </c>
      <c r="H1800" t="s">
        <v>135</v>
      </c>
      <c r="I1800" t="s">
        <v>115</v>
      </c>
      <c r="J1800" t="s">
        <v>129</v>
      </c>
      <c r="K1800" t="s">
        <v>136</v>
      </c>
      <c r="L1800">
        <v>0</v>
      </c>
      <c r="M1800">
        <v>0</v>
      </c>
      <c r="N1800">
        <v>0</v>
      </c>
      <c r="O1800">
        <v>0</v>
      </c>
      <c r="P1800">
        <v>0</v>
      </c>
      <c r="Q1800" t="s">
        <v>103</v>
      </c>
      <c r="R1800">
        <v>0</v>
      </c>
      <c r="S1800">
        <v>0</v>
      </c>
      <c r="T1800">
        <v>0</v>
      </c>
      <c r="U1800">
        <v>0</v>
      </c>
      <c r="V1800">
        <v>9524.06</v>
      </c>
      <c r="W1800">
        <v>451.5</v>
      </c>
      <c r="X1800">
        <v>9229.95</v>
      </c>
      <c r="Y1800">
        <v>-19205.510000000002</v>
      </c>
      <c r="Z1800">
        <v>0</v>
      </c>
      <c r="AA1800">
        <v>0</v>
      </c>
      <c r="AB1800">
        <v>0</v>
      </c>
      <c r="AC1800">
        <v>0</v>
      </c>
      <c r="AD1800">
        <v>0</v>
      </c>
      <c r="AE1800" t="s">
        <v>104</v>
      </c>
      <c r="AF1800" t="s">
        <v>633</v>
      </c>
      <c r="AG1800" t="s">
        <v>442</v>
      </c>
      <c r="AH1800" t="s">
        <v>107</v>
      </c>
    </row>
    <row r="1801" spans="1:34" ht="15">
      <c r="A1801" t="s">
        <v>101</v>
      </c>
      <c r="B1801" t="s">
        <v>632</v>
      </c>
      <c r="C1801" t="s">
        <v>441</v>
      </c>
      <c r="D1801" t="s">
        <v>137</v>
      </c>
      <c r="E1801" t="s">
        <v>106</v>
      </c>
      <c r="F1801">
        <v>2012</v>
      </c>
      <c r="G1801" t="s">
        <v>113</v>
      </c>
      <c r="H1801" t="s">
        <v>138</v>
      </c>
      <c r="I1801" t="s">
        <v>115</v>
      </c>
      <c r="J1801" t="s">
        <v>129</v>
      </c>
      <c r="K1801" t="s">
        <v>136</v>
      </c>
      <c r="L1801">
        <v>0</v>
      </c>
      <c r="M1801">
        <v>0</v>
      </c>
      <c r="N1801">
        <v>0</v>
      </c>
      <c r="O1801">
        <v>0</v>
      </c>
      <c r="P1801">
        <v>0</v>
      </c>
      <c r="Q1801" t="s">
        <v>103</v>
      </c>
      <c r="R1801">
        <v>0</v>
      </c>
      <c r="S1801">
        <v>0</v>
      </c>
      <c r="T1801">
        <v>0</v>
      </c>
      <c r="U1801">
        <v>0</v>
      </c>
      <c r="V1801">
        <v>4549.13</v>
      </c>
      <c r="W1801">
        <v>977.13</v>
      </c>
      <c r="X1801">
        <v>3982.34</v>
      </c>
      <c r="Y1801">
        <v>-9508.6</v>
      </c>
      <c r="Z1801">
        <v>0</v>
      </c>
      <c r="AA1801">
        <v>0</v>
      </c>
      <c r="AB1801">
        <v>0</v>
      </c>
      <c r="AC1801">
        <v>0</v>
      </c>
      <c r="AD1801">
        <v>0</v>
      </c>
      <c r="AE1801" t="s">
        <v>104</v>
      </c>
      <c r="AF1801" t="s">
        <v>633</v>
      </c>
      <c r="AG1801" t="s">
        <v>442</v>
      </c>
      <c r="AH1801" t="s">
        <v>107</v>
      </c>
    </row>
    <row r="1802" spans="1:34" ht="15">
      <c r="A1802" t="s">
        <v>101</v>
      </c>
      <c r="B1802" t="s">
        <v>632</v>
      </c>
      <c r="C1802" t="s">
        <v>441</v>
      </c>
      <c r="D1802" t="s">
        <v>139</v>
      </c>
      <c r="E1802" t="s">
        <v>106</v>
      </c>
      <c r="F1802">
        <v>2012</v>
      </c>
      <c r="G1802" t="s">
        <v>113</v>
      </c>
      <c r="H1802" t="s">
        <v>140</v>
      </c>
      <c r="I1802" t="s">
        <v>115</v>
      </c>
      <c r="J1802" t="s">
        <v>129</v>
      </c>
      <c r="K1802" t="s">
        <v>136</v>
      </c>
      <c r="L1802">
        <v>0</v>
      </c>
      <c r="M1802">
        <v>0</v>
      </c>
      <c r="N1802">
        <v>0</v>
      </c>
      <c r="O1802">
        <v>0</v>
      </c>
      <c r="P1802">
        <v>0</v>
      </c>
      <c r="Q1802" t="s">
        <v>103</v>
      </c>
      <c r="R1802">
        <v>0</v>
      </c>
      <c r="S1802">
        <v>0</v>
      </c>
      <c r="T1802">
        <v>0</v>
      </c>
      <c r="U1802">
        <v>0</v>
      </c>
      <c r="V1802">
        <v>4274.74</v>
      </c>
      <c r="W1802">
        <v>248.16</v>
      </c>
      <c r="X1802">
        <v>3755.23</v>
      </c>
      <c r="Y1802">
        <v>-8278.130000000001</v>
      </c>
      <c r="Z1802">
        <v>0</v>
      </c>
      <c r="AA1802">
        <v>0</v>
      </c>
      <c r="AB1802">
        <v>0</v>
      </c>
      <c r="AC1802">
        <v>0</v>
      </c>
      <c r="AD1802">
        <v>0</v>
      </c>
      <c r="AE1802" t="s">
        <v>104</v>
      </c>
      <c r="AF1802" t="s">
        <v>633</v>
      </c>
      <c r="AG1802" t="s">
        <v>442</v>
      </c>
      <c r="AH1802" t="s">
        <v>107</v>
      </c>
    </row>
    <row r="1803" spans="1:34" ht="15">
      <c r="A1803" t="s">
        <v>101</v>
      </c>
      <c r="B1803" t="s">
        <v>632</v>
      </c>
      <c r="C1803" t="s">
        <v>441</v>
      </c>
      <c r="D1803" t="s">
        <v>488</v>
      </c>
      <c r="E1803" t="s">
        <v>106</v>
      </c>
      <c r="F1803">
        <v>2012</v>
      </c>
      <c r="G1803" t="s">
        <v>113</v>
      </c>
      <c r="H1803" t="s">
        <v>489</v>
      </c>
      <c r="I1803" t="s">
        <v>115</v>
      </c>
      <c r="J1803" t="s">
        <v>129</v>
      </c>
      <c r="K1803" t="s">
        <v>136</v>
      </c>
      <c r="L1803">
        <v>0</v>
      </c>
      <c r="M1803">
        <v>0</v>
      </c>
      <c r="N1803">
        <v>0</v>
      </c>
      <c r="O1803">
        <v>0</v>
      </c>
      <c r="P1803">
        <v>0</v>
      </c>
      <c r="Q1803" t="s">
        <v>103</v>
      </c>
      <c r="R1803">
        <v>0</v>
      </c>
      <c r="S1803">
        <v>0</v>
      </c>
      <c r="T1803">
        <v>0</v>
      </c>
      <c r="U1803">
        <v>0</v>
      </c>
      <c r="V1803">
        <v>28.66</v>
      </c>
      <c r="W1803">
        <v>0</v>
      </c>
      <c r="X1803">
        <v>28.66</v>
      </c>
      <c r="Y1803">
        <v>-57.32</v>
      </c>
      <c r="Z1803">
        <v>0</v>
      </c>
      <c r="AA1803">
        <v>0</v>
      </c>
      <c r="AB1803">
        <v>0</v>
      </c>
      <c r="AC1803">
        <v>0</v>
      </c>
      <c r="AD1803">
        <v>0</v>
      </c>
      <c r="AE1803" t="s">
        <v>104</v>
      </c>
      <c r="AF1803" t="s">
        <v>633</v>
      </c>
      <c r="AG1803" t="s">
        <v>442</v>
      </c>
      <c r="AH1803" t="s">
        <v>107</v>
      </c>
    </row>
    <row r="1804" spans="1:34" ht="15">
      <c r="A1804" t="s">
        <v>101</v>
      </c>
      <c r="B1804" t="s">
        <v>632</v>
      </c>
      <c r="C1804" t="s">
        <v>441</v>
      </c>
      <c r="D1804" t="s">
        <v>225</v>
      </c>
      <c r="E1804" t="s">
        <v>106</v>
      </c>
      <c r="F1804">
        <v>2012</v>
      </c>
      <c r="G1804" t="s">
        <v>113</v>
      </c>
      <c r="H1804" t="s">
        <v>226</v>
      </c>
      <c r="I1804" t="s">
        <v>115</v>
      </c>
      <c r="J1804" t="s">
        <v>227</v>
      </c>
      <c r="L1804">
        <v>0</v>
      </c>
      <c r="M1804">
        <v>0</v>
      </c>
      <c r="N1804">
        <v>79792.99</v>
      </c>
      <c r="O1804">
        <v>0</v>
      </c>
      <c r="P1804">
        <v>-79792.99</v>
      </c>
      <c r="Q1804" t="s">
        <v>103</v>
      </c>
      <c r="R1804">
        <v>5856.35</v>
      </c>
      <c r="S1804">
        <v>4309.97</v>
      </c>
      <c r="T1804">
        <v>9789.800000000001</v>
      </c>
      <c r="U1804">
        <v>3077.16</v>
      </c>
      <c r="V1804">
        <v>8727.48</v>
      </c>
      <c r="W1804">
        <v>6115.04</v>
      </c>
      <c r="X1804">
        <v>9724.7</v>
      </c>
      <c r="Y1804">
        <v>4408.59</v>
      </c>
      <c r="Z1804">
        <v>10140.91</v>
      </c>
      <c r="AA1804">
        <v>5831.37</v>
      </c>
      <c r="AB1804">
        <v>5067.5</v>
      </c>
      <c r="AC1804">
        <v>6744.12</v>
      </c>
      <c r="AD1804">
        <v>0</v>
      </c>
      <c r="AE1804" t="s">
        <v>104</v>
      </c>
      <c r="AF1804" t="s">
        <v>633</v>
      </c>
      <c r="AG1804" t="s">
        <v>442</v>
      </c>
      <c r="AH1804" t="s">
        <v>107</v>
      </c>
    </row>
    <row r="1805" spans="1:34" ht="15">
      <c r="A1805" t="s">
        <v>101</v>
      </c>
      <c r="B1805" t="s">
        <v>632</v>
      </c>
      <c r="C1805" t="s">
        <v>441</v>
      </c>
      <c r="D1805" t="s">
        <v>228</v>
      </c>
      <c r="E1805" t="s">
        <v>106</v>
      </c>
      <c r="F1805">
        <v>2012</v>
      </c>
      <c r="G1805" t="s">
        <v>113</v>
      </c>
      <c r="H1805" t="s">
        <v>229</v>
      </c>
      <c r="I1805" t="s">
        <v>115</v>
      </c>
      <c r="J1805" t="s">
        <v>227</v>
      </c>
      <c r="L1805">
        <v>0</v>
      </c>
      <c r="M1805">
        <v>0</v>
      </c>
      <c r="N1805">
        <v>46111.61</v>
      </c>
      <c r="O1805">
        <v>0</v>
      </c>
      <c r="P1805">
        <v>-46111.61</v>
      </c>
      <c r="Q1805" t="s">
        <v>103</v>
      </c>
      <c r="R1805">
        <v>3379.29</v>
      </c>
      <c r="S1805">
        <v>2487.03</v>
      </c>
      <c r="T1805">
        <v>5648.6900000000005</v>
      </c>
      <c r="U1805">
        <v>1791.42</v>
      </c>
      <c r="V1805">
        <v>5035.92</v>
      </c>
      <c r="W1805">
        <v>3528.54</v>
      </c>
      <c r="X1805">
        <v>5624.650000000001</v>
      </c>
      <c r="Y1805">
        <v>2566.69</v>
      </c>
      <c r="Z1805">
        <v>5860.01</v>
      </c>
      <c r="AA1805">
        <v>3370.9</v>
      </c>
      <c r="AB1805">
        <v>2924.25</v>
      </c>
      <c r="AC1805">
        <v>3894.2200000000003</v>
      </c>
      <c r="AD1805">
        <v>0</v>
      </c>
      <c r="AE1805" t="s">
        <v>104</v>
      </c>
      <c r="AF1805" t="s">
        <v>633</v>
      </c>
      <c r="AG1805" t="s">
        <v>442</v>
      </c>
      <c r="AH1805" t="s">
        <v>107</v>
      </c>
    </row>
    <row r="1806" spans="1:34" ht="15">
      <c r="A1806" t="s">
        <v>101</v>
      </c>
      <c r="B1806" t="s">
        <v>634</v>
      </c>
      <c r="C1806" t="s">
        <v>441</v>
      </c>
      <c r="D1806" t="s">
        <v>127</v>
      </c>
      <c r="E1806" t="s">
        <v>106</v>
      </c>
      <c r="F1806">
        <v>2012</v>
      </c>
      <c r="G1806" t="s">
        <v>113</v>
      </c>
      <c r="H1806" t="s">
        <v>128</v>
      </c>
      <c r="I1806" t="s">
        <v>115</v>
      </c>
      <c r="J1806" t="s">
        <v>129</v>
      </c>
      <c r="K1806" t="s">
        <v>130</v>
      </c>
      <c r="L1806">
        <v>0</v>
      </c>
      <c r="M1806">
        <v>0</v>
      </c>
      <c r="N1806">
        <v>546282</v>
      </c>
      <c r="O1806">
        <v>0</v>
      </c>
      <c r="P1806">
        <v>-546282</v>
      </c>
      <c r="Q1806" t="s">
        <v>103</v>
      </c>
      <c r="R1806">
        <v>34888.96</v>
      </c>
      <c r="S1806">
        <v>24470.82</v>
      </c>
      <c r="T1806">
        <v>67787.23</v>
      </c>
      <c r="U1806">
        <v>21945.95</v>
      </c>
      <c r="V1806">
        <v>49946.21</v>
      </c>
      <c r="W1806">
        <v>68132.73</v>
      </c>
      <c r="X1806">
        <v>63184.6</v>
      </c>
      <c r="Y1806">
        <v>-7281.2</v>
      </c>
      <c r="Z1806">
        <v>103537.12</v>
      </c>
      <c r="AA1806">
        <v>36856.020000000004</v>
      </c>
      <c r="AB1806">
        <v>36992.31</v>
      </c>
      <c r="AC1806">
        <v>45821.25</v>
      </c>
      <c r="AD1806">
        <v>0</v>
      </c>
      <c r="AE1806" t="s">
        <v>104</v>
      </c>
      <c r="AF1806" t="s">
        <v>635</v>
      </c>
      <c r="AG1806" t="s">
        <v>442</v>
      </c>
      <c r="AH1806" t="s">
        <v>107</v>
      </c>
    </row>
    <row r="1807" spans="1:34" ht="15">
      <c r="A1807" t="s">
        <v>101</v>
      </c>
      <c r="B1807" t="s">
        <v>634</v>
      </c>
      <c r="C1807" t="s">
        <v>441</v>
      </c>
      <c r="D1807" t="s">
        <v>255</v>
      </c>
      <c r="E1807" t="s">
        <v>106</v>
      </c>
      <c r="F1807">
        <v>2012</v>
      </c>
      <c r="G1807" t="s">
        <v>113</v>
      </c>
      <c r="H1807" t="s">
        <v>256</v>
      </c>
      <c r="I1807" t="s">
        <v>115</v>
      </c>
      <c r="J1807" t="s">
        <v>129</v>
      </c>
      <c r="K1807" t="s">
        <v>130</v>
      </c>
      <c r="L1807">
        <v>0</v>
      </c>
      <c r="M1807">
        <v>0</v>
      </c>
      <c r="N1807">
        <v>544.29</v>
      </c>
      <c r="O1807">
        <v>0</v>
      </c>
      <c r="P1807">
        <v>-544.29</v>
      </c>
      <c r="Q1807" t="s">
        <v>103</v>
      </c>
      <c r="R1807">
        <v>0</v>
      </c>
      <c r="S1807">
        <v>0</v>
      </c>
      <c r="T1807">
        <v>0</v>
      </c>
      <c r="U1807">
        <v>0</v>
      </c>
      <c r="V1807">
        <v>0</v>
      </c>
      <c r="W1807">
        <v>0</v>
      </c>
      <c r="X1807">
        <v>136.69</v>
      </c>
      <c r="Y1807">
        <v>232.15</v>
      </c>
      <c r="Z1807">
        <v>86.9</v>
      </c>
      <c r="AA1807">
        <v>61.34</v>
      </c>
      <c r="AB1807">
        <v>0</v>
      </c>
      <c r="AC1807">
        <v>27.21</v>
      </c>
      <c r="AD1807">
        <v>0</v>
      </c>
      <c r="AE1807" t="s">
        <v>104</v>
      </c>
      <c r="AF1807" t="s">
        <v>635</v>
      </c>
      <c r="AG1807" t="s">
        <v>442</v>
      </c>
      <c r="AH1807" t="s">
        <v>107</v>
      </c>
    </row>
    <row r="1808" spans="1:34" ht="15">
      <c r="A1808" t="s">
        <v>101</v>
      </c>
      <c r="B1808" t="s">
        <v>634</v>
      </c>
      <c r="C1808" t="s">
        <v>441</v>
      </c>
      <c r="D1808" t="s">
        <v>134</v>
      </c>
      <c r="E1808" t="s">
        <v>106</v>
      </c>
      <c r="F1808">
        <v>2012</v>
      </c>
      <c r="G1808" t="s">
        <v>113</v>
      </c>
      <c r="H1808" t="s">
        <v>135</v>
      </c>
      <c r="I1808" t="s">
        <v>115</v>
      </c>
      <c r="J1808" t="s">
        <v>129</v>
      </c>
      <c r="K1808" t="s">
        <v>136</v>
      </c>
      <c r="L1808">
        <v>0</v>
      </c>
      <c r="M1808">
        <v>0</v>
      </c>
      <c r="N1808">
        <v>15480</v>
      </c>
      <c r="O1808">
        <v>0</v>
      </c>
      <c r="P1808">
        <v>-15480</v>
      </c>
      <c r="Q1808" t="s">
        <v>103</v>
      </c>
      <c r="R1808">
        <v>0</v>
      </c>
      <c r="S1808">
        <v>1290</v>
      </c>
      <c r="T1808">
        <v>2580</v>
      </c>
      <c r="U1808">
        <v>1290</v>
      </c>
      <c r="V1808">
        <v>19985.96</v>
      </c>
      <c r="W1808">
        <v>2128.5</v>
      </c>
      <c r="X1808">
        <v>19273.89</v>
      </c>
      <c r="Y1808">
        <v>-36228.35</v>
      </c>
      <c r="Z1808">
        <v>1290</v>
      </c>
      <c r="AA1808">
        <v>1290</v>
      </c>
      <c r="AB1808">
        <v>1290</v>
      </c>
      <c r="AC1808">
        <v>1290</v>
      </c>
      <c r="AD1808">
        <v>0</v>
      </c>
      <c r="AE1808" t="s">
        <v>104</v>
      </c>
      <c r="AF1808" t="s">
        <v>635</v>
      </c>
      <c r="AG1808" t="s">
        <v>442</v>
      </c>
      <c r="AH1808" t="s">
        <v>107</v>
      </c>
    </row>
    <row r="1809" spans="1:34" ht="15">
      <c r="A1809" t="s">
        <v>101</v>
      </c>
      <c r="B1809" t="s">
        <v>634</v>
      </c>
      <c r="C1809" t="s">
        <v>441</v>
      </c>
      <c r="D1809" t="s">
        <v>137</v>
      </c>
      <c r="E1809" t="s">
        <v>106</v>
      </c>
      <c r="F1809">
        <v>2012</v>
      </c>
      <c r="G1809" t="s">
        <v>113</v>
      </c>
      <c r="H1809" t="s">
        <v>138</v>
      </c>
      <c r="I1809" t="s">
        <v>115</v>
      </c>
      <c r="J1809" t="s">
        <v>129</v>
      </c>
      <c r="K1809" t="s">
        <v>136</v>
      </c>
      <c r="L1809">
        <v>0</v>
      </c>
      <c r="M1809">
        <v>0</v>
      </c>
      <c r="N1809">
        <v>6377.04</v>
      </c>
      <c r="O1809">
        <v>0</v>
      </c>
      <c r="P1809">
        <v>-6377.04</v>
      </c>
      <c r="Q1809" t="s">
        <v>103</v>
      </c>
      <c r="R1809">
        <v>250.15</v>
      </c>
      <c r="S1809">
        <v>500.3</v>
      </c>
      <c r="T1809">
        <v>875.37</v>
      </c>
      <c r="U1809">
        <v>500.29</v>
      </c>
      <c r="V1809">
        <v>9254.16</v>
      </c>
      <c r="W1809">
        <v>2314.9700000000003</v>
      </c>
      <c r="X1809">
        <v>8075.75</v>
      </c>
      <c r="Y1809">
        <v>-17393.84</v>
      </c>
      <c r="Z1809">
        <v>500.3</v>
      </c>
      <c r="AA1809">
        <v>500.29</v>
      </c>
      <c r="AB1809">
        <v>500.3</v>
      </c>
      <c r="AC1809">
        <v>499</v>
      </c>
      <c r="AD1809">
        <v>0</v>
      </c>
      <c r="AE1809" t="s">
        <v>104</v>
      </c>
      <c r="AF1809" t="s">
        <v>635</v>
      </c>
      <c r="AG1809" t="s">
        <v>442</v>
      </c>
      <c r="AH1809" t="s">
        <v>107</v>
      </c>
    </row>
    <row r="1810" spans="1:34" ht="15">
      <c r="A1810" t="s">
        <v>101</v>
      </c>
      <c r="B1810" t="s">
        <v>634</v>
      </c>
      <c r="C1810" t="s">
        <v>441</v>
      </c>
      <c r="D1810" t="s">
        <v>139</v>
      </c>
      <c r="E1810" t="s">
        <v>106</v>
      </c>
      <c r="F1810">
        <v>2012</v>
      </c>
      <c r="G1810" t="s">
        <v>113</v>
      </c>
      <c r="H1810" t="s">
        <v>140</v>
      </c>
      <c r="I1810" t="s">
        <v>115</v>
      </c>
      <c r="J1810" t="s">
        <v>129</v>
      </c>
      <c r="K1810" t="s">
        <v>136</v>
      </c>
      <c r="L1810">
        <v>0</v>
      </c>
      <c r="M1810">
        <v>0</v>
      </c>
      <c r="N1810">
        <v>5996.54</v>
      </c>
      <c r="O1810">
        <v>0</v>
      </c>
      <c r="P1810">
        <v>-5996.54</v>
      </c>
      <c r="Q1810" t="s">
        <v>103</v>
      </c>
      <c r="R1810">
        <v>236.78</v>
      </c>
      <c r="S1810">
        <v>473.56</v>
      </c>
      <c r="T1810">
        <v>828.73</v>
      </c>
      <c r="U1810">
        <v>473.56</v>
      </c>
      <c r="V1810">
        <v>8676.67</v>
      </c>
      <c r="W1810">
        <v>923.32</v>
      </c>
      <c r="X1810">
        <v>7616.92</v>
      </c>
      <c r="Y1810">
        <v>-15116.76</v>
      </c>
      <c r="Z1810">
        <v>470.94</v>
      </c>
      <c r="AA1810">
        <v>470.94</v>
      </c>
      <c r="AB1810">
        <v>470.94</v>
      </c>
      <c r="AC1810">
        <v>470.94</v>
      </c>
      <c r="AD1810">
        <v>0</v>
      </c>
      <c r="AE1810" t="s">
        <v>104</v>
      </c>
      <c r="AF1810" t="s">
        <v>635</v>
      </c>
      <c r="AG1810" t="s">
        <v>442</v>
      </c>
      <c r="AH1810" t="s">
        <v>107</v>
      </c>
    </row>
    <row r="1811" spans="1:34" ht="15">
      <c r="A1811" t="s">
        <v>101</v>
      </c>
      <c r="B1811" t="s">
        <v>634</v>
      </c>
      <c r="C1811" t="s">
        <v>441</v>
      </c>
      <c r="D1811" t="s">
        <v>488</v>
      </c>
      <c r="E1811" t="s">
        <v>106</v>
      </c>
      <c r="F1811">
        <v>2012</v>
      </c>
      <c r="G1811" t="s">
        <v>113</v>
      </c>
      <c r="H1811" t="s">
        <v>489</v>
      </c>
      <c r="I1811" t="s">
        <v>115</v>
      </c>
      <c r="J1811" t="s">
        <v>129</v>
      </c>
      <c r="K1811" t="s">
        <v>136</v>
      </c>
      <c r="L1811">
        <v>0</v>
      </c>
      <c r="M1811">
        <v>0</v>
      </c>
      <c r="N1811">
        <v>0</v>
      </c>
      <c r="O1811">
        <v>0</v>
      </c>
      <c r="P1811">
        <v>0</v>
      </c>
      <c r="Q1811" t="s">
        <v>103</v>
      </c>
      <c r="R1811">
        <v>0</v>
      </c>
      <c r="S1811">
        <v>0</v>
      </c>
      <c r="T1811">
        <v>0</v>
      </c>
      <c r="U1811">
        <v>0</v>
      </c>
      <c r="V1811">
        <v>69.23</v>
      </c>
      <c r="W1811">
        <v>0</v>
      </c>
      <c r="X1811">
        <v>69.23</v>
      </c>
      <c r="Y1811">
        <v>-138.46</v>
      </c>
      <c r="Z1811">
        <v>0</v>
      </c>
      <c r="AA1811">
        <v>0</v>
      </c>
      <c r="AB1811">
        <v>0</v>
      </c>
      <c r="AC1811">
        <v>0</v>
      </c>
      <c r="AD1811">
        <v>0</v>
      </c>
      <c r="AE1811" t="s">
        <v>104</v>
      </c>
      <c r="AF1811" t="s">
        <v>635</v>
      </c>
      <c r="AG1811" t="s">
        <v>442</v>
      </c>
      <c r="AH1811" t="s">
        <v>107</v>
      </c>
    </row>
    <row r="1812" spans="1:34" ht="15">
      <c r="A1812" t="s">
        <v>101</v>
      </c>
      <c r="B1812" t="s">
        <v>634</v>
      </c>
      <c r="C1812" t="s">
        <v>441</v>
      </c>
      <c r="D1812" t="s">
        <v>198</v>
      </c>
      <c r="E1812" t="s">
        <v>106</v>
      </c>
      <c r="F1812">
        <v>2012</v>
      </c>
      <c r="G1812" t="s">
        <v>113</v>
      </c>
      <c r="H1812" t="s">
        <v>199</v>
      </c>
      <c r="I1812" t="s">
        <v>115</v>
      </c>
      <c r="J1812" t="s">
        <v>147</v>
      </c>
      <c r="L1812">
        <v>0</v>
      </c>
      <c r="M1812">
        <v>0</v>
      </c>
      <c r="N1812">
        <v>3036.8</v>
      </c>
      <c r="O1812">
        <v>0</v>
      </c>
      <c r="P1812">
        <v>-3036.8</v>
      </c>
      <c r="Q1812" t="s">
        <v>103</v>
      </c>
      <c r="R1812">
        <v>0</v>
      </c>
      <c r="S1812">
        <v>74.95</v>
      </c>
      <c r="T1812">
        <v>28.44</v>
      </c>
      <c r="U1812">
        <v>88.26</v>
      </c>
      <c r="V1812">
        <v>135.63</v>
      </c>
      <c r="W1812">
        <v>21.85</v>
      </c>
      <c r="X1812">
        <v>12.99</v>
      </c>
      <c r="Y1812">
        <v>225.18</v>
      </c>
      <c r="Z1812">
        <v>112.42</v>
      </c>
      <c r="AA1812">
        <v>489.02</v>
      </c>
      <c r="AB1812">
        <v>461.92</v>
      </c>
      <c r="AC1812">
        <v>1386.14</v>
      </c>
      <c r="AD1812">
        <v>0</v>
      </c>
      <c r="AE1812" t="s">
        <v>104</v>
      </c>
      <c r="AF1812" t="s">
        <v>635</v>
      </c>
      <c r="AG1812" t="s">
        <v>442</v>
      </c>
      <c r="AH1812" t="s">
        <v>107</v>
      </c>
    </row>
    <row r="1813" spans="1:34" ht="15">
      <c r="A1813" t="s">
        <v>101</v>
      </c>
      <c r="B1813" t="s">
        <v>634</v>
      </c>
      <c r="C1813" t="s">
        <v>441</v>
      </c>
      <c r="D1813" t="s">
        <v>232</v>
      </c>
      <c r="E1813" t="s">
        <v>106</v>
      </c>
      <c r="F1813">
        <v>2012</v>
      </c>
      <c r="G1813" t="s">
        <v>113</v>
      </c>
      <c r="H1813" t="s">
        <v>233</v>
      </c>
      <c r="I1813" t="s">
        <v>115</v>
      </c>
      <c r="J1813" t="s">
        <v>147</v>
      </c>
      <c r="L1813">
        <v>0</v>
      </c>
      <c r="M1813">
        <v>0</v>
      </c>
      <c r="N1813">
        <v>6265.56</v>
      </c>
      <c r="O1813">
        <v>0</v>
      </c>
      <c r="P1813">
        <v>-6265.56</v>
      </c>
      <c r="Q1813" t="s">
        <v>103</v>
      </c>
      <c r="R1813">
        <v>0</v>
      </c>
      <c r="S1813">
        <v>0</v>
      </c>
      <c r="T1813">
        <v>0</v>
      </c>
      <c r="U1813">
        <v>0</v>
      </c>
      <c r="V1813">
        <v>0</v>
      </c>
      <c r="W1813">
        <v>0</v>
      </c>
      <c r="X1813">
        <v>0</v>
      </c>
      <c r="Y1813">
        <v>0</v>
      </c>
      <c r="Z1813">
        <v>1673.47</v>
      </c>
      <c r="AA1813">
        <v>845.0500000000001</v>
      </c>
      <c r="AB1813">
        <v>951.25</v>
      </c>
      <c r="AC1813">
        <v>2795.79</v>
      </c>
      <c r="AD1813">
        <v>0</v>
      </c>
      <c r="AE1813" t="s">
        <v>104</v>
      </c>
      <c r="AF1813" t="s">
        <v>635</v>
      </c>
      <c r="AG1813" t="s">
        <v>442</v>
      </c>
      <c r="AH1813" t="s">
        <v>107</v>
      </c>
    </row>
    <row r="1814" spans="1:34" ht="15">
      <c r="A1814" t="s">
        <v>101</v>
      </c>
      <c r="B1814" t="s">
        <v>634</v>
      </c>
      <c r="C1814" t="s">
        <v>441</v>
      </c>
      <c r="D1814" t="s">
        <v>372</v>
      </c>
      <c r="E1814" t="s">
        <v>106</v>
      </c>
      <c r="F1814">
        <v>2012</v>
      </c>
      <c r="G1814" t="s">
        <v>113</v>
      </c>
      <c r="H1814" t="s">
        <v>373</v>
      </c>
      <c r="I1814" t="s">
        <v>115</v>
      </c>
      <c r="J1814" t="s">
        <v>147</v>
      </c>
      <c r="L1814">
        <v>0</v>
      </c>
      <c r="M1814">
        <v>0</v>
      </c>
      <c r="N1814">
        <v>23103.52</v>
      </c>
      <c r="O1814">
        <v>0.01</v>
      </c>
      <c r="P1814">
        <v>-23103.53</v>
      </c>
      <c r="Q1814" t="s">
        <v>103</v>
      </c>
      <c r="R1814">
        <v>0</v>
      </c>
      <c r="S1814">
        <v>1451.06</v>
      </c>
      <c r="T1814">
        <v>1219.6100000000001</v>
      </c>
      <c r="U1814">
        <v>292.95</v>
      </c>
      <c r="V1814">
        <v>10457.960000000001</v>
      </c>
      <c r="W1814">
        <v>238.1</v>
      </c>
      <c r="X1814">
        <v>0</v>
      </c>
      <c r="Y1814">
        <v>2926.86</v>
      </c>
      <c r="Z1814">
        <v>2682.77</v>
      </c>
      <c r="AA1814">
        <v>335.59000000000003</v>
      </c>
      <c r="AB1814">
        <v>2338.9900000000002</v>
      </c>
      <c r="AC1814">
        <v>1159.63</v>
      </c>
      <c r="AD1814">
        <v>0</v>
      </c>
      <c r="AE1814" t="s">
        <v>104</v>
      </c>
      <c r="AF1814" t="s">
        <v>635</v>
      </c>
      <c r="AG1814" t="s">
        <v>442</v>
      </c>
      <c r="AH1814" t="s">
        <v>107</v>
      </c>
    </row>
    <row r="1815" spans="1:34" ht="15">
      <c r="A1815" t="s">
        <v>101</v>
      </c>
      <c r="B1815" t="s">
        <v>634</v>
      </c>
      <c r="C1815" t="s">
        <v>441</v>
      </c>
      <c r="D1815" t="s">
        <v>173</v>
      </c>
      <c r="E1815" t="s">
        <v>106</v>
      </c>
      <c r="F1815">
        <v>2012</v>
      </c>
      <c r="G1815" t="s">
        <v>113</v>
      </c>
      <c r="H1815" t="s">
        <v>174</v>
      </c>
      <c r="I1815" t="s">
        <v>115</v>
      </c>
      <c r="J1815" t="s">
        <v>147</v>
      </c>
      <c r="L1815">
        <v>0</v>
      </c>
      <c r="M1815">
        <v>0</v>
      </c>
      <c r="N1815">
        <v>557.23</v>
      </c>
      <c r="O1815">
        <v>0.02</v>
      </c>
      <c r="P1815">
        <v>-557.25</v>
      </c>
      <c r="Q1815" t="s">
        <v>103</v>
      </c>
      <c r="R1815">
        <v>42.71</v>
      </c>
      <c r="S1815">
        <v>0</v>
      </c>
      <c r="T1815">
        <v>52.89</v>
      </c>
      <c r="U1815">
        <v>0</v>
      </c>
      <c r="V1815">
        <v>124.21000000000001</v>
      </c>
      <c r="W1815">
        <v>-0.01</v>
      </c>
      <c r="X1815">
        <v>109.5</v>
      </c>
      <c r="Y1815">
        <v>0</v>
      </c>
      <c r="Z1815">
        <v>0</v>
      </c>
      <c r="AA1815">
        <v>155.11</v>
      </c>
      <c r="AB1815">
        <v>0</v>
      </c>
      <c r="AC1815">
        <v>72.82000000000001</v>
      </c>
      <c r="AD1815">
        <v>0</v>
      </c>
      <c r="AE1815" t="s">
        <v>104</v>
      </c>
      <c r="AF1815" t="s">
        <v>635</v>
      </c>
      <c r="AG1815" t="s">
        <v>442</v>
      </c>
      <c r="AH1815" t="s">
        <v>107</v>
      </c>
    </row>
    <row r="1816" spans="1:34" ht="15">
      <c r="A1816" t="s">
        <v>101</v>
      </c>
      <c r="B1816" t="s">
        <v>634</v>
      </c>
      <c r="C1816" t="s">
        <v>441</v>
      </c>
      <c r="D1816" t="s">
        <v>175</v>
      </c>
      <c r="E1816" t="s">
        <v>106</v>
      </c>
      <c r="F1816">
        <v>2012</v>
      </c>
      <c r="G1816" t="s">
        <v>113</v>
      </c>
      <c r="H1816" t="s">
        <v>176</v>
      </c>
      <c r="I1816" t="s">
        <v>115</v>
      </c>
      <c r="J1816" t="s">
        <v>147</v>
      </c>
      <c r="L1816">
        <v>0</v>
      </c>
      <c r="M1816">
        <v>0</v>
      </c>
      <c r="N1816">
        <v>108.8</v>
      </c>
      <c r="O1816">
        <v>0</v>
      </c>
      <c r="P1816">
        <v>-108.8</v>
      </c>
      <c r="Q1816" t="s">
        <v>103</v>
      </c>
      <c r="R1816">
        <v>0</v>
      </c>
      <c r="S1816">
        <v>0</v>
      </c>
      <c r="T1816">
        <v>0</v>
      </c>
      <c r="U1816">
        <v>0</v>
      </c>
      <c r="V1816">
        <v>21.06</v>
      </c>
      <c r="W1816">
        <v>17.740000000000002</v>
      </c>
      <c r="X1816">
        <v>0</v>
      </c>
      <c r="Y1816">
        <v>0</v>
      </c>
      <c r="Z1816">
        <v>0</v>
      </c>
      <c r="AA1816">
        <v>0</v>
      </c>
      <c r="AB1816">
        <v>0</v>
      </c>
      <c r="AC1816">
        <v>70</v>
      </c>
      <c r="AD1816">
        <v>0</v>
      </c>
      <c r="AE1816" t="s">
        <v>104</v>
      </c>
      <c r="AF1816" t="s">
        <v>635</v>
      </c>
      <c r="AG1816" t="s">
        <v>442</v>
      </c>
      <c r="AH1816" t="s">
        <v>107</v>
      </c>
    </row>
    <row r="1817" spans="1:34" ht="15">
      <c r="A1817" t="s">
        <v>101</v>
      </c>
      <c r="B1817" t="s">
        <v>634</v>
      </c>
      <c r="C1817" t="s">
        <v>441</v>
      </c>
      <c r="D1817" t="s">
        <v>378</v>
      </c>
      <c r="E1817" t="s">
        <v>106</v>
      </c>
      <c r="F1817">
        <v>2012</v>
      </c>
      <c r="G1817" t="s">
        <v>113</v>
      </c>
      <c r="H1817" t="s">
        <v>379</v>
      </c>
      <c r="I1817" t="s">
        <v>115</v>
      </c>
      <c r="J1817" t="s">
        <v>150</v>
      </c>
      <c r="L1817">
        <v>0</v>
      </c>
      <c r="M1817">
        <v>0</v>
      </c>
      <c r="N1817">
        <v>1334.38</v>
      </c>
      <c r="O1817">
        <v>0</v>
      </c>
      <c r="P1817">
        <v>-1334.38</v>
      </c>
      <c r="Q1817" t="s">
        <v>103</v>
      </c>
      <c r="R1817">
        <v>0</v>
      </c>
      <c r="S1817">
        <v>0</v>
      </c>
      <c r="T1817">
        <v>0</v>
      </c>
      <c r="U1817">
        <v>0</v>
      </c>
      <c r="V1817">
        <v>0</v>
      </c>
      <c r="W1817">
        <v>0</v>
      </c>
      <c r="X1817">
        <v>0</v>
      </c>
      <c r="Y1817">
        <v>192.5</v>
      </c>
      <c r="Z1817">
        <v>110.63</v>
      </c>
      <c r="AA1817">
        <v>1031.25</v>
      </c>
      <c r="AB1817">
        <v>0</v>
      </c>
      <c r="AC1817">
        <v>0</v>
      </c>
      <c r="AD1817">
        <v>0</v>
      </c>
      <c r="AE1817" t="s">
        <v>104</v>
      </c>
      <c r="AF1817" t="s">
        <v>635</v>
      </c>
      <c r="AG1817" t="s">
        <v>442</v>
      </c>
      <c r="AH1817" t="s">
        <v>107</v>
      </c>
    </row>
    <row r="1818" spans="1:34" ht="15">
      <c r="A1818" t="s">
        <v>101</v>
      </c>
      <c r="B1818" t="s">
        <v>634</v>
      </c>
      <c r="C1818" t="s">
        <v>441</v>
      </c>
      <c r="D1818" t="s">
        <v>410</v>
      </c>
      <c r="E1818" t="s">
        <v>106</v>
      </c>
      <c r="F1818">
        <v>2012</v>
      </c>
      <c r="G1818" t="s">
        <v>113</v>
      </c>
      <c r="H1818" t="s">
        <v>411</v>
      </c>
      <c r="I1818" t="s">
        <v>115</v>
      </c>
      <c r="J1818" t="s">
        <v>150</v>
      </c>
      <c r="L1818">
        <v>0</v>
      </c>
      <c r="M1818">
        <v>0</v>
      </c>
      <c r="N1818">
        <v>224.48000000000002</v>
      </c>
      <c r="O1818">
        <v>0</v>
      </c>
      <c r="P1818">
        <v>-224.48000000000002</v>
      </c>
      <c r="Q1818" t="s">
        <v>103</v>
      </c>
      <c r="R1818">
        <v>0</v>
      </c>
      <c r="S1818">
        <v>0</v>
      </c>
      <c r="T1818">
        <v>81.5</v>
      </c>
      <c r="U1818">
        <v>20.26</v>
      </c>
      <c r="V1818">
        <v>8.18</v>
      </c>
      <c r="W1818">
        <v>0</v>
      </c>
      <c r="X1818">
        <v>0</v>
      </c>
      <c r="Y1818">
        <v>0</v>
      </c>
      <c r="Z1818">
        <v>36.7</v>
      </c>
      <c r="AA1818">
        <v>0</v>
      </c>
      <c r="AB1818">
        <v>31.42</v>
      </c>
      <c r="AC1818">
        <v>46.42</v>
      </c>
      <c r="AD1818">
        <v>0</v>
      </c>
      <c r="AE1818" t="s">
        <v>104</v>
      </c>
      <c r="AF1818" t="s">
        <v>635</v>
      </c>
      <c r="AG1818" t="s">
        <v>442</v>
      </c>
      <c r="AH1818" t="s">
        <v>107</v>
      </c>
    </row>
    <row r="1819" spans="1:34" ht="15">
      <c r="A1819" t="s">
        <v>101</v>
      </c>
      <c r="B1819" t="s">
        <v>634</v>
      </c>
      <c r="C1819" t="s">
        <v>441</v>
      </c>
      <c r="D1819" t="s">
        <v>148</v>
      </c>
      <c r="E1819" t="s">
        <v>106</v>
      </c>
      <c r="F1819">
        <v>2012</v>
      </c>
      <c r="G1819" t="s">
        <v>113</v>
      </c>
      <c r="H1819" t="s">
        <v>149</v>
      </c>
      <c r="I1819" t="s">
        <v>115</v>
      </c>
      <c r="J1819" t="s">
        <v>150</v>
      </c>
      <c r="L1819">
        <v>0</v>
      </c>
      <c r="M1819">
        <v>0</v>
      </c>
      <c r="N1819">
        <v>33699.83</v>
      </c>
      <c r="O1819">
        <v>0.06</v>
      </c>
      <c r="P1819">
        <v>-33699.89</v>
      </c>
      <c r="Q1819" t="s">
        <v>103</v>
      </c>
      <c r="R1819">
        <v>169.70000000000002</v>
      </c>
      <c r="S1819">
        <v>1735.66</v>
      </c>
      <c r="T1819">
        <v>4156.92</v>
      </c>
      <c r="U1819">
        <v>28.8</v>
      </c>
      <c r="V1819">
        <v>1192.65</v>
      </c>
      <c r="W1819">
        <v>11297.960000000001</v>
      </c>
      <c r="X1819">
        <v>128.6</v>
      </c>
      <c r="Y1819">
        <v>1082.69</v>
      </c>
      <c r="Z1819">
        <v>4533.37</v>
      </c>
      <c r="AA1819">
        <v>2097.75</v>
      </c>
      <c r="AB1819">
        <v>144.35</v>
      </c>
      <c r="AC1819">
        <v>7131.38</v>
      </c>
      <c r="AD1819">
        <v>0</v>
      </c>
      <c r="AE1819" t="s">
        <v>104</v>
      </c>
      <c r="AF1819" t="s">
        <v>635</v>
      </c>
      <c r="AG1819" t="s">
        <v>442</v>
      </c>
      <c r="AH1819" t="s">
        <v>107</v>
      </c>
    </row>
    <row r="1820" spans="1:34" ht="15">
      <c r="A1820" t="s">
        <v>101</v>
      </c>
      <c r="B1820" t="s">
        <v>634</v>
      </c>
      <c r="C1820" t="s">
        <v>441</v>
      </c>
      <c r="D1820" t="s">
        <v>478</v>
      </c>
      <c r="E1820" t="s">
        <v>106</v>
      </c>
      <c r="F1820">
        <v>2012</v>
      </c>
      <c r="G1820" t="s">
        <v>113</v>
      </c>
      <c r="H1820" t="s">
        <v>479</v>
      </c>
      <c r="I1820" t="s">
        <v>115</v>
      </c>
      <c r="J1820" t="s">
        <v>150</v>
      </c>
      <c r="L1820">
        <v>0</v>
      </c>
      <c r="M1820">
        <v>0</v>
      </c>
      <c r="N1820">
        <v>399.37</v>
      </c>
      <c r="O1820">
        <v>0</v>
      </c>
      <c r="P1820">
        <v>-399.37</v>
      </c>
      <c r="Q1820" t="s">
        <v>103</v>
      </c>
      <c r="R1820">
        <v>0</v>
      </c>
      <c r="S1820">
        <v>0</v>
      </c>
      <c r="T1820">
        <v>0</v>
      </c>
      <c r="U1820">
        <v>0</v>
      </c>
      <c r="V1820">
        <v>0</v>
      </c>
      <c r="W1820">
        <v>0</v>
      </c>
      <c r="X1820">
        <v>0</v>
      </c>
      <c r="Y1820">
        <v>0</v>
      </c>
      <c r="Z1820">
        <v>0</v>
      </c>
      <c r="AA1820">
        <v>0</v>
      </c>
      <c r="AB1820">
        <v>0</v>
      </c>
      <c r="AC1820">
        <v>399.37</v>
      </c>
      <c r="AD1820">
        <v>0</v>
      </c>
      <c r="AE1820" t="s">
        <v>104</v>
      </c>
      <c r="AF1820" t="s">
        <v>635</v>
      </c>
      <c r="AG1820" t="s">
        <v>442</v>
      </c>
      <c r="AH1820" t="s">
        <v>107</v>
      </c>
    </row>
    <row r="1821" spans="1:34" ht="15">
      <c r="A1821" t="s">
        <v>101</v>
      </c>
      <c r="B1821" t="s">
        <v>634</v>
      </c>
      <c r="C1821" t="s">
        <v>441</v>
      </c>
      <c r="D1821" t="s">
        <v>374</v>
      </c>
      <c r="E1821" t="s">
        <v>106</v>
      </c>
      <c r="F1821">
        <v>2012</v>
      </c>
      <c r="G1821" t="s">
        <v>113</v>
      </c>
      <c r="H1821" t="s">
        <v>375</v>
      </c>
      <c r="I1821" t="s">
        <v>115</v>
      </c>
      <c r="J1821" t="s">
        <v>150</v>
      </c>
      <c r="L1821">
        <v>0</v>
      </c>
      <c r="M1821">
        <v>0</v>
      </c>
      <c r="N1821">
        <v>1424.53</v>
      </c>
      <c r="O1821">
        <v>0</v>
      </c>
      <c r="P1821">
        <v>-1424.53</v>
      </c>
      <c r="Q1821" t="s">
        <v>103</v>
      </c>
      <c r="R1821">
        <v>0</v>
      </c>
      <c r="S1821">
        <v>0</v>
      </c>
      <c r="T1821">
        <v>72.8</v>
      </c>
      <c r="U1821">
        <v>0</v>
      </c>
      <c r="V1821">
        <v>49.5</v>
      </c>
      <c r="W1821">
        <v>49.230000000000004</v>
      </c>
      <c r="X1821">
        <v>0</v>
      </c>
      <c r="Y1821">
        <v>0</v>
      </c>
      <c r="Z1821">
        <v>87</v>
      </c>
      <c r="AA1821">
        <v>973.5</v>
      </c>
      <c r="AB1821">
        <v>0</v>
      </c>
      <c r="AC1821">
        <v>192.5</v>
      </c>
      <c r="AD1821">
        <v>0</v>
      </c>
      <c r="AE1821" t="s">
        <v>104</v>
      </c>
      <c r="AF1821" t="s">
        <v>635</v>
      </c>
      <c r="AG1821" t="s">
        <v>442</v>
      </c>
      <c r="AH1821" t="s">
        <v>107</v>
      </c>
    </row>
    <row r="1822" spans="1:34" ht="15">
      <c r="A1822" t="s">
        <v>101</v>
      </c>
      <c r="B1822" t="s">
        <v>634</v>
      </c>
      <c r="C1822" t="s">
        <v>441</v>
      </c>
      <c r="D1822" t="s">
        <v>494</v>
      </c>
      <c r="E1822" t="s">
        <v>106</v>
      </c>
      <c r="F1822">
        <v>2012</v>
      </c>
      <c r="G1822" t="s">
        <v>113</v>
      </c>
      <c r="H1822" t="s">
        <v>495</v>
      </c>
      <c r="I1822" t="s">
        <v>115</v>
      </c>
      <c r="J1822" t="s">
        <v>150</v>
      </c>
      <c r="L1822">
        <v>0</v>
      </c>
      <c r="M1822">
        <v>0</v>
      </c>
      <c r="N1822">
        <v>99.5</v>
      </c>
      <c r="O1822">
        <v>0</v>
      </c>
      <c r="P1822">
        <v>-99.5</v>
      </c>
      <c r="Q1822" t="s">
        <v>103</v>
      </c>
      <c r="R1822">
        <v>0</v>
      </c>
      <c r="S1822">
        <v>0</v>
      </c>
      <c r="T1822">
        <v>0</v>
      </c>
      <c r="U1822">
        <v>99.5</v>
      </c>
      <c r="V1822">
        <v>0</v>
      </c>
      <c r="W1822">
        <v>0</v>
      </c>
      <c r="X1822">
        <v>0</v>
      </c>
      <c r="Y1822">
        <v>0</v>
      </c>
      <c r="Z1822">
        <v>0</v>
      </c>
      <c r="AA1822">
        <v>0</v>
      </c>
      <c r="AB1822">
        <v>0</v>
      </c>
      <c r="AC1822">
        <v>0</v>
      </c>
      <c r="AD1822">
        <v>0</v>
      </c>
      <c r="AE1822" t="s">
        <v>104</v>
      </c>
      <c r="AF1822" t="s">
        <v>635</v>
      </c>
      <c r="AG1822" t="s">
        <v>442</v>
      </c>
      <c r="AH1822" t="s">
        <v>107</v>
      </c>
    </row>
    <row r="1823" spans="1:34" ht="15">
      <c r="A1823" t="s">
        <v>101</v>
      </c>
      <c r="B1823" t="s">
        <v>634</v>
      </c>
      <c r="C1823" t="s">
        <v>441</v>
      </c>
      <c r="D1823" t="s">
        <v>151</v>
      </c>
      <c r="E1823" t="s">
        <v>106</v>
      </c>
      <c r="F1823">
        <v>2012</v>
      </c>
      <c r="G1823" t="s">
        <v>113</v>
      </c>
      <c r="H1823" t="s">
        <v>152</v>
      </c>
      <c r="I1823" t="s">
        <v>115</v>
      </c>
      <c r="J1823" t="s">
        <v>150</v>
      </c>
      <c r="L1823">
        <v>0</v>
      </c>
      <c r="M1823">
        <v>0</v>
      </c>
      <c r="N1823">
        <v>12747.460000000001</v>
      </c>
      <c r="O1823">
        <v>-0.03</v>
      </c>
      <c r="P1823">
        <v>-12747.43</v>
      </c>
      <c r="Q1823" t="s">
        <v>103</v>
      </c>
      <c r="R1823">
        <v>0</v>
      </c>
      <c r="S1823">
        <v>0</v>
      </c>
      <c r="T1823">
        <v>846.85</v>
      </c>
      <c r="U1823">
        <v>0</v>
      </c>
      <c r="V1823">
        <v>6506.13</v>
      </c>
      <c r="W1823">
        <v>0</v>
      </c>
      <c r="X1823">
        <v>1198</v>
      </c>
      <c r="Y1823">
        <v>500</v>
      </c>
      <c r="Z1823">
        <v>0</v>
      </c>
      <c r="AA1823">
        <v>933.98</v>
      </c>
      <c r="AB1823">
        <v>0</v>
      </c>
      <c r="AC1823">
        <v>2762.5</v>
      </c>
      <c r="AD1823">
        <v>0</v>
      </c>
      <c r="AE1823" t="s">
        <v>104</v>
      </c>
      <c r="AF1823" t="s">
        <v>635</v>
      </c>
      <c r="AG1823" t="s">
        <v>442</v>
      </c>
      <c r="AH1823" t="s">
        <v>107</v>
      </c>
    </row>
    <row r="1824" spans="1:34" ht="15">
      <c r="A1824" t="s">
        <v>101</v>
      </c>
      <c r="B1824" t="s">
        <v>634</v>
      </c>
      <c r="C1824" t="s">
        <v>441</v>
      </c>
      <c r="D1824" t="s">
        <v>185</v>
      </c>
      <c r="E1824" t="s">
        <v>106</v>
      </c>
      <c r="F1824">
        <v>2012</v>
      </c>
      <c r="G1824" t="s">
        <v>113</v>
      </c>
      <c r="H1824" t="s">
        <v>186</v>
      </c>
      <c r="I1824" t="s">
        <v>115</v>
      </c>
      <c r="J1824" t="s">
        <v>187</v>
      </c>
      <c r="L1824">
        <v>0</v>
      </c>
      <c r="M1824">
        <v>0</v>
      </c>
      <c r="N1824">
        <v>1422</v>
      </c>
      <c r="O1824">
        <v>0</v>
      </c>
      <c r="P1824">
        <v>-1422</v>
      </c>
      <c r="Q1824" t="s">
        <v>103</v>
      </c>
      <c r="R1824">
        <v>0</v>
      </c>
      <c r="S1824">
        <v>0</v>
      </c>
      <c r="T1824">
        <v>0</v>
      </c>
      <c r="U1824">
        <v>0</v>
      </c>
      <c r="V1824">
        <v>0</v>
      </c>
      <c r="W1824">
        <v>0</v>
      </c>
      <c r="X1824">
        <v>0</v>
      </c>
      <c r="Y1824">
        <v>0</v>
      </c>
      <c r="Z1824">
        <v>1779</v>
      </c>
      <c r="AA1824">
        <v>0</v>
      </c>
      <c r="AB1824">
        <v>-357</v>
      </c>
      <c r="AC1824">
        <v>0</v>
      </c>
      <c r="AD1824">
        <v>0</v>
      </c>
      <c r="AE1824" t="s">
        <v>104</v>
      </c>
      <c r="AF1824" t="s">
        <v>635</v>
      </c>
      <c r="AG1824" t="s">
        <v>442</v>
      </c>
      <c r="AH1824" t="s">
        <v>107</v>
      </c>
    </row>
    <row r="1825" spans="1:34" ht="15">
      <c r="A1825" t="s">
        <v>101</v>
      </c>
      <c r="B1825" t="s">
        <v>634</v>
      </c>
      <c r="C1825" t="s">
        <v>441</v>
      </c>
      <c r="D1825" t="s">
        <v>188</v>
      </c>
      <c r="E1825" t="s">
        <v>106</v>
      </c>
      <c r="F1825">
        <v>2012</v>
      </c>
      <c r="G1825" t="s">
        <v>113</v>
      </c>
      <c r="H1825" t="s">
        <v>189</v>
      </c>
      <c r="I1825" t="s">
        <v>115</v>
      </c>
      <c r="J1825" t="s">
        <v>190</v>
      </c>
      <c r="L1825">
        <v>0</v>
      </c>
      <c r="M1825">
        <v>0</v>
      </c>
      <c r="N1825">
        <v>29060.82</v>
      </c>
      <c r="O1825">
        <v>0.02</v>
      </c>
      <c r="P1825">
        <v>-29060.84</v>
      </c>
      <c r="Q1825" t="s">
        <v>103</v>
      </c>
      <c r="R1825">
        <v>0</v>
      </c>
      <c r="S1825">
        <v>0</v>
      </c>
      <c r="T1825">
        <v>0</v>
      </c>
      <c r="U1825">
        <v>0</v>
      </c>
      <c r="V1825">
        <v>0</v>
      </c>
      <c r="W1825">
        <v>0</v>
      </c>
      <c r="X1825">
        <v>0</v>
      </c>
      <c r="Y1825">
        <v>7894.95</v>
      </c>
      <c r="Z1825">
        <v>0</v>
      </c>
      <c r="AA1825">
        <v>0</v>
      </c>
      <c r="AB1825">
        <v>18976.75</v>
      </c>
      <c r="AC1825">
        <v>2189.12</v>
      </c>
      <c r="AD1825">
        <v>0</v>
      </c>
      <c r="AE1825" t="s">
        <v>104</v>
      </c>
      <c r="AF1825" t="s">
        <v>635</v>
      </c>
      <c r="AG1825" t="s">
        <v>442</v>
      </c>
      <c r="AH1825" t="s">
        <v>107</v>
      </c>
    </row>
    <row r="1826" spans="1:34" ht="15">
      <c r="A1826" t="s">
        <v>101</v>
      </c>
      <c r="B1826" t="s">
        <v>634</v>
      </c>
      <c r="C1826" t="s">
        <v>441</v>
      </c>
      <c r="D1826" t="s">
        <v>225</v>
      </c>
      <c r="E1826" t="s">
        <v>106</v>
      </c>
      <c r="F1826">
        <v>2012</v>
      </c>
      <c r="G1826" t="s">
        <v>113</v>
      </c>
      <c r="H1826" t="s">
        <v>226</v>
      </c>
      <c r="I1826" t="s">
        <v>115</v>
      </c>
      <c r="J1826" t="s">
        <v>227</v>
      </c>
      <c r="L1826">
        <v>0</v>
      </c>
      <c r="M1826">
        <v>0</v>
      </c>
      <c r="N1826">
        <v>181607.24</v>
      </c>
      <c r="O1826">
        <v>0</v>
      </c>
      <c r="P1826">
        <v>-181607.24</v>
      </c>
      <c r="Q1826" t="s">
        <v>103</v>
      </c>
      <c r="R1826">
        <v>13245.800000000001</v>
      </c>
      <c r="S1826">
        <v>9944.83</v>
      </c>
      <c r="T1826">
        <v>22332.600000000002</v>
      </c>
      <c r="U1826">
        <v>8844.84</v>
      </c>
      <c r="V1826">
        <v>19779.420000000002</v>
      </c>
      <c r="W1826">
        <v>13841.57</v>
      </c>
      <c r="X1826">
        <v>19916.98</v>
      </c>
      <c r="Y1826">
        <v>11878.65</v>
      </c>
      <c r="Z1826">
        <v>22048.18</v>
      </c>
      <c r="AA1826">
        <v>13477.12</v>
      </c>
      <c r="AB1826">
        <v>11648.26</v>
      </c>
      <c r="AC1826">
        <v>14648.99</v>
      </c>
      <c r="AD1826">
        <v>0</v>
      </c>
      <c r="AE1826" t="s">
        <v>104</v>
      </c>
      <c r="AF1826" t="s">
        <v>635</v>
      </c>
      <c r="AG1826" t="s">
        <v>442</v>
      </c>
      <c r="AH1826" t="s">
        <v>107</v>
      </c>
    </row>
    <row r="1827" spans="1:34" ht="15">
      <c r="A1827" t="s">
        <v>101</v>
      </c>
      <c r="B1827" t="s">
        <v>634</v>
      </c>
      <c r="C1827" t="s">
        <v>441</v>
      </c>
      <c r="D1827" t="s">
        <v>228</v>
      </c>
      <c r="E1827" t="s">
        <v>106</v>
      </c>
      <c r="F1827">
        <v>2012</v>
      </c>
      <c r="G1827" t="s">
        <v>113</v>
      </c>
      <c r="H1827" t="s">
        <v>229</v>
      </c>
      <c r="I1827" t="s">
        <v>115</v>
      </c>
      <c r="J1827" t="s">
        <v>227</v>
      </c>
      <c r="L1827">
        <v>0</v>
      </c>
      <c r="M1827">
        <v>0</v>
      </c>
      <c r="N1827">
        <v>104956.45</v>
      </c>
      <c r="O1827">
        <v>0</v>
      </c>
      <c r="P1827">
        <v>-104956.45</v>
      </c>
      <c r="Q1827" t="s">
        <v>103</v>
      </c>
      <c r="R1827">
        <v>7643.06</v>
      </c>
      <c r="S1827">
        <v>5738.2300000000005</v>
      </c>
      <c r="T1827">
        <v>12886.1</v>
      </c>
      <c r="U1827">
        <v>5141.900000000001</v>
      </c>
      <c r="V1827">
        <v>11413.050000000001</v>
      </c>
      <c r="W1827">
        <v>7986.76</v>
      </c>
      <c r="X1827">
        <v>11524.61</v>
      </c>
      <c r="Y1827">
        <v>6908.71</v>
      </c>
      <c r="Z1827">
        <v>12742.73</v>
      </c>
      <c r="AA1827">
        <v>7790.93</v>
      </c>
      <c r="AB1827">
        <v>6721.29</v>
      </c>
      <c r="AC1827">
        <v>8459.08</v>
      </c>
      <c r="AD1827">
        <v>0</v>
      </c>
      <c r="AE1827" t="s">
        <v>104</v>
      </c>
      <c r="AF1827" t="s">
        <v>635</v>
      </c>
      <c r="AG1827" t="s">
        <v>442</v>
      </c>
      <c r="AH1827" t="s">
        <v>107</v>
      </c>
    </row>
    <row r="1828" spans="1:34" ht="15">
      <c r="A1828" t="s">
        <v>101</v>
      </c>
      <c r="B1828" t="s">
        <v>636</v>
      </c>
      <c r="C1828" t="s">
        <v>441</v>
      </c>
      <c r="D1828" t="s">
        <v>127</v>
      </c>
      <c r="E1828" t="s">
        <v>106</v>
      </c>
      <c r="F1828">
        <v>2012</v>
      </c>
      <c r="G1828" t="s">
        <v>113</v>
      </c>
      <c r="H1828" t="s">
        <v>128</v>
      </c>
      <c r="I1828" t="s">
        <v>115</v>
      </c>
      <c r="J1828" t="s">
        <v>129</v>
      </c>
      <c r="K1828" t="s">
        <v>130</v>
      </c>
      <c r="L1828">
        <v>0</v>
      </c>
      <c r="M1828">
        <v>0</v>
      </c>
      <c r="N1828">
        <v>47131.76</v>
      </c>
      <c r="O1828">
        <v>0</v>
      </c>
      <c r="P1828">
        <v>-47131.76</v>
      </c>
      <c r="Q1828" t="s">
        <v>103</v>
      </c>
      <c r="R1828">
        <v>2876.14</v>
      </c>
      <c r="S1828">
        <v>2336.94</v>
      </c>
      <c r="T1828">
        <v>6254.29</v>
      </c>
      <c r="U1828">
        <v>1926.1200000000001</v>
      </c>
      <c r="V1828">
        <v>5956.46</v>
      </c>
      <c r="W1828">
        <v>3364.03</v>
      </c>
      <c r="X1828">
        <v>7218.63</v>
      </c>
      <c r="Y1828">
        <v>-558.28</v>
      </c>
      <c r="Z1828">
        <v>9128.42</v>
      </c>
      <c r="AA1828">
        <v>2814.77</v>
      </c>
      <c r="AB1828">
        <v>2860.12</v>
      </c>
      <c r="AC1828">
        <v>2954.12</v>
      </c>
      <c r="AD1828">
        <v>0</v>
      </c>
      <c r="AE1828" t="s">
        <v>104</v>
      </c>
      <c r="AF1828" t="s">
        <v>637</v>
      </c>
      <c r="AG1828" t="s">
        <v>442</v>
      </c>
      <c r="AH1828" t="s">
        <v>107</v>
      </c>
    </row>
    <row r="1829" spans="1:34" ht="15">
      <c r="A1829" t="s">
        <v>101</v>
      </c>
      <c r="B1829" t="s">
        <v>636</v>
      </c>
      <c r="C1829" t="s">
        <v>441</v>
      </c>
      <c r="D1829" t="s">
        <v>255</v>
      </c>
      <c r="E1829" t="s">
        <v>106</v>
      </c>
      <c r="F1829">
        <v>2012</v>
      </c>
      <c r="G1829" t="s">
        <v>113</v>
      </c>
      <c r="H1829" t="s">
        <v>256</v>
      </c>
      <c r="I1829" t="s">
        <v>115</v>
      </c>
      <c r="J1829" t="s">
        <v>129</v>
      </c>
      <c r="K1829" t="s">
        <v>130</v>
      </c>
      <c r="L1829">
        <v>0</v>
      </c>
      <c r="M1829">
        <v>0</v>
      </c>
      <c r="N1829">
        <v>184.17000000000002</v>
      </c>
      <c r="O1829">
        <v>0</v>
      </c>
      <c r="P1829">
        <v>-184.17000000000002</v>
      </c>
      <c r="Q1829" t="s">
        <v>103</v>
      </c>
      <c r="R1829">
        <v>0</v>
      </c>
      <c r="S1829">
        <v>0</v>
      </c>
      <c r="T1829">
        <v>0</v>
      </c>
      <c r="U1829">
        <v>0</v>
      </c>
      <c r="V1829">
        <v>0</v>
      </c>
      <c r="W1829">
        <v>0</v>
      </c>
      <c r="X1829">
        <v>46.33</v>
      </c>
      <c r="Y1829">
        <v>78.48</v>
      </c>
      <c r="Z1829">
        <v>29.18</v>
      </c>
      <c r="AA1829">
        <v>20.78</v>
      </c>
      <c r="AB1829">
        <v>0</v>
      </c>
      <c r="AC1829">
        <v>9.4</v>
      </c>
      <c r="AD1829">
        <v>0</v>
      </c>
      <c r="AE1829" t="s">
        <v>104</v>
      </c>
      <c r="AF1829" t="s">
        <v>637</v>
      </c>
      <c r="AG1829" t="s">
        <v>442</v>
      </c>
      <c r="AH1829" t="s">
        <v>107</v>
      </c>
    </row>
    <row r="1830" spans="1:34" ht="15">
      <c r="A1830" t="s">
        <v>101</v>
      </c>
      <c r="B1830" t="s">
        <v>636</v>
      </c>
      <c r="C1830" t="s">
        <v>441</v>
      </c>
      <c r="D1830" t="s">
        <v>134</v>
      </c>
      <c r="E1830" t="s">
        <v>106</v>
      </c>
      <c r="F1830">
        <v>2012</v>
      </c>
      <c r="G1830" t="s">
        <v>113</v>
      </c>
      <c r="H1830" t="s">
        <v>135</v>
      </c>
      <c r="I1830" t="s">
        <v>115</v>
      </c>
      <c r="J1830" t="s">
        <v>129</v>
      </c>
      <c r="K1830" t="s">
        <v>136</v>
      </c>
      <c r="L1830">
        <v>0</v>
      </c>
      <c r="M1830">
        <v>0</v>
      </c>
      <c r="N1830">
        <v>0</v>
      </c>
      <c r="O1830">
        <v>0</v>
      </c>
      <c r="P1830">
        <v>0</v>
      </c>
      <c r="Q1830" t="s">
        <v>103</v>
      </c>
      <c r="R1830">
        <v>0</v>
      </c>
      <c r="S1830">
        <v>0</v>
      </c>
      <c r="T1830">
        <v>0</v>
      </c>
      <c r="U1830">
        <v>0</v>
      </c>
      <c r="V1830">
        <v>2643.2200000000003</v>
      </c>
      <c r="W1830">
        <v>0</v>
      </c>
      <c r="X1830">
        <v>2403.27</v>
      </c>
      <c r="Y1830">
        <v>-5046.49</v>
      </c>
      <c r="Z1830">
        <v>0</v>
      </c>
      <c r="AA1830">
        <v>0</v>
      </c>
      <c r="AB1830">
        <v>0</v>
      </c>
      <c r="AC1830">
        <v>0</v>
      </c>
      <c r="AD1830">
        <v>0</v>
      </c>
      <c r="AE1830" t="s">
        <v>104</v>
      </c>
      <c r="AF1830" t="s">
        <v>637</v>
      </c>
      <c r="AG1830" t="s">
        <v>442</v>
      </c>
      <c r="AH1830" t="s">
        <v>107</v>
      </c>
    </row>
    <row r="1831" spans="1:34" ht="15">
      <c r="A1831" t="s">
        <v>101</v>
      </c>
      <c r="B1831" t="s">
        <v>636</v>
      </c>
      <c r="C1831" t="s">
        <v>441</v>
      </c>
      <c r="D1831" t="s">
        <v>137</v>
      </c>
      <c r="E1831" t="s">
        <v>106</v>
      </c>
      <c r="F1831">
        <v>2012</v>
      </c>
      <c r="G1831" t="s">
        <v>113</v>
      </c>
      <c r="H1831" t="s">
        <v>138</v>
      </c>
      <c r="I1831" t="s">
        <v>115</v>
      </c>
      <c r="J1831" t="s">
        <v>129</v>
      </c>
      <c r="K1831" t="s">
        <v>136</v>
      </c>
      <c r="L1831">
        <v>0</v>
      </c>
      <c r="M1831">
        <v>0</v>
      </c>
      <c r="N1831">
        <v>0</v>
      </c>
      <c r="O1831">
        <v>0</v>
      </c>
      <c r="P1831">
        <v>0</v>
      </c>
      <c r="Q1831" t="s">
        <v>103</v>
      </c>
      <c r="R1831">
        <v>0</v>
      </c>
      <c r="S1831">
        <v>0</v>
      </c>
      <c r="T1831">
        <v>0</v>
      </c>
      <c r="U1831">
        <v>0</v>
      </c>
      <c r="V1831">
        <v>1129.3500000000001</v>
      </c>
      <c r="W1831">
        <v>0</v>
      </c>
      <c r="X1831">
        <v>910.34</v>
      </c>
      <c r="Y1831">
        <v>-2039.69</v>
      </c>
      <c r="Z1831">
        <v>0</v>
      </c>
      <c r="AA1831">
        <v>0</v>
      </c>
      <c r="AB1831">
        <v>0</v>
      </c>
      <c r="AC1831">
        <v>0</v>
      </c>
      <c r="AD1831">
        <v>0</v>
      </c>
      <c r="AE1831" t="s">
        <v>104</v>
      </c>
      <c r="AF1831" t="s">
        <v>637</v>
      </c>
      <c r="AG1831" t="s">
        <v>442</v>
      </c>
      <c r="AH1831" t="s">
        <v>107</v>
      </c>
    </row>
    <row r="1832" spans="1:34" ht="15">
      <c r="A1832" t="s">
        <v>101</v>
      </c>
      <c r="B1832" t="s">
        <v>636</v>
      </c>
      <c r="C1832" t="s">
        <v>441</v>
      </c>
      <c r="D1832" t="s">
        <v>139</v>
      </c>
      <c r="E1832" t="s">
        <v>106</v>
      </c>
      <c r="F1832">
        <v>2012</v>
      </c>
      <c r="G1832" t="s">
        <v>113</v>
      </c>
      <c r="H1832" t="s">
        <v>140</v>
      </c>
      <c r="I1832" t="s">
        <v>115</v>
      </c>
      <c r="J1832" t="s">
        <v>129</v>
      </c>
      <c r="K1832" t="s">
        <v>136</v>
      </c>
      <c r="L1832">
        <v>0</v>
      </c>
      <c r="M1832">
        <v>0</v>
      </c>
      <c r="N1832">
        <v>0</v>
      </c>
      <c r="O1832">
        <v>0</v>
      </c>
      <c r="P1832">
        <v>0</v>
      </c>
      <c r="Q1832" t="s">
        <v>103</v>
      </c>
      <c r="R1832">
        <v>0</v>
      </c>
      <c r="S1832">
        <v>0</v>
      </c>
      <c r="T1832">
        <v>0</v>
      </c>
      <c r="U1832">
        <v>0</v>
      </c>
      <c r="V1832">
        <v>1043.3</v>
      </c>
      <c r="W1832">
        <v>0</v>
      </c>
      <c r="X1832">
        <v>837.83</v>
      </c>
      <c r="Y1832">
        <v>-1881.13</v>
      </c>
      <c r="Z1832">
        <v>0</v>
      </c>
      <c r="AA1832">
        <v>0</v>
      </c>
      <c r="AB1832">
        <v>0</v>
      </c>
      <c r="AC1832">
        <v>0</v>
      </c>
      <c r="AD1832">
        <v>0</v>
      </c>
      <c r="AE1832" t="s">
        <v>104</v>
      </c>
      <c r="AF1832" t="s">
        <v>637</v>
      </c>
      <c r="AG1832" t="s">
        <v>442</v>
      </c>
      <c r="AH1832" t="s">
        <v>107</v>
      </c>
    </row>
    <row r="1833" spans="1:34" ht="15">
      <c r="A1833" t="s">
        <v>101</v>
      </c>
      <c r="B1833" t="s">
        <v>636</v>
      </c>
      <c r="C1833" t="s">
        <v>441</v>
      </c>
      <c r="D1833" t="s">
        <v>488</v>
      </c>
      <c r="E1833" t="s">
        <v>106</v>
      </c>
      <c r="F1833">
        <v>2012</v>
      </c>
      <c r="G1833" t="s">
        <v>113</v>
      </c>
      <c r="H1833" t="s">
        <v>489</v>
      </c>
      <c r="I1833" t="s">
        <v>115</v>
      </c>
      <c r="J1833" t="s">
        <v>129</v>
      </c>
      <c r="K1833" t="s">
        <v>136</v>
      </c>
      <c r="L1833">
        <v>0</v>
      </c>
      <c r="M1833">
        <v>0</v>
      </c>
      <c r="N1833">
        <v>0</v>
      </c>
      <c r="O1833">
        <v>0</v>
      </c>
      <c r="P1833">
        <v>0</v>
      </c>
      <c r="Q1833" t="s">
        <v>103</v>
      </c>
      <c r="R1833">
        <v>0</v>
      </c>
      <c r="S1833">
        <v>0</v>
      </c>
      <c r="T1833">
        <v>0</v>
      </c>
      <c r="U1833">
        <v>0</v>
      </c>
      <c r="V1833">
        <v>6.24</v>
      </c>
      <c r="W1833">
        <v>0</v>
      </c>
      <c r="X1833">
        <v>6.24</v>
      </c>
      <c r="Y1833">
        <v>-12.48</v>
      </c>
      <c r="Z1833">
        <v>0</v>
      </c>
      <c r="AA1833">
        <v>0</v>
      </c>
      <c r="AB1833">
        <v>0</v>
      </c>
      <c r="AC1833">
        <v>0</v>
      </c>
      <c r="AD1833">
        <v>0</v>
      </c>
      <c r="AE1833" t="s">
        <v>104</v>
      </c>
      <c r="AF1833" t="s">
        <v>637</v>
      </c>
      <c r="AG1833" t="s">
        <v>442</v>
      </c>
      <c r="AH1833" t="s">
        <v>107</v>
      </c>
    </row>
    <row r="1834" spans="1:34" ht="15">
      <c r="A1834" t="s">
        <v>101</v>
      </c>
      <c r="B1834" t="s">
        <v>636</v>
      </c>
      <c r="C1834" t="s">
        <v>441</v>
      </c>
      <c r="D1834" t="s">
        <v>225</v>
      </c>
      <c r="E1834" t="s">
        <v>106</v>
      </c>
      <c r="F1834">
        <v>2012</v>
      </c>
      <c r="G1834" t="s">
        <v>113</v>
      </c>
      <c r="H1834" t="s">
        <v>226</v>
      </c>
      <c r="I1834" t="s">
        <v>115</v>
      </c>
      <c r="J1834" t="s">
        <v>227</v>
      </c>
      <c r="L1834">
        <v>0</v>
      </c>
      <c r="M1834">
        <v>0</v>
      </c>
      <c r="N1834">
        <v>15905.15</v>
      </c>
      <c r="O1834">
        <v>0</v>
      </c>
      <c r="P1834">
        <v>-15905.15</v>
      </c>
      <c r="Q1834" t="s">
        <v>103</v>
      </c>
      <c r="R1834">
        <v>1085.91</v>
      </c>
      <c r="S1834">
        <v>949.58</v>
      </c>
      <c r="T1834">
        <v>2135.06</v>
      </c>
      <c r="U1834">
        <v>757.82</v>
      </c>
      <c r="V1834">
        <v>2041.23</v>
      </c>
      <c r="W1834">
        <v>1093.67</v>
      </c>
      <c r="X1834">
        <v>2310.88</v>
      </c>
      <c r="Y1834">
        <v>163.25</v>
      </c>
      <c r="Z1834">
        <v>2623.51</v>
      </c>
      <c r="AA1834">
        <v>888.1</v>
      </c>
      <c r="AB1834">
        <v>921.72</v>
      </c>
      <c r="AC1834">
        <v>934.4200000000001</v>
      </c>
      <c r="AD1834">
        <v>0</v>
      </c>
      <c r="AE1834" t="s">
        <v>104</v>
      </c>
      <c r="AF1834" t="s">
        <v>637</v>
      </c>
      <c r="AG1834" t="s">
        <v>442</v>
      </c>
      <c r="AH1834" t="s">
        <v>107</v>
      </c>
    </row>
    <row r="1835" spans="1:34" ht="15">
      <c r="A1835" t="s">
        <v>101</v>
      </c>
      <c r="B1835" t="s">
        <v>636</v>
      </c>
      <c r="C1835" t="s">
        <v>441</v>
      </c>
      <c r="D1835" t="s">
        <v>228</v>
      </c>
      <c r="E1835" t="s">
        <v>106</v>
      </c>
      <c r="F1835">
        <v>2012</v>
      </c>
      <c r="G1835" t="s">
        <v>113</v>
      </c>
      <c r="H1835" t="s">
        <v>229</v>
      </c>
      <c r="I1835" t="s">
        <v>115</v>
      </c>
      <c r="J1835" t="s">
        <v>227</v>
      </c>
      <c r="L1835">
        <v>0</v>
      </c>
      <c r="M1835">
        <v>0</v>
      </c>
      <c r="N1835">
        <v>9234.710000000001</v>
      </c>
      <c r="O1835">
        <v>0</v>
      </c>
      <c r="P1835">
        <v>-9234.710000000001</v>
      </c>
      <c r="Q1835" t="s">
        <v>103</v>
      </c>
      <c r="R1835">
        <v>626.78</v>
      </c>
      <c r="S1835">
        <v>548.11</v>
      </c>
      <c r="T1835">
        <v>1231.94</v>
      </c>
      <c r="U1835">
        <v>450.31</v>
      </c>
      <c r="V1835">
        <v>1178.07</v>
      </c>
      <c r="W1835">
        <v>631.03</v>
      </c>
      <c r="X1835">
        <v>1344.3</v>
      </c>
      <c r="Y1835">
        <v>112.94</v>
      </c>
      <c r="Z1835">
        <v>1520.6200000000001</v>
      </c>
      <c r="AA1835">
        <v>517.38</v>
      </c>
      <c r="AB1835">
        <v>531.86</v>
      </c>
      <c r="AC1835">
        <v>541.37</v>
      </c>
      <c r="AD1835">
        <v>0</v>
      </c>
      <c r="AE1835" t="s">
        <v>104</v>
      </c>
      <c r="AF1835" t="s">
        <v>637</v>
      </c>
      <c r="AG1835" t="s">
        <v>442</v>
      </c>
      <c r="AH1835" t="s">
        <v>107</v>
      </c>
    </row>
    <row r="1836" spans="1:34" ht="15">
      <c r="A1836" t="s">
        <v>101</v>
      </c>
      <c r="B1836" t="s">
        <v>638</v>
      </c>
      <c r="C1836" t="s">
        <v>441</v>
      </c>
      <c r="D1836" t="s">
        <v>127</v>
      </c>
      <c r="E1836" t="s">
        <v>106</v>
      </c>
      <c r="F1836">
        <v>2012</v>
      </c>
      <c r="G1836" t="s">
        <v>113</v>
      </c>
      <c r="H1836" t="s">
        <v>128</v>
      </c>
      <c r="I1836" t="s">
        <v>115</v>
      </c>
      <c r="J1836" t="s">
        <v>129</v>
      </c>
      <c r="K1836" t="s">
        <v>130</v>
      </c>
      <c r="L1836">
        <v>0</v>
      </c>
      <c r="M1836">
        <v>0</v>
      </c>
      <c r="N1836">
        <v>100077.55</v>
      </c>
      <c r="O1836">
        <v>0</v>
      </c>
      <c r="P1836">
        <v>-100077.55</v>
      </c>
      <c r="Q1836" t="s">
        <v>103</v>
      </c>
      <c r="R1836">
        <v>6202.89</v>
      </c>
      <c r="S1836">
        <v>5013.7300000000005</v>
      </c>
      <c r="T1836">
        <v>12726.86</v>
      </c>
      <c r="U1836">
        <v>3469.27</v>
      </c>
      <c r="V1836">
        <v>9159.2</v>
      </c>
      <c r="W1836">
        <v>7566.05</v>
      </c>
      <c r="X1836">
        <v>12862.84</v>
      </c>
      <c r="Y1836">
        <v>4521.82</v>
      </c>
      <c r="Z1836">
        <v>14455.07</v>
      </c>
      <c r="AA1836">
        <v>7443.22</v>
      </c>
      <c r="AB1836">
        <v>7370.27</v>
      </c>
      <c r="AC1836">
        <v>9286.33</v>
      </c>
      <c r="AD1836">
        <v>0</v>
      </c>
      <c r="AE1836" t="s">
        <v>104</v>
      </c>
      <c r="AF1836" t="s">
        <v>639</v>
      </c>
      <c r="AG1836" t="s">
        <v>442</v>
      </c>
      <c r="AH1836" t="s">
        <v>107</v>
      </c>
    </row>
    <row r="1837" spans="1:34" ht="15">
      <c r="A1837" t="s">
        <v>101</v>
      </c>
      <c r="B1837" t="s">
        <v>638</v>
      </c>
      <c r="C1837" t="s">
        <v>441</v>
      </c>
      <c r="D1837" t="s">
        <v>255</v>
      </c>
      <c r="E1837" t="s">
        <v>106</v>
      </c>
      <c r="F1837">
        <v>2012</v>
      </c>
      <c r="G1837" t="s">
        <v>113</v>
      </c>
      <c r="H1837" t="s">
        <v>256</v>
      </c>
      <c r="I1837" t="s">
        <v>115</v>
      </c>
      <c r="J1837" t="s">
        <v>129</v>
      </c>
      <c r="K1837" t="s">
        <v>130</v>
      </c>
      <c r="L1837">
        <v>0</v>
      </c>
      <c r="M1837">
        <v>0</v>
      </c>
      <c r="N1837">
        <v>71.39</v>
      </c>
      <c r="O1837">
        <v>0</v>
      </c>
      <c r="P1837">
        <v>-71.39</v>
      </c>
      <c r="Q1837" t="s">
        <v>103</v>
      </c>
      <c r="R1837">
        <v>0</v>
      </c>
      <c r="S1837">
        <v>0</v>
      </c>
      <c r="T1837">
        <v>0</v>
      </c>
      <c r="U1837">
        <v>0</v>
      </c>
      <c r="V1837">
        <v>0</v>
      </c>
      <c r="W1837">
        <v>0</v>
      </c>
      <c r="X1837">
        <v>17.97</v>
      </c>
      <c r="Y1837">
        <v>30.34</v>
      </c>
      <c r="Z1837">
        <v>11.71</v>
      </c>
      <c r="AA1837">
        <v>7.91</v>
      </c>
      <c r="AB1837">
        <v>0</v>
      </c>
      <c r="AC1837">
        <v>3.46</v>
      </c>
      <c r="AD1837">
        <v>0</v>
      </c>
      <c r="AE1837" t="s">
        <v>104</v>
      </c>
      <c r="AF1837" t="s">
        <v>639</v>
      </c>
      <c r="AG1837" t="s">
        <v>442</v>
      </c>
      <c r="AH1837" t="s">
        <v>107</v>
      </c>
    </row>
    <row r="1838" spans="1:34" ht="15">
      <c r="A1838" t="s">
        <v>101</v>
      </c>
      <c r="B1838" t="s">
        <v>638</v>
      </c>
      <c r="C1838" t="s">
        <v>441</v>
      </c>
      <c r="D1838" t="s">
        <v>134</v>
      </c>
      <c r="E1838" t="s">
        <v>106</v>
      </c>
      <c r="F1838">
        <v>2012</v>
      </c>
      <c r="G1838" t="s">
        <v>113</v>
      </c>
      <c r="H1838" t="s">
        <v>135</v>
      </c>
      <c r="I1838" t="s">
        <v>115</v>
      </c>
      <c r="J1838" t="s">
        <v>129</v>
      </c>
      <c r="K1838" t="s">
        <v>136</v>
      </c>
      <c r="L1838">
        <v>0</v>
      </c>
      <c r="M1838">
        <v>0</v>
      </c>
      <c r="N1838">
        <v>0</v>
      </c>
      <c r="O1838">
        <v>0</v>
      </c>
      <c r="P1838">
        <v>0</v>
      </c>
      <c r="Q1838" t="s">
        <v>103</v>
      </c>
      <c r="R1838">
        <v>0</v>
      </c>
      <c r="S1838">
        <v>0</v>
      </c>
      <c r="T1838">
        <v>0</v>
      </c>
      <c r="U1838">
        <v>0</v>
      </c>
      <c r="V1838">
        <v>4121.55</v>
      </c>
      <c r="W1838">
        <v>0</v>
      </c>
      <c r="X1838">
        <v>4028.67</v>
      </c>
      <c r="Y1838">
        <v>-8150.22</v>
      </c>
      <c r="Z1838">
        <v>0</v>
      </c>
      <c r="AA1838">
        <v>0</v>
      </c>
      <c r="AB1838">
        <v>0</v>
      </c>
      <c r="AC1838">
        <v>0</v>
      </c>
      <c r="AD1838">
        <v>0</v>
      </c>
      <c r="AE1838" t="s">
        <v>104</v>
      </c>
      <c r="AF1838" t="s">
        <v>639</v>
      </c>
      <c r="AG1838" t="s">
        <v>442</v>
      </c>
      <c r="AH1838" t="s">
        <v>107</v>
      </c>
    </row>
    <row r="1839" spans="1:34" ht="15">
      <c r="A1839" t="s">
        <v>101</v>
      </c>
      <c r="B1839" t="s">
        <v>638</v>
      </c>
      <c r="C1839" t="s">
        <v>441</v>
      </c>
      <c r="D1839" t="s">
        <v>137</v>
      </c>
      <c r="E1839" t="s">
        <v>106</v>
      </c>
      <c r="F1839">
        <v>2012</v>
      </c>
      <c r="G1839" t="s">
        <v>113</v>
      </c>
      <c r="H1839" t="s">
        <v>138</v>
      </c>
      <c r="I1839" t="s">
        <v>115</v>
      </c>
      <c r="J1839" t="s">
        <v>129</v>
      </c>
      <c r="K1839" t="s">
        <v>136</v>
      </c>
      <c r="L1839">
        <v>0</v>
      </c>
      <c r="M1839">
        <v>0</v>
      </c>
      <c r="N1839">
        <v>0</v>
      </c>
      <c r="O1839">
        <v>0</v>
      </c>
      <c r="P1839">
        <v>0</v>
      </c>
      <c r="Q1839" t="s">
        <v>103</v>
      </c>
      <c r="R1839">
        <v>0</v>
      </c>
      <c r="S1839">
        <v>0</v>
      </c>
      <c r="T1839">
        <v>0</v>
      </c>
      <c r="U1839">
        <v>0</v>
      </c>
      <c r="V1839">
        <v>1927.72</v>
      </c>
      <c r="W1839">
        <v>0</v>
      </c>
      <c r="X1839">
        <v>1654.18</v>
      </c>
      <c r="Y1839">
        <v>-3581.9</v>
      </c>
      <c r="Z1839">
        <v>0</v>
      </c>
      <c r="AA1839">
        <v>0</v>
      </c>
      <c r="AB1839">
        <v>0</v>
      </c>
      <c r="AC1839">
        <v>0</v>
      </c>
      <c r="AD1839">
        <v>0</v>
      </c>
      <c r="AE1839" t="s">
        <v>104</v>
      </c>
      <c r="AF1839" t="s">
        <v>639</v>
      </c>
      <c r="AG1839" t="s">
        <v>442</v>
      </c>
      <c r="AH1839" t="s">
        <v>107</v>
      </c>
    </row>
    <row r="1840" spans="1:34" ht="15">
      <c r="A1840" t="s">
        <v>101</v>
      </c>
      <c r="B1840" t="s">
        <v>638</v>
      </c>
      <c r="C1840" t="s">
        <v>441</v>
      </c>
      <c r="D1840" t="s">
        <v>139</v>
      </c>
      <c r="E1840" t="s">
        <v>106</v>
      </c>
      <c r="F1840">
        <v>2012</v>
      </c>
      <c r="G1840" t="s">
        <v>113</v>
      </c>
      <c r="H1840" t="s">
        <v>140</v>
      </c>
      <c r="I1840" t="s">
        <v>115</v>
      </c>
      <c r="J1840" t="s">
        <v>129</v>
      </c>
      <c r="K1840" t="s">
        <v>136</v>
      </c>
      <c r="L1840">
        <v>0</v>
      </c>
      <c r="M1840">
        <v>0</v>
      </c>
      <c r="N1840">
        <v>0</v>
      </c>
      <c r="O1840">
        <v>0</v>
      </c>
      <c r="P1840">
        <v>0</v>
      </c>
      <c r="Q1840" t="s">
        <v>103</v>
      </c>
      <c r="R1840">
        <v>0</v>
      </c>
      <c r="S1840">
        <v>0</v>
      </c>
      <c r="T1840">
        <v>0</v>
      </c>
      <c r="U1840">
        <v>0</v>
      </c>
      <c r="V1840">
        <v>1879.78</v>
      </c>
      <c r="W1840">
        <v>0</v>
      </c>
      <c r="X1840">
        <v>1665.45</v>
      </c>
      <c r="Y1840">
        <v>-3545.23</v>
      </c>
      <c r="Z1840">
        <v>0</v>
      </c>
      <c r="AA1840">
        <v>0</v>
      </c>
      <c r="AB1840">
        <v>0</v>
      </c>
      <c r="AC1840">
        <v>0</v>
      </c>
      <c r="AD1840">
        <v>0</v>
      </c>
      <c r="AE1840" t="s">
        <v>104</v>
      </c>
      <c r="AF1840" t="s">
        <v>639</v>
      </c>
      <c r="AG1840" t="s">
        <v>442</v>
      </c>
      <c r="AH1840" t="s">
        <v>107</v>
      </c>
    </row>
    <row r="1841" spans="1:34" ht="15">
      <c r="A1841" t="s">
        <v>101</v>
      </c>
      <c r="B1841" t="s">
        <v>638</v>
      </c>
      <c r="C1841" t="s">
        <v>441</v>
      </c>
      <c r="D1841" t="s">
        <v>488</v>
      </c>
      <c r="E1841" t="s">
        <v>106</v>
      </c>
      <c r="F1841">
        <v>2012</v>
      </c>
      <c r="G1841" t="s">
        <v>113</v>
      </c>
      <c r="H1841" t="s">
        <v>489</v>
      </c>
      <c r="I1841" t="s">
        <v>115</v>
      </c>
      <c r="J1841" t="s">
        <v>129</v>
      </c>
      <c r="K1841" t="s">
        <v>136</v>
      </c>
      <c r="L1841">
        <v>0</v>
      </c>
      <c r="M1841">
        <v>0</v>
      </c>
      <c r="N1841">
        <v>0</v>
      </c>
      <c r="O1841">
        <v>0</v>
      </c>
      <c r="P1841">
        <v>0</v>
      </c>
      <c r="Q1841" t="s">
        <v>103</v>
      </c>
      <c r="R1841">
        <v>0</v>
      </c>
      <c r="S1841">
        <v>0</v>
      </c>
      <c r="T1841">
        <v>0</v>
      </c>
      <c r="U1841">
        <v>0</v>
      </c>
      <c r="V1841">
        <v>10.33</v>
      </c>
      <c r="W1841">
        <v>0</v>
      </c>
      <c r="X1841">
        <v>10.33</v>
      </c>
      <c r="Y1841">
        <v>-20.66</v>
      </c>
      <c r="Z1841">
        <v>0</v>
      </c>
      <c r="AA1841">
        <v>0</v>
      </c>
      <c r="AB1841">
        <v>0</v>
      </c>
      <c r="AC1841">
        <v>0</v>
      </c>
      <c r="AD1841">
        <v>0</v>
      </c>
      <c r="AE1841" t="s">
        <v>104</v>
      </c>
      <c r="AF1841" t="s">
        <v>639</v>
      </c>
      <c r="AG1841" t="s">
        <v>442</v>
      </c>
      <c r="AH1841" t="s">
        <v>107</v>
      </c>
    </row>
    <row r="1842" spans="1:34" ht="15">
      <c r="A1842" t="s">
        <v>101</v>
      </c>
      <c r="B1842" t="s">
        <v>638</v>
      </c>
      <c r="C1842" t="s">
        <v>441</v>
      </c>
      <c r="D1842" t="s">
        <v>198</v>
      </c>
      <c r="E1842" t="s">
        <v>106</v>
      </c>
      <c r="F1842">
        <v>2012</v>
      </c>
      <c r="G1842" t="s">
        <v>113</v>
      </c>
      <c r="H1842" t="s">
        <v>199</v>
      </c>
      <c r="I1842" t="s">
        <v>115</v>
      </c>
      <c r="J1842" t="s">
        <v>147</v>
      </c>
      <c r="L1842">
        <v>0</v>
      </c>
      <c r="M1842">
        <v>0</v>
      </c>
      <c r="N1842">
        <v>361.45</v>
      </c>
      <c r="O1842">
        <v>0</v>
      </c>
      <c r="P1842">
        <v>-361.45</v>
      </c>
      <c r="Q1842" t="s">
        <v>103</v>
      </c>
      <c r="R1842">
        <v>0</v>
      </c>
      <c r="S1842">
        <v>7.65</v>
      </c>
      <c r="T1842">
        <v>2.85</v>
      </c>
      <c r="U1842">
        <v>10.59</v>
      </c>
      <c r="V1842">
        <v>16.28</v>
      </c>
      <c r="W1842">
        <v>2.62</v>
      </c>
      <c r="X1842">
        <v>1.49</v>
      </c>
      <c r="Y1842">
        <v>27.01</v>
      </c>
      <c r="Z1842">
        <v>13.49</v>
      </c>
      <c r="AA1842">
        <v>57.730000000000004</v>
      </c>
      <c r="AB1842">
        <v>55.43</v>
      </c>
      <c r="AC1842">
        <v>166.31</v>
      </c>
      <c r="AD1842">
        <v>0</v>
      </c>
      <c r="AE1842" t="s">
        <v>104</v>
      </c>
      <c r="AF1842" t="s">
        <v>639</v>
      </c>
      <c r="AG1842" t="s">
        <v>442</v>
      </c>
      <c r="AH1842" t="s">
        <v>107</v>
      </c>
    </row>
    <row r="1843" spans="1:34" ht="15">
      <c r="A1843" t="s">
        <v>101</v>
      </c>
      <c r="B1843" t="s">
        <v>638</v>
      </c>
      <c r="C1843" t="s">
        <v>441</v>
      </c>
      <c r="D1843" t="s">
        <v>232</v>
      </c>
      <c r="E1843" t="s">
        <v>106</v>
      </c>
      <c r="F1843">
        <v>2012</v>
      </c>
      <c r="G1843" t="s">
        <v>113</v>
      </c>
      <c r="H1843" t="s">
        <v>233</v>
      </c>
      <c r="I1843" t="s">
        <v>115</v>
      </c>
      <c r="J1843" t="s">
        <v>147</v>
      </c>
      <c r="L1843">
        <v>0</v>
      </c>
      <c r="M1843">
        <v>0</v>
      </c>
      <c r="N1843">
        <v>14016.36</v>
      </c>
      <c r="O1843">
        <v>0.01</v>
      </c>
      <c r="P1843">
        <v>-14016.37</v>
      </c>
      <c r="Q1843" t="s">
        <v>103</v>
      </c>
      <c r="R1843">
        <v>0</v>
      </c>
      <c r="S1843">
        <v>0</v>
      </c>
      <c r="T1843">
        <v>0</v>
      </c>
      <c r="U1843">
        <v>0</v>
      </c>
      <c r="V1843">
        <v>0</v>
      </c>
      <c r="W1843">
        <v>0</v>
      </c>
      <c r="X1843">
        <v>8323.83</v>
      </c>
      <c r="Y1843">
        <v>5525.150000000001</v>
      </c>
      <c r="Z1843">
        <v>56.77</v>
      </c>
      <c r="AA1843">
        <v>101.41</v>
      </c>
      <c r="AB1843">
        <v>0</v>
      </c>
      <c r="AC1843">
        <v>9.200000000000001</v>
      </c>
      <c r="AD1843">
        <v>0</v>
      </c>
      <c r="AE1843" t="s">
        <v>104</v>
      </c>
      <c r="AF1843" t="s">
        <v>639</v>
      </c>
      <c r="AG1843" t="s">
        <v>442</v>
      </c>
      <c r="AH1843" t="s">
        <v>107</v>
      </c>
    </row>
    <row r="1844" spans="1:34" ht="15">
      <c r="A1844" t="s">
        <v>101</v>
      </c>
      <c r="B1844" t="s">
        <v>638</v>
      </c>
      <c r="C1844" t="s">
        <v>441</v>
      </c>
      <c r="D1844" t="s">
        <v>372</v>
      </c>
      <c r="E1844" t="s">
        <v>106</v>
      </c>
      <c r="F1844">
        <v>2012</v>
      </c>
      <c r="G1844" t="s">
        <v>113</v>
      </c>
      <c r="H1844" t="s">
        <v>373</v>
      </c>
      <c r="I1844" t="s">
        <v>115</v>
      </c>
      <c r="J1844" t="s">
        <v>147</v>
      </c>
      <c r="L1844">
        <v>0</v>
      </c>
      <c r="M1844">
        <v>0</v>
      </c>
      <c r="N1844">
        <v>8893.47</v>
      </c>
      <c r="O1844">
        <v>0.02</v>
      </c>
      <c r="P1844">
        <v>-8893.49</v>
      </c>
      <c r="Q1844" t="s">
        <v>103</v>
      </c>
      <c r="R1844">
        <v>1897.0900000000001</v>
      </c>
      <c r="S1844">
        <v>66.08</v>
      </c>
      <c r="T1844">
        <v>79.9</v>
      </c>
      <c r="U1844">
        <v>1930.57</v>
      </c>
      <c r="V1844">
        <v>43.87</v>
      </c>
      <c r="W1844">
        <v>14.98</v>
      </c>
      <c r="X1844">
        <v>2086.79</v>
      </c>
      <c r="Y1844">
        <v>0.01</v>
      </c>
      <c r="Z1844">
        <v>150.33</v>
      </c>
      <c r="AA1844">
        <v>147.47</v>
      </c>
      <c r="AB1844">
        <v>2456.15</v>
      </c>
      <c r="AC1844">
        <v>20.23</v>
      </c>
      <c r="AD1844">
        <v>0</v>
      </c>
      <c r="AE1844" t="s">
        <v>104</v>
      </c>
      <c r="AF1844" t="s">
        <v>639</v>
      </c>
      <c r="AG1844" t="s">
        <v>442</v>
      </c>
      <c r="AH1844" t="s">
        <v>107</v>
      </c>
    </row>
    <row r="1845" spans="1:34" ht="15">
      <c r="A1845" t="s">
        <v>101</v>
      </c>
      <c r="B1845" t="s">
        <v>638</v>
      </c>
      <c r="C1845" t="s">
        <v>441</v>
      </c>
      <c r="D1845" t="s">
        <v>173</v>
      </c>
      <c r="E1845" t="s">
        <v>106</v>
      </c>
      <c r="F1845">
        <v>2012</v>
      </c>
      <c r="G1845" t="s">
        <v>113</v>
      </c>
      <c r="H1845" t="s">
        <v>174</v>
      </c>
      <c r="I1845" t="s">
        <v>115</v>
      </c>
      <c r="J1845" t="s">
        <v>147</v>
      </c>
      <c r="L1845">
        <v>0</v>
      </c>
      <c r="M1845">
        <v>0</v>
      </c>
      <c r="N1845">
        <v>84.89</v>
      </c>
      <c r="O1845">
        <v>0</v>
      </c>
      <c r="P1845">
        <v>-84.89</v>
      </c>
      <c r="Q1845" t="s">
        <v>103</v>
      </c>
      <c r="R1845">
        <v>0</v>
      </c>
      <c r="S1845">
        <v>0</v>
      </c>
      <c r="T1845">
        <v>6.05</v>
      </c>
      <c r="U1845">
        <v>0</v>
      </c>
      <c r="V1845">
        <v>14.19</v>
      </c>
      <c r="W1845">
        <v>38.6</v>
      </c>
      <c r="X1845">
        <v>0</v>
      </c>
      <c r="Y1845">
        <v>0</v>
      </c>
      <c r="Z1845">
        <v>0</v>
      </c>
      <c r="AA1845">
        <v>17.73</v>
      </c>
      <c r="AB1845">
        <v>0</v>
      </c>
      <c r="AC1845">
        <v>8.32</v>
      </c>
      <c r="AD1845">
        <v>0</v>
      </c>
      <c r="AE1845" t="s">
        <v>104</v>
      </c>
      <c r="AF1845" t="s">
        <v>639</v>
      </c>
      <c r="AG1845" t="s">
        <v>442</v>
      </c>
      <c r="AH1845" t="s">
        <v>107</v>
      </c>
    </row>
    <row r="1846" spans="1:34" ht="15">
      <c r="A1846" t="s">
        <v>101</v>
      </c>
      <c r="B1846" t="s">
        <v>638</v>
      </c>
      <c r="C1846" t="s">
        <v>441</v>
      </c>
      <c r="D1846" t="s">
        <v>175</v>
      </c>
      <c r="E1846" t="s">
        <v>106</v>
      </c>
      <c r="F1846">
        <v>2012</v>
      </c>
      <c r="G1846" t="s">
        <v>113</v>
      </c>
      <c r="H1846" t="s">
        <v>176</v>
      </c>
      <c r="I1846" t="s">
        <v>115</v>
      </c>
      <c r="J1846" t="s">
        <v>147</v>
      </c>
      <c r="L1846">
        <v>0</v>
      </c>
      <c r="M1846">
        <v>0</v>
      </c>
      <c r="N1846">
        <v>12.66</v>
      </c>
      <c r="O1846">
        <v>0</v>
      </c>
      <c r="P1846">
        <v>-12.66</v>
      </c>
      <c r="Q1846" t="s">
        <v>103</v>
      </c>
      <c r="R1846">
        <v>0</v>
      </c>
      <c r="S1846">
        <v>0</v>
      </c>
      <c r="T1846">
        <v>0</v>
      </c>
      <c r="U1846">
        <v>0</v>
      </c>
      <c r="V1846">
        <v>2.5300000000000002</v>
      </c>
      <c r="W1846">
        <v>2.13</v>
      </c>
      <c r="X1846">
        <v>0</v>
      </c>
      <c r="Y1846">
        <v>0</v>
      </c>
      <c r="Z1846">
        <v>0</v>
      </c>
      <c r="AA1846">
        <v>0</v>
      </c>
      <c r="AB1846">
        <v>0</v>
      </c>
      <c r="AC1846">
        <v>8</v>
      </c>
      <c r="AD1846">
        <v>0</v>
      </c>
      <c r="AE1846" t="s">
        <v>104</v>
      </c>
      <c r="AF1846" t="s">
        <v>639</v>
      </c>
      <c r="AG1846" t="s">
        <v>442</v>
      </c>
      <c r="AH1846" t="s">
        <v>107</v>
      </c>
    </row>
    <row r="1847" spans="1:34" ht="15">
      <c r="A1847" t="s">
        <v>101</v>
      </c>
      <c r="B1847" t="s">
        <v>638</v>
      </c>
      <c r="C1847" t="s">
        <v>441</v>
      </c>
      <c r="D1847" t="s">
        <v>378</v>
      </c>
      <c r="E1847" t="s">
        <v>106</v>
      </c>
      <c r="F1847">
        <v>2012</v>
      </c>
      <c r="G1847" t="s">
        <v>113</v>
      </c>
      <c r="H1847" t="s">
        <v>379</v>
      </c>
      <c r="I1847" t="s">
        <v>115</v>
      </c>
      <c r="J1847" t="s">
        <v>150</v>
      </c>
      <c r="L1847">
        <v>0</v>
      </c>
      <c r="M1847">
        <v>0</v>
      </c>
      <c r="N1847">
        <v>160.11</v>
      </c>
      <c r="O1847">
        <v>0</v>
      </c>
      <c r="P1847">
        <v>-160.11</v>
      </c>
      <c r="Q1847" t="s">
        <v>103</v>
      </c>
      <c r="R1847">
        <v>0</v>
      </c>
      <c r="S1847">
        <v>0</v>
      </c>
      <c r="T1847">
        <v>0</v>
      </c>
      <c r="U1847">
        <v>0</v>
      </c>
      <c r="V1847">
        <v>0</v>
      </c>
      <c r="W1847">
        <v>0</v>
      </c>
      <c r="X1847">
        <v>0</v>
      </c>
      <c r="Y1847">
        <v>23.1</v>
      </c>
      <c r="Z1847">
        <v>13.27</v>
      </c>
      <c r="AA1847">
        <v>123.74000000000001</v>
      </c>
      <c r="AB1847">
        <v>0</v>
      </c>
      <c r="AC1847">
        <v>0</v>
      </c>
      <c r="AD1847">
        <v>0</v>
      </c>
      <c r="AE1847" t="s">
        <v>104</v>
      </c>
      <c r="AF1847" t="s">
        <v>639</v>
      </c>
      <c r="AG1847" t="s">
        <v>442</v>
      </c>
      <c r="AH1847" t="s">
        <v>107</v>
      </c>
    </row>
    <row r="1848" spans="1:34" ht="15">
      <c r="A1848" t="s">
        <v>101</v>
      </c>
      <c r="B1848" t="s">
        <v>638</v>
      </c>
      <c r="C1848" t="s">
        <v>441</v>
      </c>
      <c r="D1848" t="s">
        <v>410</v>
      </c>
      <c r="E1848" t="s">
        <v>106</v>
      </c>
      <c r="F1848">
        <v>2012</v>
      </c>
      <c r="G1848" t="s">
        <v>113</v>
      </c>
      <c r="H1848" t="s">
        <v>411</v>
      </c>
      <c r="I1848" t="s">
        <v>115</v>
      </c>
      <c r="J1848" t="s">
        <v>150</v>
      </c>
      <c r="L1848">
        <v>0</v>
      </c>
      <c r="M1848">
        <v>0</v>
      </c>
      <c r="N1848">
        <v>26.8</v>
      </c>
      <c r="O1848">
        <v>0</v>
      </c>
      <c r="P1848">
        <v>-26.8</v>
      </c>
      <c r="Q1848" t="s">
        <v>103</v>
      </c>
      <c r="R1848">
        <v>0</v>
      </c>
      <c r="S1848">
        <v>0</v>
      </c>
      <c r="T1848">
        <v>9.76</v>
      </c>
      <c r="U1848">
        <v>2.46</v>
      </c>
      <c r="V1848">
        <v>0.88</v>
      </c>
      <c r="W1848">
        <v>0</v>
      </c>
      <c r="X1848">
        <v>0</v>
      </c>
      <c r="Y1848">
        <v>0</v>
      </c>
      <c r="Z1848">
        <v>4.38</v>
      </c>
      <c r="AA1848">
        <v>0</v>
      </c>
      <c r="AB1848">
        <v>3.7600000000000002</v>
      </c>
      <c r="AC1848">
        <v>5.5600000000000005</v>
      </c>
      <c r="AD1848">
        <v>0</v>
      </c>
      <c r="AE1848" t="s">
        <v>104</v>
      </c>
      <c r="AF1848" t="s">
        <v>639</v>
      </c>
      <c r="AG1848" t="s">
        <v>442</v>
      </c>
      <c r="AH1848" t="s">
        <v>107</v>
      </c>
    </row>
    <row r="1849" spans="1:34" ht="15">
      <c r="A1849" t="s">
        <v>101</v>
      </c>
      <c r="B1849" t="s">
        <v>638</v>
      </c>
      <c r="C1849" t="s">
        <v>441</v>
      </c>
      <c r="D1849" t="s">
        <v>148</v>
      </c>
      <c r="E1849" t="s">
        <v>106</v>
      </c>
      <c r="F1849">
        <v>2012</v>
      </c>
      <c r="G1849" t="s">
        <v>113</v>
      </c>
      <c r="H1849" t="s">
        <v>149</v>
      </c>
      <c r="I1849" t="s">
        <v>115</v>
      </c>
      <c r="J1849" t="s">
        <v>150</v>
      </c>
      <c r="L1849">
        <v>0</v>
      </c>
      <c r="M1849">
        <v>0</v>
      </c>
      <c r="N1849">
        <v>2058.76</v>
      </c>
      <c r="O1849">
        <v>0</v>
      </c>
      <c r="P1849">
        <v>-2058.76</v>
      </c>
      <c r="Q1849" t="s">
        <v>103</v>
      </c>
      <c r="R1849">
        <v>19.39</v>
      </c>
      <c r="S1849">
        <v>201.26</v>
      </c>
      <c r="T1849">
        <v>184.84</v>
      </c>
      <c r="U1849">
        <v>3.29</v>
      </c>
      <c r="V1849">
        <v>174.54</v>
      </c>
      <c r="W1849">
        <v>6.91</v>
      </c>
      <c r="X1849">
        <v>14.700000000000001</v>
      </c>
      <c r="Y1849">
        <v>497.14</v>
      </c>
      <c r="Z1849">
        <v>-61.63</v>
      </c>
      <c r="AA1849">
        <v>178.07</v>
      </c>
      <c r="AB1849">
        <v>16.5</v>
      </c>
      <c r="AC1849">
        <v>823.75</v>
      </c>
      <c r="AD1849">
        <v>0</v>
      </c>
      <c r="AE1849" t="s">
        <v>104</v>
      </c>
      <c r="AF1849" t="s">
        <v>639</v>
      </c>
      <c r="AG1849" t="s">
        <v>442</v>
      </c>
      <c r="AH1849" t="s">
        <v>107</v>
      </c>
    </row>
    <row r="1850" spans="1:34" ht="15">
      <c r="A1850" t="s">
        <v>101</v>
      </c>
      <c r="B1850" t="s">
        <v>638</v>
      </c>
      <c r="C1850" t="s">
        <v>441</v>
      </c>
      <c r="D1850" t="s">
        <v>478</v>
      </c>
      <c r="E1850" t="s">
        <v>106</v>
      </c>
      <c r="F1850">
        <v>2012</v>
      </c>
      <c r="G1850" t="s">
        <v>113</v>
      </c>
      <c r="H1850" t="s">
        <v>479</v>
      </c>
      <c r="I1850" t="s">
        <v>115</v>
      </c>
      <c r="J1850" t="s">
        <v>150</v>
      </c>
      <c r="L1850">
        <v>0</v>
      </c>
      <c r="M1850">
        <v>0</v>
      </c>
      <c r="N1850">
        <v>8.78</v>
      </c>
      <c r="O1850">
        <v>0</v>
      </c>
      <c r="P1850">
        <v>-8.78</v>
      </c>
      <c r="Q1850" t="s">
        <v>103</v>
      </c>
      <c r="R1850">
        <v>0</v>
      </c>
      <c r="S1850">
        <v>0</v>
      </c>
      <c r="T1850">
        <v>0</v>
      </c>
      <c r="U1850">
        <v>0</v>
      </c>
      <c r="V1850">
        <v>0</v>
      </c>
      <c r="W1850">
        <v>0</v>
      </c>
      <c r="X1850">
        <v>0</v>
      </c>
      <c r="Y1850">
        <v>0</v>
      </c>
      <c r="Z1850">
        <v>0</v>
      </c>
      <c r="AA1850">
        <v>0</v>
      </c>
      <c r="AB1850">
        <v>0</v>
      </c>
      <c r="AC1850">
        <v>8.78</v>
      </c>
      <c r="AD1850">
        <v>0</v>
      </c>
      <c r="AE1850" t="s">
        <v>104</v>
      </c>
      <c r="AF1850" t="s">
        <v>639</v>
      </c>
      <c r="AG1850" t="s">
        <v>442</v>
      </c>
      <c r="AH1850" t="s">
        <v>107</v>
      </c>
    </row>
    <row r="1851" spans="1:34" ht="15">
      <c r="A1851" t="s">
        <v>101</v>
      </c>
      <c r="B1851" t="s">
        <v>638</v>
      </c>
      <c r="C1851" t="s">
        <v>441</v>
      </c>
      <c r="D1851" t="s">
        <v>374</v>
      </c>
      <c r="E1851" t="s">
        <v>106</v>
      </c>
      <c r="F1851">
        <v>2012</v>
      </c>
      <c r="G1851" t="s">
        <v>113</v>
      </c>
      <c r="H1851" t="s">
        <v>375</v>
      </c>
      <c r="I1851" t="s">
        <v>115</v>
      </c>
      <c r="J1851" t="s">
        <v>150</v>
      </c>
      <c r="L1851">
        <v>0</v>
      </c>
      <c r="M1851">
        <v>0</v>
      </c>
      <c r="N1851">
        <v>170.53</v>
      </c>
      <c r="O1851">
        <v>0</v>
      </c>
      <c r="P1851">
        <v>-170.53</v>
      </c>
      <c r="Q1851" t="s">
        <v>103</v>
      </c>
      <c r="R1851">
        <v>0</v>
      </c>
      <c r="S1851">
        <v>0</v>
      </c>
      <c r="T1851">
        <v>8.32</v>
      </c>
      <c r="U1851">
        <v>0</v>
      </c>
      <c r="V1851">
        <v>5.94</v>
      </c>
      <c r="W1851">
        <v>5.91</v>
      </c>
      <c r="X1851">
        <v>0</v>
      </c>
      <c r="Y1851">
        <v>0</v>
      </c>
      <c r="Z1851">
        <v>10.44</v>
      </c>
      <c r="AA1851">
        <v>116.82000000000001</v>
      </c>
      <c r="AB1851">
        <v>0</v>
      </c>
      <c r="AC1851">
        <v>23.1</v>
      </c>
      <c r="AD1851">
        <v>0</v>
      </c>
      <c r="AE1851" t="s">
        <v>104</v>
      </c>
      <c r="AF1851" t="s">
        <v>639</v>
      </c>
      <c r="AG1851" t="s">
        <v>442</v>
      </c>
      <c r="AH1851" t="s">
        <v>107</v>
      </c>
    </row>
    <row r="1852" spans="1:34" ht="15">
      <c r="A1852" t="s">
        <v>101</v>
      </c>
      <c r="B1852" t="s">
        <v>638</v>
      </c>
      <c r="C1852" t="s">
        <v>441</v>
      </c>
      <c r="D1852" t="s">
        <v>494</v>
      </c>
      <c r="E1852" t="s">
        <v>106</v>
      </c>
      <c r="F1852">
        <v>2012</v>
      </c>
      <c r="G1852" t="s">
        <v>113</v>
      </c>
      <c r="H1852" t="s">
        <v>495</v>
      </c>
      <c r="I1852" t="s">
        <v>115</v>
      </c>
      <c r="J1852" t="s">
        <v>150</v>
      </c>
      <c r="L1852">
        <v>0</v>
      </c>
      <c r="M1852">
        <v>0</v>
      </c>
      <c r="N1852">
        <v>11.94</v>
      </c>
      <c r="O1852">
        <v>0</v>
      </c>
      <c r="P1852">
        <v>-11.94</v>
      </c>
      <c r="Q1852" t="s">
        <v>103</v>
      </c>
      <c r="R1852">
        <v>0</v>
      </c>
      <c r="S1852">
        <v>0</v>
      </c>
      <c r="T1852">
        <v>0</v>
      </c>
      <c r="U1852">
        <v>11.94</v>
      </c>
      <c r="V1852">
        <v>0</v>
      </c>
      <c r="W1852">
        <v>0</v>
      </c>
      <c r="X1852">
        <v>0</v>
      </c>
      <c r="Y1852">
        <v>0</v>
      </c>
      <c r="Z1852">
        <v>0</v>
      </c>
      <c r="AA1852">
        <v>0</v>
      </c>
      <c r="AB1852">
        <v>0</v>
      </c>
      <c r="AC1852">
        <v>0</v>
      </c>
      <c r="AD1852">
        <v>0</v>
      </c>
      <c r="AE1852" t="s">
        <v>104</v>
      </c>
      <c r="AF1852" t="s">
        <v>639</v>
      </c>
      <c r="AG1852" t="s">
        <v>442</v>
      </c>
      <c r="AH1852" t="s">
        <v>107</v>
      </c>
    </row>
    <row r="1853" spans="1:34" ht="15">
      <c r="A1853" t="s">
        <v>101</v>
      </c>
      <c r="B1853" t="s">
        <v>638</v>
      </c>
      <c r="C1853" t="s">
        <v>441</v>
      </c>
      <c r="D1853" t="s">
        <v>151</v>
      </c>
      <c r="E1853" t="s">
        <v>106</v>
      </c>
      <c r="F1853">
        <v>2012</v>
      </c>
      <c r="G1853" t="s">
        <v>113</v>
      </c>
      <c r="H1853" t="s">
        <v>152</v>
      </c>
      <c r="I1853" t="s">
        <v>115</v>
      </c>
      <c r="J1853" t="s">
        <v>150</v>
      </c>
      <c r="L1853">
        <v>0</v>
      </c>
      <c r="M1853">
        <v>0</v>
      </c>
      <c r="N1853">
        <v>1556.1200000000001</v>
      </c>
      <c r="O1853">
        <v>0.01</v>
      </c>
      <c r="P1853">
        <v>-1556.13</v>
      </c>
      <c r="Q1853" t="s">
        <v>103</v>
      </c>
      <c r="R1853">
        <v>0</v>
      </c>
      <c r="S1853">
        <v>0</v>
      </c>
      <c r="T1853">
        <v>97.88</v>
      </c>
      <c r="U1853">
        <v>0</v>
      </c>
      <c r="V1853">
        <v>810.9200000000001</v>
      </c>
      <c r="W1853">
        <v>0</v>
      </c>
      <c r="X1853">
        <v>143.76</v>
      </c>
      <c r="Y1853">
        <v>60</v>
      </c>
      <c r="Z1853">
        <v>0</v>
      </c>
      <c r="AA1853">
        <v>112.06</v>
      </c>
      <c r="AB1853">
        <v>0</v>
      </c>
      <c r="AC1853">
        <v>331.5</v>
      </c>
      <c r="AD1853">
        <v>0</v>
      </c>
      <c r="AE1853" t="s">
        <v>104</v>
      </c>
      <c r="AF1853" t="s">
        <v>639</v>
      </c>
      <c r="AG1853" t="s">
        <v>442</v>
      </c>
      <c r="AH1853" t="s">
        <v>107</v>
      </c>
    </row>
    <row r="1854" spans="1:34" ht="15">
      <c r="A1854" t="s">
        <v>101</v>
      </c>
      <c r="B1854" t="s">
        <v>638</v>
      </c>
      <c r="C1854" t="s">
        <v>441</v>
      </c>
      <c r="D1854" t="s">
        <v>185</v>
      </c>
      <c r="E1854" t="s">
        <v>106</v>
      </c>
      <c r="F1854">
        <v>2012</v>
      </c>
      <c r="G1854" t="s">
        <v>113</v>
      </c>
      <c r="H1854" t="s">
        <v>186</v>
      </c>
      <c r="I1854" t="s">
        <v>115</v>
      </c>
      <c r="J1854" t="s">
        <v>187</v>
      </c>
      <c r="L1854">
        <v>0</v>
      </c>
      <c r="M1854">
        <v>0</v>
      </c>
      <c r="N1854">
        <v>170.64000000000001</v>
      </c>
      <c r="O1854">
        <v>0</v>
      </c>
      <c r="P1854">
        <v>-170.64000000000001</v>
      </c>
      <c r="Q1854" t="s">
        <v>103</v>
      </c>
      <c r="R1854">
        <v>0</v>
      </c>
      <c r="S1854">
        <v>0</v>
      </c>
      <c r="T1854">
        <v>0</v>
      </c>
      <c r="U1854">
        <v>0</v>
      </c>
      <c r="V1854">
        <v>0</v>
      </c>
      <c r="W1854">
        <v>0</v>
      </c>
      <c r="X1854">
        <v>0</v>
      </c>
      <c r="Y1854">
        <v>0</v>
      </c>
      <c r="Z1854">
        <v>213.48000000000002</v>
      </c>
      <c r="AA1854">
        <v>0</v>
      </c>
      <c r="AB1854">
        <v>-42.84</v>
      </c>
      <c r="AC1854">
        <v>0</v>
      </c>
      <c r="AD1854">
        <v>0</v>
      </c>
      <c r="AE1854" t="s">
        <v>104</v>
      </c>
      <c r="AF1854" t="s">
        <v>639</v>
      </c>
      <c r="AG1854" t="s">
        <v>442</v>
      </c>
      <c r="AH1854" t="s">
        <v>107</v>
      </c>
    </row>
    <row r="1855" spans="1:34" ht="15">
      <c r="A1855" t="s">
        <v>101</v>
      </c>
      <c r="B1855" t="s">
        <v>638</v>
      </c>
      <c r="C1855" t="s">
        <v>441</v>
      </c>
      <c r="D1855" t="s">
        <v>188</v>
      </c>
      <c r="E1855" t="s">
        <v>106</v>
      </c>
      <c r="F1855">
        <v>2012</v>
      </c>
      <c r="G1855" t="s">
        <v>113</v>
      </c>
      <c r="H1855" t="s">
        <v>189</v>
      </c>
      <c r="I1855" t="s">
        <v>115</v>
      </c>
      <c r="J1855" t="s">
        <v>190</v>
      </c>
      <c r="L1855">
        <v>0</v>
      </c>
      <c r="M1855">
        <v>0</v>
      </c>
      <c r="N1855">
        <v>1786.93</v>
      </c>
      <c r="O1855">
        <v>0.01</v>
      </c>
      <c r="P1855">
        <v>-1786.94</v>
      </c>
      <c r="Q1855" t="s">
        <v>103</v>
      </c>
      <c r="R1855">
        <v>0</v>
      </c>
      <c r="S1855">
        <v>0</v>
      </c>
      <c r="T1855">
        <v>0</v>
      </c>
      <c r="U1855">
        <v>0</v>
      </c>
      <c r="V1855">
        <v>0</v>
      </c>
      <c r="W1855">
        <v>0</v>
      </c>
      <c r="X1855">
        <v>0</v>
      </c>
      <c r="Y1855">
        <v>902.28</v>
      </c>
      <c r="Z1855">
        <v>0</v>
      </c>
      <c r="AA1855">
        <v>0</v>
      </c>
      <c r="AB1855">
        <v>634.47</v>
      </c>
      <c r="AC1855">
        <v>250.18</v>
      </c>
      <c r="AD1855">
        <v>0</v>
      </c>
      <c r="AE1855" t="s">
        <v>104</v>
      </c>
      <c r="AF1855" t="s">
        <v>639</v>
      </c>
      <c r="AG1855" t="s">
        <v>442</v>
      </c>
      <c r="AH1855" t="s">
        <v>107</v>
      </c>
    </row>
    <row r="1856" spans="1:34" ht="15">
      <c r="A1856" t="s">
        <v>101</v>
      </c>
      <c r="B1856" t="s">
        <v>638</v>
      </c>
      <c r="C1856" t="s">
        <v>441</v>
      </c>
      <c r="D1856" t="s">
        <v>225</v>
      </c>
      <c r="E1856" t="s">
        <v>106</v>
      </c>
      <c r="F1856">
        <v>2012</v>
      </c>
      <c r="G1856" t="s">
        <v>113</v>
      </c>
      <c r="H1856" t="s">
        <v>226</v>
      </c>
      <c r="I1856" t="s">
        <v>115</v>
      </c>
      <c r="J1856" t="s">
        <v>227</v>
      </c>
      <c r="L1856">
        <v>0</v>
      </c>
      <c r="M1856">
        <v>0</v>
      </c>
      <c r="N1856">
        <v>34236.32</v>
      </c>
      <c r="O1856">
        <v>0</v>
      </c>
      <c r="P1856">
        <v>-34236.32</v>
      </c>
      <c r="Q1856" t="s">
        <v>103</v>
      </c>
      <c r="R1856">
        <v>2359.4500000000003</v>
      </c>
      <c r="S1856">
        <v>2037.64</v>
      </c>
      <c r="T1856">
        <v>4239.6</v>
      </c>
      <c r="U1856">
        <v>1400.3</v>
      </c>
      <c r="V1856">
        <v>3638.96</v>
      </c>
      <c r="W1856">
        <v>2799.63</v>
      </c>
      <c r="X1856">
        <v>3001.15</v>
      </c>
      <c r="Y1856">
        <v>2889.68</v>
      </c>
      <c r="Z1856">
        <v>3998.04</v>
      </c>
      <c r="AA1856">
        <v>2665.66</v>
      </c>
      <c r="AB1856">
        <v>2403.63</v>
      </c>
      <c r="AC1856">
        <v>2802.58</v>
      </c>
      <c r="AD1856">
        <v>0</v>
      </c>
      <c r="AE1856" t="s">
        <v>104</v>
      </c>
      <c r="AF1856" t="s">
        <v>639</v>
      </c>
      <c r="AG1856" t="s">
        <v>442</v>
      </c>
      <c r="AH1856" t="s">
        <v>107</v>
      </c>
    </row>
    <row r="1857" spans="1:34" ht="15">
      <c r="A1857" t="s">
        <v>101</v>
      </c>
      <c r="B1857" t="s">
        <v>638</v>
      </c>
      <c r="C1857" t="s">
        <v>441</v>
      </c>
      <c r="D1857" t="s">
        <v>228</v>
      </c>
      <c r="E1857" t="s">
        <v>106</v>
      </c>
      <c r="F1857">
        <v>2012</v>
      </c>
      <c r="G1857" t="s">
        <v>113</v>
      </c>
      <c r="H1857" t="s">
        <v>229</v>
      </c>
      <c r="I1857" t="s">
        <v>115</v>
      </c>
      <c r="J1857" t="s">
        <v>227</v>
      </c>
      <c r="L1857">
        <v>0</v>
      </c>
      <c r="M1857">
        <v>0</v>
      </c>
      <c r="N1857">
        <v>19783.99</v>
      </c>
      <c r="O1857">
        <v>0</v>
      </c>
      <c r="P1857">
        <v>-19783.99</v>
      </c>
      <c r="Q1857" t="s">
        <v>103</v>
      </c>
      <c r="R1857">
        <v>1361.49</v>
      </c>
      <c r="S1857">
        <v>1175.8</v>
      </c>
      <c r="T1857">
        <v>2446.4700000000003</v>
      </c>
      <c r="U1857">
        <v>813</v>
      </c>
      <c r="V1857">
        <v>2099.89</v>
      </c>
      <c r="W1857">
        <v>1615.69</v>
      </c>
      <c r="X1857">
        <v>1736.1100000000001</v>
      </c>
      <c r="Y1857">
        <v>1674.5900000000001</v>
      </c>
      <c r="Z1857">
        <v>2309.68</v>
      </c>
      <c r="AA1857">
        <v>1546.29</v>
      </c>
      <c r="AB1857">
        <v>1386.9</v>
      </c>
      <c r="AC1857">
        <v>1618.08</v>
      </c>
      <c r="AD1857">
        <v>0</v>
      </c>
      <c r="AE1857" t="s">
        <v>104</v>
      </c>
      <c r="AF1857" t="s">
        <v>639</v>
      </c>
      <c r="AG1857" t="s">
        <v>442</v>
      </c>
      <c r="AH1857" t="s">
        <v>107</v>
      </c>
    </row>
    <row r="1858" spans="1:34" ht="15">
      <c r="A1858" t="s">
        <v>101</v>
      </c>
      <c r="B1858" t="s">
        <v>638</v>
      </c>
      <c r="C1858" t="s">
        <v>441</v>
      </c>
      <c r="D1858" t="s">
        <v>566</v>
      </c>
      <c r="E1858" t="s">
        <v>106</v>
      </c>
      <c r="F1858">
        <v>2012</v>
      </c>
      <c r="G1858" t="s">
        <v>113</v>
      </c>
      <c r="H1858" t="s">
        <v>567</v>
      </c>
      <c r="I1858" t="s">
        <v>115</v>
      </c>
      <c r="J1858" t="s">
        <v>227</v>
      </c>
      <c r="L1858">
        <v>0</v>
      </c>
      <c r="M1858">
        <v>0</v>
      </c>
      <c r="N1858">
        <v>52.07</v>
      </c>
      <c r="O1858">
        <v>0</v>
      </c>
      <c r="P1858">
        <v>-52.07</v>
      </c>
      <c r="Q1858" t="s">
        <v>103</v>
      </c>
      <c r="R1858">
        <v>0</v>
      </c>
      <c r="S1858">
        <v>0</v>
      </c>
      <c r="T1858">
        <v>0</v>
      </c>
      <c r="U1858">
        <v>0</v>
      </c>
      <c r="V1858">
        <v>0</v>
      </c>
      <c r="W1858">
        <v>0</v>
      </c>
      <c r="X1858">
        <v>0</v>
      </c>
      <c r="Y1858">
        <v>0</v>
      </c>
      <c r="Z1858">
        <v>0</v>
      </c>
      <c r="AA1858">
        <v>52.07</v>
      </c>
      <c r="AB1858">
        <v>0</v>
      </c>
      <c r="AC1858">
        <v>0</v>
      </c>
      <c r="AD1858">
        <v>0</v>
      </c>
      <c r="AE1858" t="s">
        <v>104</v>
      </c>
      <c r="AF1858" t="s">
        <v>639</v>
      </c>
      <c r="AG1858" t="s">
        <v>442</v>
      </c>
      <c r="AH1858" t="s">
        <v>107</v>
      </c>
    </row>
    <row r="1859" spans="1:34" ht="15">
      <c r="A1859" t="s">
        <v>101</v>
      </c>
      <c r="B1859" t="s">
        <v>645</v>
      </c>
      <c r="C1859" t="s">
        <v>441</v>
      </c>
      <c r="D1859" t="s">
        <v>127</v>
      </c>
      <c r="E1859" t="s">
        <v>106</v>
      </c>
      <c r="F1859">
        <v>2012</v>
      </c>
      <c r="G1859" t="s">
        <v>113</v>
      </c>
      <c r="H1859" t="s">
        <v>128</v>
      </c>
      <c r="I1859" t="s">
        <v>115</v>
      </c>
      <c r="J1859" t="s">
        <v>129</v>
      </c>
      <c r="K1859" t="s">
        <v>130</v>
      </c>
      <c r="L1859">
        <v>0</v>
      </c>
      <c r="M1859">
        <v>0</v>
      </c>
      <c r="N1859">
        <v>468059.05</v>
      </c>
      <c r="O1859">
        <v>0</v>
      </c>
      <c r="P1859">
        <v>-468059.05</v>
      </c>
      <c r="Q1859" t="s">
        <v>103</v>
      </c>
      <c r="R1859">
        <v>29650.56</v>
      </c>
      <c r="S1859">
        <v>23459.54</v>
      </c>
      <c r="T1859">
        <v>61850.67</v>
      </c>
      <c r="U1859">
        <v>23992.86</v>
      </c>
      <c r="V1859">
        <v>47814.840000000004</v>
      </c>
      <c r="W1859">
        <v>35231.4</v>
      </c>
      <c r="X1859">
        <v>56905.6</v>
      </c>
      <c r="Y1859">
        <v>21955.77</v>
      </c>
      <c r="Z1859">
        <v>66798.2</v>
      </c>
      <c r="AA1859">
        <v>31270.12</v>
      </c>
      <c r="AB1859">
        <v>31464.850000000002</v>
      </c>
      <c r="AC1859">
        <v>37664.64</v>
      </c>
      <c r="AD1859">
        <v>0</v>
      </c>
      <c r="AE1859" t="s">
        <v>104</v>
      </c>
      <c r="AF1859" t="s">
        <v>646</v>
      </c>
      <c r="AG1859" t="s">
        <v>442</v>
      </c>
      <c r="AH1859" t="s">
        <v>107</v>
      </c>
    </row>
    <row r="1860" spans="1:34" ht="15">
      <c r="A1860" t="s">
        <v>101</v>
      </c>
      <c r="B1860" t="s">
        <v>645</v>
      </c>
      <c r="C1860" t="s">
        <v>441</v>
      </c>
      <c r="D1860" t="s">
        <v>255</v>
      </c>
      <c r="E1860" t="s">
        <v>106</v>
      </c>
      <c r="F1860">
        <v>2012</v>
      </c>
      <c r="G1860" t="s">
        <v>113</v>
      </c>
      <c r="H1860" t="s">
        <v>256</v>
      </c>
      <c r="I1860" t="s">
        <v>115</v>
      </c>
      <c r="J1860" t="s">
        <v>129</v>
      </c>
      <c r="K1860" t="s">
        <v>130</v>
      </c>
      <c r="L1860">
        <v>0</v>
      </c>
      <c r="M1860">
        <v>0</v>
      </c>
      <c r="N1860">
        <v>775.79</v>
      </c>
      <c r="O1860">
        <v>0</v>
      </c>
      <c r="P1860">
        <v>-775.79</v>
      </c>
      <c r="Q1860" t="s">
        <v>103</v>
      </c>
      <c r="R1860">
        <v>0</v>
      </c>
      <c r="S1860">
        <v>0</v>
      </c>
      <c r="T1860">
        <v>0</v>
      </c>
      <c r="U1860">
        <v>0</v>
      </c>
      <c r="V1860">
        <v>0</v>
      </c>
      <c r="W1860">
        <v>0</v>
      </c>
      <c r="X1860">
        <v>194.73000000000002</v>
      </c>
      <c r="Y1860">
        <v>331.26</v>
      </c>
      <c r="Z1860">
        <v>123.17</v>
      </c>
      <c r="AA1860">
        <v>87.55</v>
      </c>
      <c r="AB1860">
        <v>0</v>
      </c>
      <c r="AC1860">
        <v>39.08</v>
      </c>
      <c r="AD1860">
        <v>0</v>
      </c>
      <c r="AE1860" t="s">
        <v>104</v>
      </c>
      <c r="AF1860" t="s">
        <v>646</v>
      </c>
      <c r="AG1860" t="s">
        <v>442</v>
      </c>
      <c r="AH1860" t="s">
        <v>107</v>
      </c>
    </row>
    <row r="1861" spans="1:34" ht="15">
      <c r="A1861" t="s">
        <v>101</v>
      </c>
      <c r="B1861" t="s">
        <v>645</v>
      </c>
      <c r="C1861" t="s">
        <v>441</v>
      </c>
      <c r="D1861" t="s">
        <v>134</v>
      </c>
      <c r="E1861" t="s">
        <v>106</v>
      </c>
      <c r="F1861">
        <v>2012</v>
      </c>
      <c r="G1861" t="s">
        <v>113</v>
      </c>
      <c r="H1861" t="s">
        <v>135</v>
      </c>
      <c r="I1861" t="s">
        <v>115</v>
      </c>
      <c r="J1861" t="s">
        <v>129</v>
      </c>
      <c r="K1861" t="s">
        <v>136</v>
      </c>
      <c r="L1861">
        <v>0</v>
      </c>
      <c r="M1861">
        <v>0</v>
      </c>
      <c r="N1861">
        <v>30960</v>
      </c>
      <c r="O1861">
        <v>0</v>
      </c>
      <c r="P1861">
        <v>-30960</v>
      </c>
      <c r="Q1861" t="s">
        <v>103</v>
      </c>
      <c r="R1861">
        <v>0</v>
      </c>
      <c r="S1861">
        <v>2580</v>
      </c>
      <c r="T1861">
        <v>5160</v>
      </c>
      <c r="U1861">
        <v>2580</v>
      </c>
      <c r="V1861">
        <v>16964.79</v>
      </c>
      <c r="W1861">
        <v>2580</v>
      </c>
      <c r="X1861">
        <v>15948.27</v>
      </c>
      <c r="Y1861">
        <v>-25173.06</v>
      </c>
      <c r="Z1861">
        <v>2580</v>
      </c>
      <c r="AA1861">
        <v>2580</v>
      </c>
      <c r="AB1861">
        <v>2580</v>
      </c>
      <c r="AC1861">
        <v>2580</v>
      </c>
      <c r="AD1861">
        <v>0</v>
      </c>
      <c r="AE1861" t="s">
        <v>104</v>
      </c>
      <c r="AF1861" t="s">
        <v>646</v>
      </c>
      <c r="AG1861" t="s">
        <v>442</v>
      </c>
      <c r="AH1861" t="s">
        <v>107</v>
      </c>
    </row>
    <row r="1862" spans="1:34" ht="15">
      <c r="A1862" t="s">
        <v>101</v>
      </c>
      <c r="B1862" t="s">
        <v>645</v>
      </c>
      <c r="C1862" t="s">
        <v>441</v>
      </c>
      <c r="D1862" t="s">
        <v>137</v>
      </c>
      <c r="E1862" t="s">
        <v>106</v>
      </c>
      <c r="F1862">
        <v>2012</v>
      </c>
      <c r="G1862" t="s">
        <v>113</v>
      </c>
      <c r="H1862" t="s">
        <v>138</v>
      </c>
      <c r="I1862" t="s">
        <v>115</v>
      </c>
      <c r="J1862" t="s">
        <v>129</v>
      </c>
      <c r="K1862" t="s">
        <v>136</v>
      </c>
      <c r="L1862">
        <v>0</v>
      </c>
      <c r="M1862">
        <v>0</v>
      </c>
      <c r="N1862">
        <v>13218.77</v>
      </c>
      <c r="O1862">
        <v>0</v>
      </c>
      <c r="P1862">
        <v>-13218.77</v>
      </c>
      <c r="Q1862" t="s">
        <v>103</v>
      </c>
      <c r="R1862">
        <v>518.4</v>
      </c>
      <c r="S1862">
        <v>1036.8</v>
      </c>
      <c r="T1862">
        <v>1814.25</v>
      </c>
      <c r="U1862">
        <v>1036.81</v>
      </c>
      <c r="V1862">
        <v>7612.85</v>
      </c>
      <c r="W1862">
        <v>1036.8</v>
      </c>
      <c r="X1862">
        <v>6526.92</v>
      </c>
      <c r="Y1862">
        <v>-10511.27</v>
      </c>
      <c r="Z1862">
        <v>1036.8</v>
      </c>
      <c r="AA1862">
        <v>1036.79</v>
      </c>
      <c r="AB1862">
        <v>1036.81</v>
      </c>
      <c r="AC1862">
        <v>1036.81</v>
      </c>
      <c r="AD1862">
        <v>0</v>
      </c>
      <c r="AE1862" t="s">
        <v>104</v>
      </c>
      <c r="AF1862" t="s">
        <v>646</v>
      </c>
      <c r="AG1862" t="s">
        <v>442</v>
      </c>
      <c r="AH1862" t="s">
        <v>107</v>
      </c>
    </row>
    <row r="1863" spans="1:34" ht="15">
      <c r="A1863" t="s">
        <v>101</v>
      </c>
      <c r="B1863" t="s">
        <v>645</v>
      </c>
      <c r="C1863" t="s">
        <v>441</v>
      </c>
      <c r="D1863" t="s">
        <v>139</v>
      </c>
      <c r="E1863" t="s">
        <v>106</v>
      </c>
      <c r="F1863">
        <v>2012</v>
      </c>
      <c r="G1863" t="s">
        <v>113</v>
      </c>
      <c r="H1863" t="s">
        <v>140</v>
      </c>
      <c r="I1863" t="s">
        <v>115</v>
      </c>
      <c r="J1863" t="s">
        <v>129</v>
      </c>
      <c r="K1863" t="s">
        <v>136</v>
      </c>
      <c r="L1863">
        <v>0</v>
      </c>
      <c r="M1863">
        <v>0</v>
      </c>
      <c r="N1863">
        <v>12435.33</v>
      </c>
      <c r="O1863">
        <v>0</v>
      </c>
      <c r="P1863">
        <v>-12435.33</v>
      </c>
      <c r="Q1863" t="s">
        <v>103</v>
      </c>
      <c r="R1863">
        <v>491.02</v>
      </c>
      <c r="S1863">
        <v>982.04</v>
      </c>
      <c r="T1863">
        <v>1718.57</v>
      </c>
      <c r="U1863">
        <v>982.04</v>
      </c>
      <c r="V1863">
        <v>7130.47</v>
      </c>
      <c r="W1863">
        <v>959.02</v>
      </c>
      <c r="X1863">
        <v>6113.09</v>
      </c>
      <c r="Y1863">
        <v>-9847.39</v>
      </c>
      <c r="Z1863">
        <v>976.61</v>
      </c>
      <c r="AA1863">
        <v>976.62</v>
      </c>
      <c r="AB1863">
        <v>976.62</v>
      </c>
      <c r="AC1863">
        <v>976.62</v>
      </c>
      <c r="AD1863">
        <v>0</v>
      </c>
      <c r="AE1863" t="s">
        <v>104</v>
      </c>
      <c r="AF1863" t="s">
        <v>646</v>
      </c>
      <c r="AG1863" t="s">
        <v>442</v>
      </c>
      <c r="AH1863" t="s">
        <v>107</v>
      </c>
    </row>
    <row r="1864" spans="1:34" ht="15">
      <c r="A1864" t="s">
        <v>101</v>
      </c>
      <c r="B1864" t="s">
        <v>645</v>
      </c>
      <c r="C1864" t="s">
        <v>441</v>
      </c>
      <c r="D1864" t="s">
        <v>488</v>
      </c>
      <c r="E1864" t="s">
        <v>106</v>
      </c>
      <c r="F1864">
        <v>2012</v>
      </c>
      <c r="G1864" t="s">
        <v>113</v>
      </c>
      <c r="H1864" t="s">
        <v>489</v>
      </c>
      <c r="I1864" t="s">
        <v>115</v>
      </c>
      <c r="J1864" t="s">
        <v>129</v>
      </c>
      <c r="K1864" t="s">
        <v>136</v>
      </c>
      <c r="L1864">
        <v>0</v>
      </c>
      <c r="M1864">
        <v>0</v>
      </c>
      <c r="N1864">
        <v>0</v>
      </c>
      <c r="O1864">
        <v>0</v>
      </c>
      <c r="P1864">
        <v>0</v>
      </c>
      <c r="Q1864" t="s">
        <v>103</v>
      </c>
      <c r="R1864">
        <v>0</v>
      </c>
      <c r="S1864">
        <v>0</v>
      </c>
      <c r="T1864">
        <v>0</v>
      </c>
      <c r="U1864">
        <v>0</v>
      </c>
      <c r="V1864">
        <v>58.31</v>
      </c>
      <c r="W1864">
        <v>0</v>
      </c>
      <c r="X1864">
        <v>58.31</v>
      </c>
      <c r="Y1864">
        <v>-116.62</v>
      </c>
      <c r="Z1864">
        <v>0</v>
      </c>
      <c r="AA1864">
        <v>0</v>
      </c>
      <c r="AB1864">
        <v>0</v>
      </c>
      <c r="AC1864">
        <v>0</v>
      </c>
      <c r="AD1864">
        <v>0</v>
      </c>
      <c r="AE1864" t="s">
        <v>104</v>
      </c>
      <c r="AF1864" t="s">
        <v>646</v>
      </c>
      <c r="AG1864" t="s">
        <v>442</v>
      </c>
      <c r="AH1864" t="s">
        <v>107</v>
      </c>
    </row>
    <row r="1865" spans="1:34" ht="15">
      <c r="A1865" t="s">
        <v>101</v>
      </c>
      <c r="B1865" t="s">
        <v>645</v>
      </c>
      <c r="C1865" t="s">
        <v>441</v>
      </c>
      <c r="D1865" t="s">
        <v>198</v>
      </c>
      <c r="E1865" t="s">
        <v>106</v>
      </c>
      <c r="F1865">
        <v>2012</v>
      </c>
      <c r="G1865" t="s">
        <v>113</v>
      </c>
      <c r="H1865" t="s">
        <v>199</v>
      </c>
      <c r="I1865" t="s">
        <v>115</v>
      </c>
      <c r="J1865" t="s">
        <v>147</v>
      </c>
      <c r="L1865">
        <v>0</v>
      </c>
      <c r="M1865">
        <v>0</v>
      </c>
      <c r="N1865">
        <v>2125.55</v>
      </c>
      <c r="O1865">
        <v>0.03</v>
      </c>
      <c r="P1865">
        <v>-2125.58</v>
      </c>
      <c r="Q1865" t="s">
        <v>103</v>
      </c>
      <c r="R1865">
        <v>0</v>
      </c>
      <c r="S1865">
        <v>48.03</v>
      </c>
      <c r="T1865">
        <v>3.42</v>
      </c>
      <c r="U1865">
        <v>58.24</v>
      </c>
      <c r="V1865">
        <v>89.52</v>
      </c>
      <c r="W1865">
        <v>14.42</v>
      </c>
      <c r="X1865">
        <v>18.56</v>
      </c>
      <c r="Y1865">
        <v>148.62</v>
      </c>
      <c r="Z1865">
        <v>74.2</v>
      </c>
      <c r="AA1865">
        <v>450.85</v>
      </c>
      <c r="AB1865">
        <v>304.84000000000003</v>
      </c>
      <c r="AC1865">
        <v>914.85</v>
      </c>
      <c r="AD1865">
        <v>0</v>
      </c>
      <c r="AE1865" t="s">
        <v>104</v>
      </c>
      <c r="AF1865" t="s">
        <v>646</v>
      </c>
      <c r="AG1865" t="s">
        <v>442</v>
      </c>
      <c r="AH1865" t="s">
        <v>107</v>
      </c>
    </row>
    <row r="1866" spans="1:34" ht="15">
      <c r="A1866" t="s">
        <v>101</v>
      </c>
      <c r="B1866" t="s">
        <v>645</v>
      </c>
      <c r="C1866" t="s">
        <v>441</v>
      </c>
      <c r="D1866" t="s">
        <v>232</v>
      </c>
      <c r="E1866" t="s">
        <v>106</v>
      </c>
      <c r="F1866">
        <v>2012</v>
      </c>
      <c r="G1866" t="s">
        <v>113</v>
      </c>
      <c r="H1866" t="s">
        <v>233</v>
      </c>
      <c r="I1866" t="s">
        <v>115</v>
      </c>
      <c r="J1866" t="s">
        <v>147</v>
      </c>
      <c r="L1866">
        <v>0</v>
      </c>
      <c r="M1866">
        <v>0</v>
      </c>
      <c r="N1866">
        <v>11529.61</v>
      </c>
      <c r="O1866">
        <v>3055.86</v>
      </c>
      <c r="P1866">
        <v>-14585.470000000001</v>
      </c>
      <c r="Q1866" t="s">
        <v>103</v>
      </c>
      <c r="R1866">
        <v>0</v>
      </c>
      <c r="S1866">
        <v>0</v>
      </c>
      <c r="T1866">
        <v>0</v>
      </c>
      <c r="U1866">
        <v>0</v>
      </c>
      <c r="V1866">
        <v>0</v>
      </c>
      <c r="W1866">
        <v>0</v>
      </c>
      <c r="X1866">
        <v>6563.610000000001</v>
      </c>
      <c r="Y1866">
        <v>1740.02</v>
      </c>
      <c r="Z1866">
        <v>2558.51</v>
      </c>
      <c r="AA1866">
        <v>616.88</v>
      </c>
      <c r="AB1866">
        <v>0</v>
      </c>
      <c r="AC1866">
        <v>50.59</v>
      </c>
      <c r="AD1866">
        <v>0</v>
      </c>
      <c r="AE1866" t="s">
        <v>104</v>
      </c>
      <c r="AF1866" t="s">
        <v>646</v>
      </c>
      <c r="AG1866" t="s">
        <v>442</v>
      </c>
      <c r="AH1866" t="s">
        <v>107</v>
      </c>
    </row>
    <row r="1867" spans="1:34" ht="15">
      <c r="A1867" t="s">
        <v>101</v>
      </c>
      <c r="B1867" t="s">
        <v>645</v>
      </c>
      <c r="C1867" t="s">
        <v>441</v>
      </c>
      <c r="D1867" t="s">
        <v>372</v>
      </c>
      <c r="E1867" t="s">
        <v>106</v>
      </c>
      <c r="F1867">
        <v>2012</v>
      </c>
      <c r="G1867" t="s">
        <v>113</v>
      </c>
      <c r="H1867" t="s">
        <v>373</v>
      </c>
      <c r="I1867" t="s">
        <v>115</v>
      </c>
      <c r="J1867" t="s">
        <v>147</v>
      </c>
      <c r="L1867">
        <v>0</v>
      </c>
      <c r="M1867">
        <v>0</v>
      </c>
      <c r="N1867">
        <v>12239.39</v>
      </c>
      <c r="O1867">
        <v>0</v>
      </c>
      <c r="P1867">
        <v>-12239.39</v>
      </c>
      <c r="Q1867" t="s">
        <v>103</v>
      </c>
      <c r="R1867">
        <v>0</v>
      </c>
      <c r="S1867">
        <v>726.78</v>
      </c>
      <c r="T1867">
        <v>998.74</v>
      </c>
      <c r="U1867">
        <v>633.9</v>
      </c>
      <c r="V1867">
        <v>548.5500000000001</v>
      </c>
      <c r="W1867">
        <v>1784.6000000000001</v>
      </c>
      <c r="X1867">
        <v>199.95000000000002</v>
      </c>
      <c r="Y1867">
        <v>0</v>
      </c>
      <c r="Z1867">
        <v>2372.88</v>
      </c>
      <c r="AA1867">
        <v>3200.85</v>
      </c>
      <c r="AB1867">
        <v>1172.41</v>
      </c>
      <c r="AC1867">
        <v>600.73</v>
      </c>
      <c r="AD1867">
        <v>0</v>
      </c>
      <c r="AE1867" t="s">
        <v>104</v>
      </c>
      <c r="AF1867" t="s">
        <v>646</v>
      </c>
      <c r="AG1867" t="s">
        <v>442</v>
      </c>
      <c r="AH1867" t="s">
        <v>107</v>
      </c>
    </row>
    <row r="1868" spans="1:34" ht="15">
      <c r="A1868" t="s">
        <v>101</v>
      </c>
      <c r="B1868" t="s">
        <v>645</v>
      </c>
      <c r="C1868" t="s">
        <v>441</v>
      </c>
      <c r="D1868" t="s">
        <v>173</v>
      </c>
      <c r="E1868" t="s">
        <v>106</v>
      </c>
      <c r="F1868">
        <v>2012</v>
      </c>
      <c r="G1868" t="s">
        <v>113</v>
      </c>
      <c r="H1868" t="s">
        <v>174</v>
      </c>
      <c r="I1868" t="s">
        <v>115</v>
      </c>
      <c r="J1868" t="s">
        <v>147</v>
      </c>
      <c r="L1868">
        <v>0</v>
      </c>
      <c r="M1868">
        <v>0</v>
      </c>
      <c r="N1868">
        <v>941.6</v>
      </c>
      <c r="O1868">
        <v>0.03</v>
      </c>
      <c r="P1868">
        <v>-941.63</v>
      </c>
      <c r="Q1868" t="s">
        <v>103</v>
      </c>
      <c r="R1868">
        <v>0</v>
      </c>
      <c r="S1868">
        <v>0</v>
      </c>
      <c r="T1868">
        <v>75.54</v>
      </c>
      <c r="U1868">
        <v>0</v>
      </c>
      <c r="V1868">
        <v>177.45000000000002</v>
      </c>
      <c r="W1868">
        <v>0</v>
      </c>
      <c r="X1868">
        <v>0</v>
      </c>
      <c r="Y1868">
        <v>291.28000000000003</v>
      </c>
      <c r="Z1868">
        <v>0</v>
      </c>
      <c r="AA1868">
        <v>221.56</v>
      </c>
      <c r="AB1868">
        <v>71.74</v>
      </c>
      <c r="AC1868">
        <v>104.03</v>
      </c>
      <c r="AD1868">
        <v>0</v>
      </c>
      <c r="AE1868" t="s">
        <v>104</v>
      </c>
      <c r="AF1868" t="s">
        <v>646</v>
      </c>
      <c r="AG1868" t="s">
        <v>442</v>
      </c>
      <c r="AH1868" t="s">
        <v>107</v>
      </c>
    </row>
    <row r="1869" spans="1:34" ht="15">
      <c r="A1869" t="s">
        <v>101</v>
      </c>
      <c r="B1869" t="s">
        <v>645</v>
      </c>
      <c r="C1869" t="s">
        <v>441</v>
      </c>
      <c r="D1869" t="s">
        <v>175</v>
      </c>
      <c r="E1869" t="s">
        <v>106</v>
      </c>
      <c r="F1869">
        <v>2012</v>
      </c>
      <c r="G1869" t="s">
        <v>113</v>
      </c>
      <c r="H1869" t="s">
        <v>176</v>
      </c>
      <c r="I1869" t="s">
        <v>115</v>
      </c>
      <c r="J1869" t="s">
        <v>147</v>
      </c>
      <c r="L1869">
        <v>0</v>
      </c>
      <c r="M1869">
        <v>0</v>
      </c>
      <c r="N1869">
        <v>125.61</v>
      </c>
      <c r="O1869">
        <v>0</v>
      </c>
      <c r="P1869">
        <v>-125.61</v>
      </c>
      <c r="Q1869" t="s">
        <v>103</v>
      </c>
      <c r="R1869">
        <v>0</v>
      </c>
      <c r="S1869">
        <v>0</v>
      </c>
      <c r="T1869">
        <v>0</v>
      </c>
      <c r="U1869">
        <v>0</v>
      </c>
      <c r="V1869">
        <v>13.9</v>
      </c>
      <c r="W1869">
        <v>11.71</v>
      </c>
      <c r="X1869">
        <v>0</v>
      </c>
      <c r="Y1869">
        <v>0</v>
      </c>
      <c r="Z1869">
        <v>0</v>
      </c>
      <c r="AA1869">
        <v>0</v>
      </c>
      <c r="AB1869">
        <v>0</v>
      </c>
      <c r="AC1869">
        <v>100</v>
      </c>
      <c r="AD1869">
        <v>0</v>
      </c>
      <c r="AE1869" t="s">
        <v>104</v>
      </c>
      <c r="AF1869" t="s">
        <v>646</v>
      </c>
      <c r="AG1869" t="s">
        <v>442</v>
      </c>
      <c r="AH1869" t="s">
        <v>107</v>
      </c>
    </row>
    <row r="1870" spans="1:34" ht="15">
      <c r="A1870" t="s">
        <v>101</v>
      </c>
      <c r="B1870" t="s">
        <v>645</v>
      </c>
      <c r="C1870" t="s">
        <v>441</v>
      </c>
      <c r="D1870" t="s">
        <v>378</v>
      </c>
      <c r="E1870" t="s">
        <v>106</v>
      </c>
      <c r="F1870">
        <v>2012</v>
      </c>
      <c r="G1870" t="s">
        <v>113</v>
      </c>
      <c r="H1870" t="s">
        <v>379</v>
      </c>
      <c r="I1870" t="s">
        <v>115</v>
      </c>
      <c r="J1870" t="s">
        <v>150</v>
      </c>
      <c r="L1870">
        <v>0</v>
      </c>
      <c r="M1870">
        <v>0</v>
      </c>
      <c r="N1870">
        <v>880.69</v>
      </c>
      <c r="O1870">
        <v>0</v>
      </c>
      <c r="P1870">
        <v>-880.69</v>
      </c>
      <c r="Q1870" t="s">
        <v>103</v>
      </c>
      <c r="R1870">
        <v>0</v>
      </c>
      <c r="S1870">
        <v>0</v>
      </c>
      <c r="T1870">
        <v>0</v>
      </c>
      <c r="U1870">
        <v>0</v>
      </c>
      <c r="V1870">
        <v>0</v>
      </c>
      <c r="W1870">
        <v>0</v>
      </c>
      <c r="X1870">
        <v>0</v>
      </c>
      <c r="Y1870">
        <v>127.05</v>
      </c>
      <c r="Z1870">
        <v>73.01</v>
      </c>
      <c r="AA1870">
        <v>680.63</v>
      </c>
      <c r="AB1870">
        <v>0</v>
      </c>
      <c r="AC1870">
        <v>0</v>
      </c>
      <c r="AD1870">
        <v>0</v>
      </c>
      <c r="AE1870" t="s">
        <v>104</v>
      </c>
      <c r="AF1870" t="s">
        <v>646</v>
      </c>
      <c r="AG1870" t="s">
        <v>442</v>
      </c>
      <c r="AH1870" t="s">
        <v>107</v>
      </c>
    </row>
    <row r="1871" spans="1:34" ht="15">
      <c r="A1871" t="s">
        <v>101</v>
      </c>
      <c r="B1871" t="s">
        <v>645</v>
      </c>
      <c r="C1871" t="s">
        <v>441</v>
      </c>
      <c r="D1871" t="s">
        <v>410</v>
      </c>
      <c r="E1871" t="s">
        <v>106</v>
      </c>
      <c r="F1871">
        <v>2012</v>
      </c>
      <c r="G1871" t="s">
        <v>113</v>
      </c>
      <c r="H1871" t="s">
        <v>411</v>
      </c>
      <c r="I1871" t="s">
        <v>115</v>
      </c>
      <c r="J1871" t="s">
        <v>150</v>
      </c>
      <c r="L1871">
        <v>0</v>
      </c>
      <c r="M1871">
        <v>0</v>
      </c>
      <c r="N1871">
        <v>148.18</v>
      </c>
      <c r="O1871">
        <v>0</v>
      </c>
      <c r="P1871">
        <v>-148.18</v>
      </c>
      <c r="Q1871" t="s">
        <v>103</v>
      </c>
      <c r="R1871">
        <v>0</v>
      </c>
      <c r="S1871">
        <v>0</v>
      </c>
      <c r="T1871">
        <v>53.800000000000004</v>
      </c>
      <c r="U1871">
        <v>13.36</v>
      </c>
      <c r="V1871">
        <v>5.42</v>
      </c>
      <c r="W1871">
        <v>0</v>
      </c>
      <c r="X1871">
        <v>0</v>
      </c>
      <c r="Y1871">
        <v>0</v>
      </c>
      <c r="Z1871">
        <v>24.22</v>
      </c>
      <c r="AA1871">
        <v>0</v>
      </c>
      <c r="AB1871">
        <v>20.740000000000002</v>
      </c>
      <c r="AC1871">
        <v>30.64</v>
      </c>
      <c r="AD1871">
        <v>0</v>
      </c>
      <c r="AE1871" t="s">
        <v>104</v>
      </c>
      <c r="AF1871" t="s">
        <v>646</v>
      </c>
      <c r="AG1871" t="s">
        <v>442</v>
      </c>
      <c r="AH1871" t="s">
        <v>107</v>
      </c>
    </row>
    <row r="1872" spans="1:34" ht="15">
      <c r="A1872" t="s">
        <v>101</v>
      </c>
      <c r="B1872" t="s">
        <v>645</v>
      </c>
      <c r="C1872" t="s">
        <v>441</v>
      </c>
      <c r="D1872" t="s">
        <v>148</v>
      </c>
      <c r="E1872" t="s">
        <v>106</v>
      </c>
      <c r="F1872">
        <v>2012</v>
      </c>
      <c r="G1872" t="s">
        <v>113</v>
      </c>
      <c r="H1872" t="s">
        <v>149</v>
      </c>
      <c r="I1872" t="s">
        <v>115</v>
      </c>
      <c r="J1872" t="s">
        <v>150</v>
      </c>
      <c r="L1872">
        <v>0</v>
      </c>
      <c r="M1872">
        <v>0</v>
      </c>
      <c r="N1872">
        <v>13985.27</v>
      </c>
      <c r="O1872">
        <v>0.11</v>
      </c>
      <c r="P1872">
        <v>-13985.380000000001</v>
      </c>
      <c r="Q1872" t="s">
        <v>103</v>
      </c>
      <c r="R1872">
        <v>242.45000000000002</v>
      </c>
      <c r="S1872">
        <v>2205.94</v>
      </c>
      <c r="T1872">
        <v>4381.05</v>
      </c>
      <c r="U1872">
        <v>41.1</v>
      </c>
      <c r="V1872">
        <v>767.54</v>
      </c>
      <c r="W1872">
        <v>178.33</v>
      </c>
      <c r="X1872">
        <v>183.72</v>
      </c>
      <c r="Y1872">
        <v>1420.77</v>
      </c>
      <c r="Z1872">
        <v>-770.4200000000001</v>
      </c>
      <c r="AA1872">
        <v>1820.06</v>
      </c>
      <c r="AB1872">
        <v>153.18</v>
      </c>
      <c r="AC1872">
        <v>3361.55</v>
      </c>
      <c r="AD1872">
        <v>0</v>
      </c>
      <c r="AE1872" t="s">
        <v>104</v>
      </c>
      <c r="AF1872" t="s">
        <v>646</v>
      </c>
      <c r="AG1872" t="s">
        <v>442</v>
      </c>
      <c r="AH1872" t="s">
        <v>107</v>
      </c>
    </row>
    <row r="1873" spans="1:34" ht="15">
      <c r="A1873" t="s">
        <v>101</v>
      </c>
      <c r="B1873" t="s">
        <v>645</v>
      </c>
      <c r="C1873" t="s">
        <v>441</v>
      </c>
      <c r="D1873" t="s">
        <v>478</v>
      </c>
      <c r="E1873" t="s">
        <v>106</v>
      </c>
      <c r="F1873">
        <v>2012</v>
      </c>
      <c r="G1873" t="s">
        <v>113</v>
      </c>
      <c r="H1873" t="s">
        <v>479</v>
      </c>
      <c r="I1873" t="s">
        <v>115</v>
      </c>
      <c r="J1873" t="s">
        <v>150</v>
      </c>
      <c r="L1873">
        <v>0</v>
      </c>
      <c r="M1873">
        <v>0</v>
      </c>
      <c r="N1873">
        <v>128.01</v>
      </c>
      <c r="O1873">
        <v>0</v>
      </c>
      <c r="P1873">
        <v>-128.01</v>
      </c>
      <c r="Q1873" t="s">
        <v>103</v>
      </c>
      <c r="R1873">
        <v>0</v>
      </c>
      <c r="S1873">
        <v>0</v>
      </c>
      <c r="T1873">
        <v>0</v>
      </c>
      <c r="U1873">
        <v>0</v>
      </c>
      <c r="V1873">
        <v>0</v>
      </c>
      <c r="W1873">
        <v>0</v>
      </c>
      <c r="X1873">
        <v>0</v>
      </c>
      <c r="Y1873">
        <v>0</v>
      </c>
      <c r="Z1873">
        <v>0</v>
      </c>
      <c r="AA1873">
        <v>0</v>
      </c>
      <c r="AB1873">
        <v>0</v>
      </c>
      <c r="AC1873">
        <v>128.01</v>
      </c>
      <c r="AD1873">
        <v>0</v>
      </c>
      <c r="AE1873" t="s">
        <v>104</v>
      </c>
      <c r="AF1873" t="s">
        <v>646</v>
      </c>
      <c r="AG1873" t="s">
        <v>442</v>
      </c>
      <c r="AH1873" t="s">
        <v>107</v>
      </c>
    </row>
    <row r="1874" spans="1:34" ht="15">
      <c r="A1874" t="s">
        <v>101</v>
      </c>
      <c r="B1874" t="s">
        <v>645</v>
      </c>
      <c r="C1874" t="s">
        <v>441</v>
      </c>
      <c r="D1874" t="s">
        <v>374</v>
      </c>
      <c r="E1874" t="s">
        <v>106</v>
      </c>
      <c r="F1874">
        <v>2012</v>
      </c>
      <c r="G1874" t="s">
        <v>113</v>
      </c>
      <c r="H1874" t="s">
        <v>375</v>
      </c>
      <c r="I1874" t="s">
        <v>115</v>
      </c>
      <c r="J1874" t="s">
        <v>150</v>
      </c>
      <c r="L1874">
        <v>0</v>
      </c>
      <c r="M1874">
        <v>0</v>
      </c>
      <c r="N1874">
        <v>996.14</v>
      </c>
      <c r="O1874">
        <v>0</v>
      </c>
      <c r="P1874">
        <v>-996.14</v>
      </c>
      <c r="Q1874" t="s">
        <v>103</v>
      </c>
      <c r="R1874">
        <v>0</v>
      </c>
      <c r="S1874">
        <v>0</v>
      </c>
      <c r="T1874">
        <v>104</v>
      </c>
      <c r="U1874">
        <v>0</v>
      </c>
      <c r="V1874">
        <v>32.67</v>
      </c>
      <c r="W1874">
        <v>32.49</v>
      </c>
      <c r="X1874">
        <v>0</v>
      </c>
      <c r="Y1874">
        <v>0</v>
      </c>
      <c r="Z1874">
        <v>57.42</v>
      </c>
      <c r="AA1874">
        <v>642.51</v>
      </c>
      <c r="AB1874">
        <v>0</v>
      </c>
      <c r="AC1874">
        <v>127.05</v>
      </c>
      <c r="AD1874">
        <v>0</v>
      </c>
      <c r="AE1874" t="s">
        <v>104</v>
      </c>
      <c r="AF1874" t="s">
        <v>646</v>
      </c>
      <c r="AG1874" t="s">
        <v>442</v>
      </c>
      <c r="AH1874" t="s">
        <v>107</v>
      </c>
    </row>
    <row r="1875" spans="1:34" ht="15">
      <c r="A1875" t="s">
        <v>101</v>
      </c>
      <c r="B1875" t="s">
        <v>645</v>
      </c>
      <c r="C1875" t="s">
        <v>441</v>
      </c>
      <c r="D1875" t="s">
        <v>494</v>
      </c>
      <c r="E1875" t="s">
        <v>106</v>
      </c>
      <c r="F1875">
        <v>2012</v>
      </c>
      <c r="G1875" t="s">
        <v>113</v>
      </c>
      <c r="H1875" t="s">
        <v>495</v>
      </c>
      <c r="I1875" t="s">
        <v>115</v>
      </c>
      <c r="J1875" t="s">
        <v>150</v>
      </c>
      <c r="L1875">
        <v>0</v>
      </c>
      <c r="M1875">
        <v>0</v>
      </c>
      <c r="N1875">
        <v>65.67</v>
      </c>
      <c r="O1875">
        <v>0</v>
      </c>
      <c r="P1875">
        <v>-65.67</v>
      </c>
      <c r="Q1875" t="s">
        <v>103</v>
      </c>
      <c r="R1875">
        <v>0</v>
      </c>
      <c r="S1875">
        <v>0</v>
      </c>
      <c r="T1875">
        <v>0</v>
      </c>
      <c r="U1875">
        <v>65.67</v>
      </c>
      <c r="V1875">
        <v>0</v>
      </c>
      <c r="W1875">
        <v>0</v>
      </c>
      <c r="X1875">
        <v>0</v>
      </c>
      <c r="Y1875">
        <v>0</v>
      </c>
      <c r="Z1875">
        <v>0</v>
      </c>
      <c r="AA1875">
        <v>0</v>
      </c>
      <c r="AB1875">
        <v>0</v>
      </c>
      <c r="AC1875">
        <v>0</v>
      </c>
      <c r="AD1875">
        <v>0</v>
      </c>
      <c r="AE1875" t="s">
        <v>104</v>
      </c>
      <c r="AF1875" t="s">
        <v>646</v>
      </c>
      <c r="AG1875" t="s">
        <v>442</v>
      </c>
      <c r="AH1875" t="s">
        <v>107</v>
      </c>
    </row>
    <row r="1876" spans="1:34" ht="15">
      <c r="A1876" t="s">
        <v>101</v>
      </c>
      <c r="B1876" t="s">
        <v>645</v>
      </c>
      <c r="C1876" t="s">
        <v>441</v>
      </c>
      <c r="D1876" t="s">
        <v>151</v>
      </c>
      <c r="E1876" t="s">
        <v>106</v>
      </c>
      <c r="F1876">
        <v>2012</v>
      </c>
      <c r="G1876" t="s">
        <v>113</v>
      </c>
      <c r="H1876" t="s">
        <v>152</v>
      </c>
      <c r="I1876" t="s">
        <v>115</v>
      </c>
      <c r="J1876" t="s">
        <v>150</v>
      </c>
      <c r="L1876">
        <v>0</v>
      </c>
      <c r="M1876">
        <v>0</v>
      </c>
      <c r="N1876">
        <v>7411.9400000000005</v>
      </c>
      <c r="O1876">
        <v>0</v>
      </c>
      <c r="P1876">
        <v>-7411.9400000000005</v>
      </c>
      <c r="Q1876" t="s">
        <v>103</v>
      </c>
      <c r="R1876">
        <v>0</v>
      </c>
      <c r="S1876">
        <v>0</v>
      </c>
      <c r="T1876">
        <v>1061.83</v>
      </c>
      <c r="U1876">
        <v>0</v>
      </c>
      <c r="V1876">
        <v>2789.78</v>
      </c>
      <c r="W1876">
        <v>0</v>
      </c>
      <c r="X1876">
        <v>790.6800000000001</v>
      </c>
      <c r="Y1876">
        <v>330</v>
      </c>
      <c r="Z1876">
        <v>0</v>
      </c>
      <c r="AA1876">
        <v>616.4</v>
      </c>
      <c r="AB1876">
        <v>0</v>
      </c>
      <c r="AC1876">
        <v>1823.25</v>
      </c>
      <c r="AD1876">
        <v>0</v>
      </c>
      <c r="AE1876" t="s">
        <v>104</v>
      </c>
      <c r="AF1876" t="s">
        <v>646</v>
      </c>
      <c r="AG1876" t="s">
        <v>442</v>
      </c>
      <c r="AH1876" t="s">
        <v>107</v>
      </c>
    </row>
    <row r="1877" spans="1:34" ht="15">
      <c r="A1877" t="s">
        <v>101</v>
      </c>
      <c r="B1877" t="s">
        <v>645</v>
      </c>
      <c r="C1877" t="s">
        <v>441</v>
      </c>
      <c r="D1877" t="s">
        <v>185</v>
      </c>
      <c r="E1877" t="s">
        <v>106</v>
      </c>
      <c r="F1877">
        <v>2012</v>
      </c>
      <c r="G1877" t="s">
        <v>113</v>
      </c>
      <c r="H1877" t="s">
        <v>186</v>
      </c>
      <c r="I1877" t="s">
        <v>115</v>
      </c>
      <c r="J1877" t="s">
        <v>187</v>
      </c>
      <c r="L1877">
        <v>0</v>
      </c>
      <c r="M1877">
        <v>0</v>
      </c>
      <c r="N1877">
        <v>1090.52</v>
      </c>
      <c r="O1877">
        <v>0</v>
      </c>
      <c r="P1877">
        <v>-1090.52</v>
      </c>
      <c r="Q1877" t="s">
        <v>103</v>
      </c>
      <c r="R1877">
        <v>0</v>
      </c>
      <c r="S1877">
        <v>0</v>
      </c>
      <c r="T1877">
        <v>0</v>
      </c>
      <c r="U1877">
        <v>0</v>
      </c>
      <c r="V1877">
        <v>0</v>
      </c>
      <c r="W1877">
        <v>0</v>
      </c>
      <c r="X1877">
        <v>0</v>
      </c>
      <c r="Y1877">
        <v>232</v>
      </c>
      <c r="Z1877">
        <v>1174.14</v>
      </c>
      <c r="AA1877">
        <v>-116</v>
      </c>
      <c r="AB1877">
        <v>-235.62</v>
      </c>
      <c r="AC1877">
        <v>36</v>
      </c>
      <c r="AD1877">
        <v>0</v>
      </c>
      <c r="AE1877" t="s">
        <v>104</v>
      </c>
      <c r="AF1877" t="s">
        <v>646</v>
      </c>
      <c r="AG1877" t="s">
        <v>442</v>
      </c>
      <c r="AH1877" t="s">
        <v>107</v>
      </c>
    </row>
    <row r="1878" spans="1:34" ht="15">
      <c r="A1878" t="s">
        <v>101</v>
      </c>
      <c r="B1878" t="s">
        <v>645</v>
      </c>
      <c r="C1878" t="s">
        <v>441</v>
      </c>
      <c r="D1878" t="s">
        <v>188</v>
      </c>
      <c r="E1878" t="s">
        <v>106</v>
      </c>
      <c r="F1878">
        <v>2012</v>
      </c>
      <c r="G1878" t="s">
        <v>113</v>
      </c>
      <c r="H1878" t="s">
        <v>189</v>
      </c>
      <c r="I1878" t="s">
        <v>115</v>
      </c>
      <c r="J1878" t="s">
        <v>190</v>
      </c>
      <c r="L1878">
        <v>0</v>
      </c>
      <c r="M1878">
        <v>0</v>
      </c>
      <c r="N1878">
        <v>22284.260000000002</v>
      </c>
      <c r="O1878">
        <v>-0.02</v>
      </c>
      <c r="P1878">
        <v>-22284.24</v>
      </c>
      <c r="Q1878" t="s">
        <v>103</v>
      </c>
      <c r="R1878">
        <v>0</v>
      </c>
      <c r="S1878">
        <v>0</v>
      </c>
      <c r="T1878">
        <v>0</v>
      </c>
      <c r="U1878">
        <v>0</v>
      </c>
      <c r="V1878">
        <v>0</v>
      </c>
      <c r="W1878">
        <v>0</v>
      </c>
      <c r="X1878">
        <v>0</v>
      </c>
      <c r="Y1878">
        <v>11278.5</v>
      </c>
      <c r="Z1878">
        <v>0</v>
      </c>
      <c r="AA1878">
        <v>0</v>
      </c>
      <c r="AB1878">
        <v>7878.43</v>
      </c>
      <c r="AC1878">
        <v>3127.33</v>
      </c>
      <c r="AD1878">
        <v>0</v>
      </c>
      <c r="AE1878" t="s">
        <v>104</v>
      </c>
      <c r="AF1878" t="s">
        <v>646</v>
      </c>
      <c r="AG1878" t="s">
        <v>442</v>
      </c>
      <c r="AH1878" t="s">
        <v>107</v>
      </c>
    </row>
    <row r="1879" spans="1:34" ht="15">
      <c r="A1879" t="s">
        <v>101</v>
      </c>
      <c r="B1879" t="s">
        <v>645</v>
      </c>
      <c r="C1879" t="s">
        <v>441</v>
      </c>
      <c r="D1879" t="s">
        <v>225</v>
      </c>
      <c r="E1879" t="s">
        <v>106</v>
      </c>
      <c r="F1879">
        <v>2012</v>
      </c>
      <c r="G1879" t="s">
        <v>113</v>
      </c>
      <c r="H1879" t="s">
        <v>226</v>
      </c>
      <c r="I1879" t="s">
        <v>115</v>
      </c>
      <c r="J1879" t="s">
        <v>227</v>
      </c>
      <c r="L1879">
        <v>0</v>
      </c>
      <c r="M1879">
        <v>0</v>
      </c>
      <c r="N1879">
        <v>162123.86000000002</v>
      </c>
      <c r="O1879">
        <v>0</v>
      </c>
      <c r="P1879">
        <v>-162123.86000000002</v>
      </c>
      <c r="Q1879" t="s">
        <v>103</v>
      </c>
      <c r="R1879">
        <v>11007.37</v>
      </c>
      <c r="S1879">
        <v>9391.61</v>
      </c>
      <c r="T1879">
        <v>20447.2</v>
      </c>
      <c r="U1879">
        <v>9370</v>
      </c>
      <c r="V1879">
        <v>16954.56</v>
      </c>
      <c r="W1879">
        <v>12288.62</v>
      </c>
      <c r="X1879">
        <v>18351.760000000002</v>
      </c>
      <c r="Y1879">
        <v>11286.52</v>
      </c>
      <c r="Z1879">
        <v>19913.03</v>
      </c>
      <c r="AA1879">
        <v>11039.64</v>
      </c>
      <c r="AB1879">
        <v>9880.27</v>
      </c>
      <c r="AC1879">
        <v>12193.28</v>
      </c>
      <c r="AD1879">
        <v>0</v>
      </c>
      <c r="AE1879" t="s">
        <v>104</v>
      </c>
      <c r="AF1879" t="s">
        <v>646</v>
      </c>
      <c r="AG1879" t="s">
        <v>442</v>
      </c>
      <c r="AH1879" t="s">
        <v>107</v>
      </c>
    </row>
    <row r="1880" spans="1:34" ht="15">
      <c r="A1880" t="s">
        <v>101</v>
      </c>
      <c r="B1880" t="s">
        <v>645</v>
      </c>
      <c r="C1880" t="s">
        <v>441</v>
      </c>
      <c r="D1880" t="s">
        <v>228</v>
      </c>
      <c r="E1880" t="s">
        <v>106</v>
      </c>
      <c r="F1880">
        <v>2012</v>
      </c>
      <c r="G1880" t="s">
        <v>113</v>
      </c>
      <c r="H1880" t="s">
        <v>229</v>
      </c>
      <c r="I1880" t="s">
        <v>115</v>
      </c>
      <c r="J1880" t="s">
        <v>227</v>
      </c>
      <c r="L1880">
        <v>0</v>
      </c>
      <c r="M1880">
        <v>0</v>
      </c>
      <c r="N1880">
        <v>93781.93000000001</v>
      </c>
      <c r="O1880">
        <v>0</v>
      </c>
      <c r="P1880">
        <v>-93781.93000000001</v>
      </c>
      <c r="Q1880" t="s">
        <v>103</v>
      </c>
      <c r="R1880">
        <v>6351.26</v>
      </c>
      <c r="S1880">
        <v>5418.8</v>
      </c>
      <c r="T1880">
        <v>11798.16</v>
      </c>
      <c r="U1880">
        <v>5461.18</v>
      </c>
      <c r="V1880">
        <v>9782.68</v>
      </c>
      <c r="W1880">
        <v>7090.63</v>
      </c>
      <c r="X1880">
        <v>10634.7</v>
      </c>
      <c r="Y1880">
        <v>6589.59</v>
      </c>
      <c r="Z1880">
        <v>11518.880000000001</v>
      </c>
      <c r="AA1880">
        <v>6390.4400000000005</v>
      </c>
      <c r="AB1880">
        <v>5700.88</v>
      </c>
      <c r="AC1880">
        <v>7044.7300000000005</v>
      </c>
      <c r="AD1880">
        <v>0</v>
      </c>
      <c r="AE1880" t="s">
        <v>104</v>
      </c>
      <c r="AF1880" t="s">
        <v>646</v>
      </c>
      <c r="AG1880" t="s">
        <v>442</v>
      </c>
      <c r="AH1880" t="s">
        <v>107</v>
      </c>
    </row>
    <row r="1881" spans="1:34" ht="15">
      <c r="A1881" t="s">
        <v>101</v>
      </c>
      <c r="B1881" t="s">
        <v>647</v>
      </c>
      <c r="C1881" t="s">
        <v>441</v>
      </c>
      <c r="D1881" t="s">
        <v>127</v>
      </c>
      <c r="E1881" t="s">
        <v>106</v>
      </c>
      <c r="F1881">
        <v>2012</v>
      </c>
      <c r="G1881" t="s">
        <v>113</v>
      </c>
      <c r="H1881" t="s">
        <v>128</v>
      </c>
      <c r="I1881" t="s">
        <v>115</v>
      </c>
      <c r="J1881" t="s">
        <v>129</v>
      </c>
      <c r="K1881" t="s">
        <v>130</v>
      </c>
      <c r="L1881">
        <v>0</v>
      </c>
      <c r="M1881">
        <v>0</v>
      </c>
      <c r="N1881">
        <v>18167.37</v>
      </c>
      <c r="O1881">
        <v>0</v>
      </c>
      <c r="P1881">
        <v>-18167.37</v>
      </c>
      <c r="Q1881" t="s">
        <v>103</v>
      </c>
      <c r="R1881">
        <v>5617.55</v>
      </c>
      <c r="S1881">
        <v>47851.090000000004</v>
      </c>
      <c r="T1881">
        <v>8896.32</v>
      </c>
      <c r="U1881">
        <v>37391.92</v>
      </c>
      <c r="V1881">
        <v>-13010.45</v>
      </c>
      <c r="W1881">
        <v>-44704.79</v>
      </c>
      <c r="X1881">
        <v>-42041.64</v>
      </c>
      <c r="Y1881">
        <v>104406.6</v>
      </c>
      <c r="Z1881">
        <v>-91072.62</v>
      </c>
      <c r="AA1881">
        <v>4106.9</v>
      </c>
      <c r="AB1881">
        <v>0</v>
      </c>
      <c r="AC1881">
        <v>726.49</v>
      </c>
      <c r="AD1881">
        <v>0</v>
      </c>
      <c r="AE1881" t="s">
        <v>104</v>
      </c>
      <c r="AF1881" t="s">
        <v>648</v>
      </c>
      <c r="AG1881" t="s">
        <v>442</v>
      </c>
      <c r="AH1881" t="s">
        <v>107</v>
      </c>
    </row>
    <row r="1882" spans="1:34" ht="15">
      <c r="A1882" t="s">
        <v>101</v>
      </c>
      <c r="B1882" t="s">
        <v>647</v>
      </c>
      <c r="C1882" t="s">
        <v>441</v>
      </c>
      <c r="D1882" t="s">
        <v>206</v>
      </c>
      <c r="E1882" t="s">
        <v>106</v>
      </c>
      <c r="F1882">
        <v>2012</v>
      </c>
      <c r="G1882" t="s">
        <v>113</v>
      </c>
      <c r="H1882" t="s">
        <v>207</v>
      </c>
      <c r="I1882" t="s">
        <v>115</v>
      </c>
      <c r="J1882" t="s">
        <v>129</v>
      </c>
      <c r="K1882" t="s">
        <v>130</v>
      </c>
      <c r="L1882">
        <v>0</v>
      </c>
      <c r="M1882">
        <v>0</v>
      </c>
      <c r="N1882">
        <v>7063.09</v>
      </c>
      <c r="O1882">
        <v>0</v>
      </c>
      <c r="P1882">
        <v>-7063.09</v>
      </c>
      <c r="Q1882" t="s">
        <v>103</v>
      </c>
      <c r="R1882">
        <v>0</v>
      </c>
      <c r="S1882">
        <v>0</v>
      </c>
      <c r="T1882">
        <v>0</v>
      </c>
      <c r="U1882">
        <v>0</v>
      </c>
      <c r="V1882">
        <v>0</v>
      </c>
      <c r="W1882">
        <v>0</v>
      </c>
      <c r="X1882">
        <v>0</v>
      </c>
      <c r="Y1882">
        <v>0</v>
      </c>
      <c r="Z1882">
        <v>0</v>
      </c>
      <c r="AA1882">
        <v>385.26</v>
      </c>
      <c r="AB1882">
        <v>2397.17</v>
      </c>
      <c r="AC1882">
        <v>4280.66</v>
      </c>
      <c r="AD1882">
        <v>0</v>
      </c>
      <c r="AE1882" t="s">
        <v>104</v>
      </c>
      <c r="AF1882" t="s">
        <v>648</v>
      </c>
      <c r="AG1882" t="s">
        <v>442</v>
      </c>
      <c r="AH1882" t="s">
        <v>107</v>
      </c>
    </row>
    <row r="1883" spans="1:34" ht="15">
      <c r="A1883" t="s">
        <v>101</v>
      </c>
      <c r="B1883" t="s">
        <v>647</v>
      </c>
      <c r="C1883" t="s">
        <v>441</v>
      </c>
      <c r="D1883" t="s">
        <v>134</v>
      </c>
      <c r="E1883" t="s">
        <v>106</v>
      </c>
      <c r="F1883">
        <v>2012</v>
      </c>
      <c r="G1883" t="s">
        <v>113</v>
      </c>
      <c r="H1883" t="s">
        <v>135</v>
      </c>
      <c r="I1883" t="s">
        <v>115</v>
      </c>
      <c r="J1883" t="s">
        <v>129</v>
      </c>
      <c r="K1883" t="s">
        <v>136</v>
      </c>
      <c r="L1883">
        <v>0</v>
      </c>
      <c r="M1883">
        <v>0</v>
      </c>
      <c r="N1883">
        <v>120513.63</v>
      </c>
      <c r="O1883">
        <v>0</v>
      </c>
      <c r="P1883">
        <v>-120513.63</v>
      </c>
      <c r="Q1883" t="s">
        <v>103</v>
      </c>
      <c r="R1883">
        <v>0</v>
      </c>
      <c r="S1883">
        <v>10320</v>
      </c>
      <c r="T1883">
        <v>21183.63</v>
      </c>
      <c r="U1883">
        <v>10320</v>
      </c>
      <c r="V1883">
        <v>-19893.63</v>
      </c>
      <c r="W1883">
        <v>9030</v>
      </c>
      <c r="X1883">
        <v>-20640</v>
      </c>
      <c r="Y1883">
        <v>72783.63</v>
      </c>
      <c r="Z1883">
        <v>10320</v>
      </c>
      <c r="AA1883">
        <v>9030</v>
      </c>
      <c r="AB1883">
        <v>9030</v>
      </c>
      <c r="AC1883">
        <v>9030</v>
      </c>
      <c r="AD1883">
        <v>0</v>
      </c>
      <c r="AE1883" t="s">
        <v>104</v>
      </c>
      <c r="AF1883" t="s">
        <v>648</v>
      </c>
      <c r="AG1883" t="s">
        <v>442</v>
      </c>
      <c r="AH1883" t="s">
        <v>107</v>
      </c>
    </row>
    <row r="1884" spans="1:34" ht="15">
      <c r="A1884" t="s">
        <v>101</v>
      </c>
      <c r="B1884" t="s">
        <v>647</v>
      </c>
      <c r="C1884" t="s">
        <v>441</v>
      </c>
      <c r="D1884" t="s">
        <v>137</v>
      </c>
      <c r="E1884" t="s">
        <v>106</v>
      </c>
      <c r="F1884">
        <v>2012</v>
      </c>
      <c r="G1884" t="s">
        <v>113</v>
      </c>
      <c r="H1884" t="s">
        <v>138</v>
      </c>
      <c r="I1884" t="s">
        <v>115</v>
      </c>
      <c r="J1884" t="s">
        <v>129</v>
      </c>
      <c r="K1884" t="s">
        <v>136</v>
      </c>
      <c r="L1884">
        <v>0</v>
      </c>
      <c r="M1884">
        <v>0</v>
      </c>
      <c r="N1884">
        <v>62048.68</v>
      </c>
      <c r="O1884">
        <v>0</v>
      </c>
      <c r="P1884">
        <v>-62048.68</v>
      </c>
      <c r="Q1884" t="s">
        <v>103</v>
      </c>
      <c r="R1884">
        <v>2730.36</v>
      </c>
      <c r="S1884">
        <v>7074.91</v>
      </c>
      <c r="T1884">
        <v>8645.32</v>
      </c>
      <c r="U1884">
        <v>4766.6</v>
      </c>
      <c r="V1884">
        <v>-10892.24</v>
      </c>
      <c r="W1884">
        <v>1986.8400000000001</v>
      </c>
      <c r="X1884">
        <v>-9525.36</v>
      </c>
      <c r="Y1884">
        <v>39964.39</v>
      </c>
      <c r="Z1884">
        <v>5479.3</v>
      </c>
      <c r="AA1884">
        <v>3902.58</v>
      </c>
      <c r="AB1884">
        <v>3773.12</v>
      </c>
      <c r="AC1884">
        <v>4142.86</v>
      </c>
      <c r="AD1884">
        <v>0</v>
      </c>
      <c r="AE1884" t="s">
        <v>104</v>
      </c>
      <c r="AF1884" t="s">
        <v>648</v>
      </c>
      <c r="AG1884" t="s">
        <v>442</v>
      </c>
      <c r="AH1884" t="s">
        <v>107</v>
      </c>
    </row>
    <row r="1885" spans="1:34" ht="15">
      <c r="A1885" t="s">
        <v>101</v>
      </c>
      <c r="B1885" t="s">
        <v>647</v>
      </c>
      <c r="C1885" t="s">
        <v>441</v>
      </c>
      <c r="D1885" t="s">
        <v>139</v>
      </c>
      <c r="E1885" t="s">
        <v>106</v>
      </c>
      <c r="F1885">
        <v>2012</v>
      </c>
      <c r="G1885" t="s">
        <v>113</v>
      </c>
      <c r="H1885" t="s">
        <v>140</v>
      </c>
      <c r="I1885" t="s">
        <v>115</v>
      </c>
      <c r="J1885" t="s">
        <v>129</v>
      </c>
      <c r="K1885" t="s">
        <v>136</v>
      </c>
      <c r="L1885">
        <v>0</v>
      </c>
      <c r="M1885">
        <v>0</v>
      </c>
      <c r="N1885">
        <v>57868.62</v>
      </c>
      <c r="O1885">
        <v>0</v>
      </c>
      <c r="P1885">
        <v>-57868.62</v>
      </c>
      <c r="Q1885" t="s">
        <v>103</v>
      </c>
      <c r="R1885">
        <v>2637.39</v>
      </c>
      <c r="S1885">
        <v>4897.25</v>
      </c>
      <c r="T1885">
        <v>8225.03</v>
      </c>
      <c r="U1885">
        <v>4657.78</v>
      </c>
      <c r="V1885">
        <v>-10502.17</v>
      </c>
      <c r="W1885">
        <v>3850.64</v>
      </c>
      <c r="X1885">
        <v>-9136.15</v>
      </c>
      <c r="Y1885">
        <v>36512.14</v>
      </c>
      <c r="Z1885">
        <v>4344.4</v>
      </c>
      <c r="AA1885">
        <v>4127.46</v>
      </c>
      <c r="AB1885">
        <v>4127.39</v>
      </c>
      <c r="AC1885">
        <v>4127.46</v>
      </c>
      <c r="AD1885">
        <v>0</v>
      </c>
      <c r="AE1885" t="s">
        <v>104</v>
      </c>
      <c r="AF1885" t="s">
        <v>648</v>
      </c>
      <c r="AG1885" t="s">
        <v>442</v>
      </c>
      <c r="AH1885" t="s">
        <v>107</v>
      </c>
    </row>
    <row r="1886" spans="1:34" ht="15">
      <c r="A1886" t="s">
        <v>101</v>
      </c>
      <c r="B1886" t="s">
        <v>647</v>
      </c>
      <c r="C1886" t="s">
        <v>441</v>
      </c>
      <c r="D1886" t="s">
        <v>488</v>
      </c>
      <c r="E1886" t="s">
        <v>106</v>
      </c>
      <c r="F1886">
        <v>2012</v>
      </c>
      <c r="G1886" t="s">
        <v>113</v>
      </c>
      <c r="H1886" t="s">
        <v>489</v>
      </c>
      <c r="I1886" t="s">
        <v>115</v>
      </c>
      <c r="J1886" t="s">
        <v>129</v>
      </c>
      <c r="K1886" t="s">
        <v>136</v>
      </c>
      <c r="L1886">
        <v>0</v>
      </c>
      <c r="M1886">
        <v>0</v>
      </c>
      <c r="N1886">
        <v>780</v>
      </c>
      <c r="O1886">
        <v>0</v>
      </c>
      <c r="P1886">
        <v>-780</v>
      </c>
      <c r="Q1886" t="s">
        <v>103</v>
      </c>
      <c r="R1886">
        <v>51.07</v>
      </c>
      <c r="S1886">
        <v>65</v>
      </c>
      <c r="T1886">
        <v>78.93</v>
      </c>
      <c r="U1886">
        <v>65</v>
      </c>
      <c r="V1886">
        <v>-130</v>
      </c>
      <c r="W1886">
        <v>65</v>
      </c>
      <c r="X1886">
        <v>-130</v>
      </c>
      <c r="Y1886">
        <v>455</v>
      </c>
      <c r="Z1886">
        <v>65</v>
      </c>
      <c r="AA1886">
        <v>65</v>
      </c>
      <c r="AB1886">
        <v>65</v>
      </c>
      <c r="AC1886">
        <v>65</v>
      </c>
      <c r="AD1886">
        <v>0</v>
      </c>
      <c r="AE1886" t="s">
        <v>104</v>
      </c>
      <c r="AF1886" t="s">
        <v>648</v>
      </c>
      <c r="AG1886" t="s">
        <v>442</v>
      </c>
      <c r="AH1886" t="s">
        <v>107</v>
      </c>
    </row>
    <row r="1887" spans="1:34" ht="15">
      <c r="A1887" t="s">
        <v>101</v>
      </c>
      <c r="B1887" t="s">
        <v>647</v>
      </c>
      <c r="C1887" t="s">
        <v>441</v>
      </c>
      <c r="D1887" t="s">
        <v>185</v>
      </c>
      <c r="E1887" t="s">
        <v>106</v>
      </c>
      <c r="F1887">
        <v>2012</v>
      </c>
      <c r="G1887" t="s">
        <v>113</v>
      </c>
      <c r="H1887" t="s">
        <v>186</v>
      </c>
      <c r="I1887" t="s">
        <v>115</v>
      </c>
      <c r="J1887" t="s">
        <v>187</v>
      </c>
      <c r="L1887">
        <v>0</v>
      </c>
      <c r="M1887">
        <v>0</v>
      </c>
      <c r="N1887">
        <v>28</v>
      </c>
      <c r="O1887">
        <v>0</v>
      </c>
      <c r="P1887">
        <v>-28</v>
      </c>
      <c r="Q1887" t="s">
        <v>103</v>
      </c>
      <c r="R1887">
        <v>0</v>
      </c>
      <c r="S1887">
        <v>0</v>
      </c>
      <c r="T1887">
        <v>0</v>
      </c>
      <c r="U1887">
        <v>0</v>
      </c>
      <c r="V1887">
        <v>0</v>
      </c>
      <c r="W1887">
        <v>0</v>
      </c>
      <c r="X1887">
        <v>0</v>
      </c>
      <c r="Y1887">
        <v>0</v>
      </c>
      <c r="Z1887">
        <v>0</v>
      </c>
      <c r="AA1887">
        <v>0</v>
      </c>
      <c r="AB1887">
        <v>0</v>
      </c>
      <c r="AC1887">
        <v>28</v>
      </c>
      <c r="AD1887">
        <v>0</v>
      </c>
      <c r="AE1887" t="s">
        <v>104</v>
      </c>
      <c r="AF1887" t="s">
        <v>648</v>
      </c>
      <c r="AG1887" t="s">
        <v>442</v>
      </c>
      <c r="AH1887" t="s">
        <v>107</v>
      </c>
    </row>
    <row r="1888" spans="1:34" ht="15">
      <c r="A1888" t="s">
        <v>101</v>
      </c>
      <c r="B1888" t="s">
        <v>647</v>
      </c>
      <c r="C1888" t="s">
        <v>441</v>
      </c>
      <c r="D1888" t="s">
        <v>225</v>
      </c>
      <c r="E1888" t="s">
        <v>106</v>
      </c>
      <c r="F1888">
        <v>2012</v>
      </c>
      <c r="G1888" t="s">
        <v>113</v>
      </c>
      <c r="H1888" t="s">
        <v>226</v>
      </c>
      <c r="I1888" t="s">
        <v>115</v>
      </c>
      <c r="J1888" t="s">
        <v>227</v>
      </c>
      <c r="L1888">
        <v>0</v>
      </c>
      <c r="M1888">
        <v>0</v>
      </c>
      <c r="N1888">
        <v>-0.01</v>
      </c>
      <c r="O1888">
        <v>0</v>
      </c>
      <c r="P1888">
        <v>0.01</v>
      </c>
      <c r="Q1888" t="s">
        <v>103</v>
      </c>
      <c r="R1888">
        <v>0</v>
      </c>
      <c r="S1888">
        <v>77.94</v>
      </c>
      <c r="T1888">
        <v>0</v>
      </c>
      <c r="U1888">
        <v>12100.35</v>
      </c>
      <c r="V1888">
        <v>-77.94</v>
      </c>
      <c r="W1888">
        <v>0</v>
      </c>
      <c r="X1888">
        <v>-12100.36</v>
      </c>
      <c r="Y1888">
        <v>12178.300000000001</v>
      </c>
      <c r="Z1888">
        <v>-12178.300000000001</v>
      </c>
      <c r="AA1888">
        <v>0</v>
      </c>
      <c r="AB1888">
        <v>0</v>
      </c>
      <c r="AC1888">
        <v>0</v>
      </c>
      <c r="AD1888">
        <v>0</v>
      </c>
      <c r="AE1888" t="s">
        <v>104</v>
      </c>
      <c r="AF1888" t="s">
        <v>648</v>
      </c>
      <c r="AG1888" t="s">
        <v>442</v>
      </c>
      <c r="AH1888" t="s">
        <v>107</v>
      </c>
    </row>
    <row r="1889" spans="1:34" ht="15">
      <c r="A1889" t="s">
        <v>101</v>
      </c>
      <c r="B1889" t="s">
        <v>647</v>
      </c>
      <c r="C1889" t="s">
        <v>441</v>
      </c>
      <c r="D1889" t="s">
        <v>228</v>
      </c>
      <c r="E1889" t="s">
        <v>106</v>
      </c>
      <c r="F1889">
        <v>2012</v>
      </c>
      <c r="G1889" t="s">
        <v>113</v>
      </c>
      <c r="H1889" t="s">
        <v>229</v>
      </c>
      <c r="I1889" t="s">
        <v>115</v>
      </c>
      <c r="J1889" t="s">
        <v>227</v>
      </c>
      <c r="L1889">
        <v>0</v>
      </c>
      <c r="M1889">
        <v>0</v>
      </c>
      <c r="N1889">
        <v>190.69</v>
      </c>
      <c r="O1889">
        <v>0</v>
      </c>
      <c r="P1889">
        <v>-190.69</v>
      </c>
      <c r="Q1889" t="s">
        <v>103</v>
      </c>
      <c r="R1889">
        <v>0</v>
      </c>
      <c r="S1889">
        <v>44.97</v>
      </c>
      <c r="T1889">
        <v>0</v>
      </c>
      <c r="U1889">
        <v>6982.08</v>
      </c>
      <c r="V1889">
        <v>-44.97</v>
      </c>
      <c r="W1889">
        <v>0</v>
      </c>
      <c r="X1889">
        <v>-6982.12</v>
      </c>
      <c r="Y1889">
        <v>7027.09</v>
      </c>
      <c r="Z1889">
        <v>-7027.09</v>
      </c>
      <c r="AA1889">
        <v>90.35000000000001</v>
      </c>
      <c r="AB1889">
        <v>100.38</v>
      </c>
      <c r="AC1889">
        <v>0</v>
      </c>
      <c r="AD1889">
        <v>0</v>
      </c>
      <c r="AE1889" t="s">
        <v>104</v>
      </c>
      <c r="AF1889" t="s">
        <v>648</v>
      </c>
      <c r="AG1889" t="s">
        <v>442</v>
      </c>
      <c r="AH1889" t="s">
        <v>107</v>
      </c>
    </row>
    <row r="1890" spans="1:34" ht="15">
      <c r="A1890" t="s">
        <v>101</v>
      </c>
      <c r="B1890" t="s">
        <v>652</v>
      </c>
      <c r="C1890" t="s">
        <v>441</v>
      </c>
      <c r="D1890" t="s">
        <v>127</v>
      </c>
      <c r="E1890" t="s">
        <v>106</v>
      </c>
      <c r="F1890">
        <v>2012</v>
      </c>
      <c r="G1890" t="s">
        <v>113</v>
      </c>
      <c r="H1890" t="s">
        <v>128</v>
      </c>
      <c r="I1890" t="s">
        <v>115</v>
      </c>
      <c r="J1890" t="s">
        <v>129</v>
      </c>
      <c r="K1890" t="s">
        <v>130</v>
      </c>
      <c r="L1890">
        <v>0</v>
      </c>
      <c r="M1890">
        <v>0</v>
      </c>
      <c r="N1890">
        <v>83117.84</v>
      </c>
      <c r="O1890">
        <v>0</v>
      </c>
      <c r="P1890">
        <v>-83117.84</v>
      </c>
      <c r="Q1890" t="s">
        <v>103</v>
      </c>
      <c r="R1890">
        <v>4637.03</v>
      </c>
      <c r="S1890">
        <v>3899.82</v>
      </c>
      <c r="T1890">
        <v>9019.5</v>
      </c>
      <c r="U1890">
        <v>3166.57</v>
      </c>
      <c r="V1890">
        <v>14284.130000000001</v>
      </c>
      <c r="W1890">
        <v>6808.52</v>
      </c>
      <c r="X1890">
        <v>13333.19</v>
      </c>
      <c r="Y1890">
        <v>-2033.47</v>
      </c>
      <c r="Z1890">
        <v>18646.53</v>
      </c>
      <c r="AA1890">
        <v>3505.73</v>
      </c>
      <c r="AB1890">
        <v>3519.98</v>
      </c>
      <c r="AC1890">
        <v>4330.31</v>
      </c>
      <c r="AD1890">
        <v>0</v>
      </c>
      <c r="AE1890" t="s">
        <v>104</v>
      </c>
      <c r="AF1890" t="s">
        <v>653</v>
      </c>
      <c r="AG1890" t="s">
        <v>442</v>
      </c>
      <c r="AH1890" t="s">
        <v>107</v>
      </c>
    </row>
    <row r="1891" spans="1:34" ht="15">
      <c r="A1891" t="s">
        <v>101</v>
      </c>
      <c r="B1891" t="s">
        <v>652</v>
      </c>
      <c r="C1891" t="s">
        <v>441</v>
      </c>
      <c r="D1891" t="s">
        <v>255</v>
      </c>
      <c r="E1891" t="s">
        <v>106</v>
      </c>
      <c r="F1891">
        <v>2012</v>
      </c>
      <c r="G1891" t="s">
        <v>113</v>
      </c>
      <c r="H1891" t="s">
        <v>256</v>
      </c>
      <c r="I1891" t="s">
        <v>115</v>
      </c>
      <c r="J1891" t="s">
        <v>129</v>
      </c>
      <c r="K1891" t="s">
        <v>130</v>
      </c>
      <c r="L1891">
        <v>0</v>
      </c>
      <c r="M1891">
        <v>0</v>
      </c>
      <c r="N1891">
        <v>59.53</v>
      </c>
      <c r="O1891">
        <v>0</v>
      </c>
      <c r="P1891">
        <v>-59.53</v>
      </c>
      <c r="Q1891" t="s">
        <v>103</v>
      </c>
      <c r="R1891">
        <v>0</v>
      </c>
      <c r="S1891">
        <v>0</v>
      </c>
      <c r="T1891">
        <v>0</v>
      </c>
      <c r="U1891">
        <v>0</v>
      </c>
      <c r="V1891">
        <v>0</v>
      </c>
      <c r="W1891">
        <v>0</v>
      </c>
      <c r="X1891">
        <v>14.84</v>
      </c>
      <c r="Y1891">
        <v>25.23</v>
      </c>
      <c r="Z1891">
        <v>9.56</v>
      </c>
      <c r="AA1891">
        <v>6.93</v>
      </c>
      <c r="AB1891">
        <v>0</v>
      </c>
      <c r="AC1891">
        <v>2.97</v>
      </c>
      <c r="AD1891">
        <v>0</v>
      </c>
      <c r="AE1891" t="s">
        <v>104</v>
      </c>
      <c r="AF1891" t="s">
        <v>653</v>
      </c>
      <c r="AG1891" t="s">
        <v>442</v>
      </c>
      <c r="AH1891" t="s">
        <v>107</v>
      </c>
    </row>
    <row r="1892" spans="1:34" ht="15">
      <c r="A1892" t="s">
        <v>101</v>
      </c>
      <c r="B1892" t="s">
        <v>652</v>
      </c>
      <c r="C1892" t="s">
        <v>441</v>
      </c>
      <c r="D1892" t="s">
        <v>134</v>
      </c>
      <c r="E1892" t="s">
        <v>106</v>
      </c>
      <c r="F1892">
        <v>2012</v>
      </c>
      <c r="G1892" t="s">
        <v>113</v>
      </c>
      <c r="H1892" t="s">
        <v>135</v>
      </c>
      <c r="I1892" t="s">
        <v>115</v>
      </c>
      <c r="J1892" t="s">
        <v>129</v>
      </c>
      <c r="K1892" t="s">
        <v>136</v>
      </c>
      <c r="L1892">
        <v>0</v>
      </c>
      <c r="M1892">
        <v>0</v>
      </c>
      <c r="N1892">
        <v>0</v>
      </c>
      <c r="O1892">
        <v>0</v>
      </c>
      <c r="P1892">
        <v>0</v>
      </c>
      <c r="Q1892" t="s">
        <v>103</v>
      </c>
      <c r="R1892">
        <v>0</v>
      </c>
      <c r="S1892">
        <v>0</v>
      </c>
      <c r="T1892">
        <v>0</v>
      </c>
      <c r="U1892">
        <v>0</v>
      </c>
      <c r="V1892">
        <v>3955.15</v>
      </c>
      <c r="W1892">
        <v>0</v>
      </c>
      <c r="X1892">
        <v>3877.7400000000002</v>
      </c>
      <c r="Y1892">
        <v>-7832.89</v>
      </c>
      <c r="Z1892">
        <v>0</v>
      </c>
      <c r="AA1892">
        <v>0</v>
      </c>
      <c r="AB1892">
        <v>0</v>
      </c>
      <c r="AC1892">
        <v>0</v>
      </c>
      <c r="AD1892">
        <v>0</v>
      </c>
      <c r="AE1892" t="s">
        <v>104</v>
      </c>
      <c r="AF1892" t="s">
        <v>653</v>
      </c>
      <c r="AG1892" t="s">
        <v>442</v>
      </c>
      <c r="AH1892" t="s">
        <v>107</v>
      </c>
    </row>
    <row r="1893" spans="1:34" ht="15">
      <c r="A1893" t="s">
        <v>101</v>
      </c>
      <c r="B1893" t="s">
        <v>652</v>
      </c>
      <c r="C1893" t="s">
        <v>441</v>
      </c>
      <c r="D1893" t="s">
        <v>137</v>
      </c>
      <c r="E1893" t="s">
        <v>106</v>
      </c>
      <c r="F1893">
        <v>2012</v>
      </c>
      <c r="G1893" t="s">
        <v>113</v>
      </c>
      <c r="H1893" t="s">
        <v>138</v>
      </c>
      <c r="I1893" t="s">
        <v>115</v>
      </c>
      <c r="J1893" t="s">
        <v>129</v>
      </c>
      <c r="K1893" t="s">
        <v>136</v>
      </c>
      <c r="L1893">
        <v>0</v>
      </c>
      <c r="M1893">
        <v>0</v>
      </c>
      <c r="N1893">
        <v>0</v>
      </c>
      <c r="O1893">
        <v>0</v>
      </c>
      <c r="P1893">
        <v>0</v>
      </c>
      <c r="Q1893" t="s">
        <v>103</v>
      </c>
      <c r="R1893">
        <v>0</v>
      </c>
      <c r="S1893">
        <v>0</v>
      </c>
      <c r="T1893">
        <v>0</v>
      </c>
      <c r="U1893">
        <v>0</v>
      </c>
      <c r="V1893">
        <v>1908.55</v>
      </c>
      <c r="W1893">
        <v>0</v>
      </c>
      <c r="X1893">
        <v>1705.29</v>
      </c>
      <c r="Y1893">
        <v>-3613.84</v>
      </c>
      <c r="Z1893">
        <v>0</v>
      </c>
      <c r="AA1893">
        <v>0</v>
      </c>
      <c r="AB1893">
        <v>0</v>
      </c>
      <c r="AC1893">
        <v>0</v>
      </c>
      <c r="AD1893">
        <v>0</v>
      </c>
      <c r="AE1893" t="s">
        <v>104</v>
      </c>
      <c r="AF1893" t="s">
        <v>653</v>
      </c>
      <c r="AG1893" t="s">
        <v>442</v>
      </c>
      <c r="AH1893" t="s">
        <v>107</v>
      </c>
    </row>
    <row r="1894" spans="1:34" ht="15">
      <c r="A1894" t="s">
        <v>101</v>
      </c>
      <c r="B1894" t="s">
        <v>652</v>
      </c>
      <c r="C1894" t="s">
        <v>441</v>
      </c>
      <c r="D1894" t="s">
        <v>139</v>
      </c>
      <c r="E1894" t="s">
        <v>106</v>
      </c>
      <c r="F1894">
        <v>2012</v>
      </c>
      <c r="G1894" t="s">
        <v>113</v>
      </c>
      <c r="H1894" t="s">
        <v>140</v>
      </c>
      <c r="I1894" t="s">
        <v>115</v>
      </c>
      <c r="J1894" t="s">
        <v>129</v>
      </c>
      <c r="K1894" t="s">
        <v>136</v>
      </c>
      <c r="L1894">
        <v>0</v>
      </c>
      <c r="M1894">
        <v>0</v>
      </c>
      <c r="N1894">
        <v>0</v>
      </c>
      <c r="O1894">
        <v>0</v>
      </c>
      <c r="P1894">
        <v>0</v>
      </c>
      <c r="Q1894" t="s">
        <v>103</v>
      </c>
      <c r="R1894">
        <v>0</v>
      </c>
      <c r="S1894">
        <v>0</v>
      </c>
      <c r="T1894">
        <v>0</v>
      </c>
      <c r="U1894">
        <v>0</v>
      </c>
      <c r="V1894">
        <v>1815.06</v>
      </c>
      <c r="W1894">
        <v>0</v>
      </c>
      <c r="X1894">
        <v>1613.7</v>
      </c>
      <c r="Y1894">
        <v>-3428.76</v>
      </c>
      <c r="Z1894">
        <v>0</v>
      </c>
      <c r="AA1894">
        <v>0</v>
      </c>
      <c r="AB1894">
        <v>0</v>
      </c>
      <c r="AC1894">
        <v>0</v>
      </c>
      <c r="AD1894">
        <v>0</v>
      </c>
      <c r="AE1894" t="s">
        <v>104</v>
      </c>
      <c r="AF1894" t="s">
        <v>653</v>
      </c>
      <c r="AG1894" t="s">
        <v>442</v>
      </c>
      <c r="AH1894" t="s">
        <v>107</v>
      </c>
    </row>
    <row r="1895" spans="1:34" ht="15">
      <c r="A1895" t="s">
        <v>101</v>
      </c>
      <c r="B1895" t="s">
        <v>652</v>
      </c>
      <c r="C1895" t="s">
        <v>441</v>
      </c>
      <c r="D1895" t="s">
        <v>488</v>
      </c>
      <c r="E1895" t="s">
        <v>106</v>
      </c>
      <c r="F1895">
        <v>2012</v>
      </c>
      <c r="G1895" t="s">
        <v>113</v>
      </c>
      <c r="H1895" t="s">
        <v>489</v>
      </c>
      <c r="I1895" t="s">
        <v>115</v>
      </c>
      <c r="J1895" t="s">
        <v>129</v>
      </c>
      <c r="K1895" t="s">
        <v>136</v>
      </c>
      <c r="L1895">
        <v>0</v>
      </c>
      <c r="M1895">
        <v>0</v>
      </c>
      <c r="N1895">
        <v>0</v>
      </c>
      <c r="O1895">
        <v>0</v>
      </c>
      <c r="P1895">
        <v>0</v>
      </c>
      <c r="Q1895" t="s">
        <v>103</v>
      </c>
      <c r="R1895">
        <v>0</v>
      </c>
      <c r="S1895">
        <v>0</v>
      </c>
      <c r="T1895">
        <v>0</v>
      </c>
      <c r="U1895">
        <v>0</v>
      </c>
      <c r="V1895">
        <v>10.14</v>
      </c>
      <c r="W1895">
        <v>0</v>
      </c>
      <c r="X1895">
        <v>10.14</v>
      </c>
      <c r="Y1895">
        <v>-20.28</v>
      </c>
      <c r="Z1895">
        <v>0</v>
      </c>
      <c r="AA1895">
        <v>0</v>
      </c>
      <c r="AB1895">
        <v>0</v>
      </c>
      <c r="AC1895">
        <v>0</v>
      </c>
      <c r="AD1895">
        <v>0</v>
      </c>
      <c r="AE1895" t="s">
        <v>104</v>
      </c>
      <c r="AF1895" t="s">
        <v>653</v>
      </c>
      <c r="AG1895" t="s">
        <v>442</v>
      </c>
      <c r="AH1895" t="s">
        <v>107</v>
      </c>
    </row>
    <row r="1896" spans="1:34" ht="15">
      <c r="A1896" t="s">
        <v>101</v>
      </c>
      <c r="B1896" t="s">
        <v>652</v>
      </c>
      <c r="C1896" t="s">
        <v>441</v>
      </c>
      <c r="D1896" t="s">
        <v>198</v>
      </c>
      <c r="E1896" t="s">
        <v>106</v>
      </c>
      <c r="F1896">
        <v>2012</v>
      </c>
      <c r="G1896" t="s">
        <v>113</v>
      </c>
      <c r="H1896" t="s">
        <v>199</v>
      </c>
      <c r="I1896" t="s">
        <v>115</v>
      </c>
      <c r="J1896" t="s">
        <v>147</v>
      </c>
      <c r="L1896">
        <v>0</v>
      </c>
      <c r="M1896">
        <v>0</v>
      </c>
      <c r="N1896">
        <v>329.84000000000003</v>
      </c>
      <c r="O1896">
        <v>0</v>
      </c>
      <c r="P1896">
        <v>-329.84000000000003</v>
      </c>
      <c r="Q1896" t="s">
        <v>103</v>
      </c>
      <c r="R1896">
        <v>0</v>
      </c>
      <c r="S1896">
        <v>6.5600000000000005</v>
      </c>
      <c r="T1896">
        <v>3.4</v>
      </c>
      <c r="U1896">
        <v>8.83</v>
      </c>
      <c r="V1896">
        <v>13.55</v>
      </c>
      <c r="W1896">
        <v>2.18</v>
      </c>
      <c r="X1896">
        <v>1.48</v>
      </c>
      <c r="Y1896">
        <v>22.51</v>
      </c>
      <c r="Z1896">
        <v>35.24</v>
      </c>
      <c r="AA1896">
        <v>51.29</v>
      </c>
      <c r="AB1896">
        <v>46.19</v>
      </c>
      <c r="AC1896">
        <v>138.61</v>
      </c>
      <c r="AD1896">
        <v>0</v>
      </c>
      <c r="AE1896" t="s">
        <v>104</v>
      </c>
      <c r="AF1896" t="s">
        <v>653</v>
      </c>
      <c r="AG1896" t="s">
        <v>442</v>
      </c>
      <c r="AH1896" t="s">
        <v>107</v>
      </c>
    </row>
    <row r="1897" spans="1:34" ht="15">
      <c r="A1897" t="s">
        <v>101</v>
      </c>
      <c r="B1897" t="s">
        <v>652</v>
      </c>
      <c r="C1897" t="s">
        <v>441</v>
      </c>
      <c r="D1897" t="s">
        <v>232</v>
      </c>
      <c r="E1897" t="s">
        <v>106</v>
      </c>
      <c r="F1897">
        <v>2012</v>
      </c>
      <c r="G1897" t="s">
        <v>113</v>
      </c>
      <c r="H1897" t="s">
        <v>233</v>
      </c>
      <c r="I1897" t="s">
        <v>115</v>
      </c>
      <c r="J1897" t="s">
        <v>147</v>
      </c>
      <c r="L1897">
        <v>0</v>
      </c>
      <c r="M1897">
        <v>0</v>
      </c>
      <c r="N1897">
        <v>3514.4700000000003</v>
      </c>
      <c r="O1897">
        <v>0</v>
      </c>
      <c r="P1897">
        <v>-3514.4700000000003</v>
      </c>
      <c r="Q1897" t="s">
        <v>103</v>
      </c>
      <c r="R1897">
        <v>0</v>
      </c>
      <c r="S1897">
        <v>0</v>
      </c>
      <c r="T1897">
        <v>0</v>
      </c>
      <c r="U1897">
        <v>0</v>
      </c>
      <c r="V1897">
        <v>0</v>
      </c>
      <c r="W1897">
        <v>319.74</v>
      </c>
      <c r="X1897">
        <v>428.47</v>
      </c>
      <c r="Y1897">
        <v>0</v>
      </c>
      <c r="Z1897">
        <v>960.02</v>
      </c>
      <c r="AA1897">
        <v>84.51</v>
      </c>
      <c r="AB1897">
        <v>142.35</v>
      </c>
      <c r="AC1897">
        <v>1579.38</v>
      </c>
      <c r="AD1897">
        <v>0</v>
      </c>
      <c r="AE1897" t="s">
        <v>104</v>
      </c>
      <c r="AF1897" t="s">
        <v>653</v>
      </c>
      <c r="AG1897" t="s">
        <v>442</v>
      </c>
      <c r="AH1897" t="s">
        <v>107</v>
      </c>
    </row>
    <row r="1898" spans="1:34" ht="15">
      <c r="A1898" t="s">
        <v>101</v>
      </c>
      <c r="B1898" t="s">
        <v>652</v>
      </c>
      <c r="C1898" t="s">
        <v>441</v>
      </c>
      <c r="D1898" t="s">
        <v>372</v>
      </c>
      <c r="E1898" t="s">
        <v>106</v>
      </c>
      <c r="F1898">
        <v>2012</v>
      </c>
      <c r="G1898" t="s">
        <v>113</v>
      </c>
      <c r="H1898" t="s">
        <v>373</v>
      </c>
      <c r="I1898" t="s">
        <v>115</v>
      </c>
      <c r="J1898" t="s">
        <v>147</v>
      </c>
      <c r="L1898">
        <v>0</v>
      </c>
      <c r="M1898">
        <v>0</v>
      </c>
      <c r="N1898">
        <v>1625.54</v>
      </c>
      <c r="O1898">
        <v>-0.02</v>
      </c>
      <c r="P1898">
        <v>-1625.52</v>
      </c>
      <c r="Q1898" t="s">
        <v>103</v>
      </c>
      <c r="R1898">
        <v>317.40000000000003</v>
      </c>
      <c r="S1898">
        <v>15.42</v>
      </c>
      <c r="T1898">
        <v>79.9</v>
      </c>
      <c r="U1898">
        <v>33.480000000000004</v>
      </c>
      <c r="V1898">
        <v>43.87</v>
      </c>
      <c r="W1898">
        <v>14.98</v>
      </c>
      <c r="X1898">
        <v>0</v>
      </c>
      <c r="Y1898">
        <v>531.84</v>
      </c>
      <c r="Z1898">
        <v>200.99</v>
      </c>
      <c r="AA1898">
        <v>-168.13</v>
      </c>
      <c r="AB1898">
        <v>432.14</v>
      </c>
      <c r="AC1898">
        <v>123.65</v>
      </c>
      <c r="AD1898">
        <v>0</v>
      </c>
      <c r="AE1898" t="s">
        <v>104</v>
      </c>
      <c r="AF1898" t="s">
        <v>653</v>
      </c>
      <c r="AG1898" t="s">
        <v>442</v>
      </c>
      <c r="AH1898" t="s">
        <v>107</v>
      </c>
    </row>
    <row r="1899" spans="1:34" ht="15">
      <c r="A1899" t="s">
        <v>101</v>
      </c>
      <c r="B1899" t="s">
        <v>652</v>
      </c>
      <c r="C1899" t="s">
        <v>441</v>
      </c>
      <c r="D1899" t="s">
        <v>173</v>
      </c>
      <c r="E1899" t="s">
        <v>106</v>
      </c>
      <c r="F1899">
        <v>2012</v>
      </c>
      <c r="G1899" t="s">
        <v>113</v>
      </c>
      <c r="H1899" t="s">
        <v>174</v>
      </c>
      <c r="I1899" t="s">
        <v>115</v>
      </c>
      <c r="J1899" t="s">
        <v>147</v>
      </c>
      <c r="L1899">
        <v>0</v>
      </c>
      <c r="M1899">
        <v>0</v>
      </c>
      <c r="N1899">
        <v>252.25</v>
      </c>
      <c r="O1899">
        <v>0.02</v>
      </c>
      <c r="P1899">
        <v>-252.27</v>
      </c>
      <c r="Q1899" t="s">
        <v>103</v>
      </c>
      <c r="R1899">
        <v>0</v>
      </c>
      <c r="S1899">
        <v>0</v>
      </c>
      <c r="T1899">
        <v>140.74</v>
      </c>
      <c r="U1899">
        <v>21.990000000000002</v>
      </c>
      <c r="V1899">
        <v>8.76</v>
      </c>
      <c r="W1899">
        <v>0</v>
      </c>
      <c r="X1899">
        <v>0</v>
      </c>
      <c r="Y1899">
        <v>49.28</v>
      </c>
      <c r="Z1899">
        <v>5.43</v>
      </c>
      <c r="AA1899">
        <v>17.73</v>
      </c>
      <c r="AB1899">
        <v>0</v>
      </c>
      <c r="AC1899">
        <v>8.32</v>
      </c>
      <c r="AD1899">
        <v>0</v>
      </c>
      <c r="AE1899" t="s">
        <v>104</v>
      </c>
      <c r="AF1899" t="s">
        <v>653</v>
      </c>
      <c r="AG1899" t="s">
        <v>442</v>
      </c>
      <c r="AH1899" t="s">
        <v>107</v>
      </c>
    </row>
    <row r="1900" spans="1:34" ht="15">
      <c r="A1900" t="s">
        <v>101</v>
      </c>
      <c r="B1900" t="s">
        <v>652</v>
      </c>
      <c r="C1900" t="s">
        <v>441</v>
      </c>
      <c r="D1900" t="s">
        <v>175</v>
      </c>
      <c r="E1900" t="s">
        <v>106</v>
      </c>
      <c r="F1900">
        <v>2012</v>
      </c>
      <c r="G1900" t="s">
        <v>113</v>
      </c>
      <c r="H1900" t="s">
        <v>176</v>
      </c>
      <c r="I1900" t="s">
        <v>115</v>
      </c>
      <c r="J1900" t="s">
        <v>147</v>
      </c>
      <c r="L1900">
        <v>0</v>
      </c>
      <c r="M1900">
        <v>0</v>
      </c>
      <c r="N1900">
        <v>11.870000000000001</v>
      </c>
      <c r="O1900">
        <v>0</v>
      </c>
      <c r="P1900">
        <v>-11.870000000000001</v>
      </c>
      <c r="Q1900" t="s">
        <v>103</v>
      </c>
      <c r="R1900">
        <v>0</v>
      </c>
      <c r="S1900">
        <v>0</v>
      </c>
      <c r="T1900">
        <v>0</v>
      </c>
      <c r="U1900">
        <v>0</v>
      </c>
      <c r="V1900">
        <v>2.1</v>
      </c>
      <c r="W1900">
        <v>1.77</v>
      </c>
      <c r="X1900">
        <v>0</v>
      </c>
      <c r="Y1900">
        <v>0</v>
      </c>
      <c r="Z1900">
        <v>0</v>
      </c>
      <c r="AA1900">
        <v>0</v>
      </c>
      <c r="AB1900">
        <v>0</v>
      </c>
      <c r="AC1900">
        <v>8</v>
      </c>
      <c r="AD1900">
        <v>0</v>
      </c>
      <c r="AE1900" t="s">
        <v>104</v>
      </c>
      <c r="AF1900" t="s">
        <v>653</v>
      </c>
      <c r="AG1900" t="s">
        <v>442</v>
      </c>
      <c r="AH1900" t="s">
        <v>107</v>
      </c>
    </row>
    <row r="1901" spans="1:34" ht="15">
      <c r="A1901" t="s">
        <v>101</v>
      </c>
      <c r="B1901" t="s">
        <v>652</v>
      </c>
      <c r="C1901" t="s">
        <v>441</v>
      </c>
      <c r="D1901" t="s">
        <v>378</v>
      </c>
      <c r="E1901" t="s">
        <v>106</v>
      </c>
      <c r="F1901">
        <v>2012</v>
      </c>
      <c r="G1901" t="s">
        <v>113</v>
      </c>
      <c r="H1901" t="s">
        <v>379</v>
      </c>
      <c r="I1901" t="s">
        <v>115</v>
      </c>
      <c r="J1901" t="s">
        <v>150</v>
      </c>
      <c r="L1901">
        <v>0</v>
      </c>
      <c r="M1901">
        <v>0</v>
      </c>
      <c r="N1901">
        <v>133.44</v>
      </c>
      <c r="O1901">
        <v>0</v>
      </c>
      <c r="P1901">
        <v>-133.44</v>
      </c>
      <c r="Q1901" t="s">
        <v>103</v>
      </c>
      <c r="R1901">
        <v>0</v>
      </c>
      <c r="S1901">
        <v>0</v>
      </c>
      <c r="T1901">
        <v>0</v>
      </c>
      <c r="U1901">
        <v>0</v>
      </c>
      <c r="V1901">
        <v>0</v>
      </c>
      <c r="W1901">
        <v>0</v>
      </c>
      <c r="X1901">
        <v>0</v>
      </c>
      <c r="Y1901">
        <v>19.25</v>
      </c>
      <c r="Z1901">
        <v>11.06</v>
      </c>
      <c r="AA1901">
        <v>103.13</v>
      </c>
      <c r="AB1901">
        <v>0</v>
      </c>
      <c r="AC1901">
        <v>0</v>
      </c>
      <c r="AD1901">
        <v>0</v>
      </c>
      <c r="AE1901" t="s">
        <v>104</v>
      </c>
      <c r="AF1901" t="s">
        <v>653</v>
      </c>
      <c r="AG1901" t="s">
        <v>442</v>
      </c>
      <c r="AH1901" t="s">
        <v>107</v>
      </c>
    </row>
    <row r="1902" spans="1:34" ht="15">
      <c r="A1902" t="s">
        <v>101</v>
      </c>
      <c r="B1902" t="s">
        <v>652</v>
      </c>
      <c r="C1902" t="s">
        <v>441</v>
      </c>
      <c r="D1902" t="s">
        <v>410</v>
      </c>
      <c r="E1902" t="s">
        <v>106</v>
      </c>
      <c r="F1902">
        <v>2012</v>
      </c>
      <c r="G1902" t="s">
        <v>113</v>
      </c>
      <c r="H1902" t="s">
        <v>411</v>
      </c>
      <c r="I1902" t="s">
        <v>115</v>
      </c>
      <c r="J1902" t="s">
        <v>150</v>
      </c>
      <c r="L1902">
        <v>0</v>
      </c>
      <c r="M1902">
        <v>0</v>
      </c>
      <c r="N1902">
        <v>22.42</v>
      </c>
      <c r="O1902">
        <v>0</v>
      </c>
      <c r="P1902">
        <v>-22.42</v>
      </c>
      <c r="Q1902" t="s">
        <v>103</v>
      </c>
      <c r="R1902">
        <v>0</v>
      </c>
      <c r="S1902">
        <v>0</v>
      </c>
      <c r="T1902">
        <v>8.14</v>
      </c>
      <c r="U1902">
        <v>2.02</v>
      </c>
      <c r="V1902">
        <v>0.84</v>
      </c>
      <c r="W1902">
        <v>0</v>
      </c>
      <c r="X1902">
        <v>0</v>
      </c>
      <c r="Y1902">
        <v>0</v>
      </c>
      <c r="Z1902">
        <v>3.66</v>
      </c>
      <c r="AA1902">
        <v>0</v>
      </c>
      <c r="AB1902">
        <v>3.14</v>
      </c>
      <c r="AC1902">
        <v>4.62</v>
      </c>
      <c r="AD1902">
        <v>0</v>
      </c>
      <c r="AE1902" t="s">
        <v>104</v>
      </c>
      <c r="AF1902" t="s">
        <v>653</v>
      </c>
      <c r="AG1902" t="s">
        <v>442</v>
      </c>
      <c r="AH1902" t="s">
        <v>107</v>
      </c>
    </row>
    <row r="1903" spans="1:34" ht="15">
      <c r="A1903" t="s">
        <v>101</v>
      </c>
      <c r="B1903" t="s">
        <v>652</v>
      </c>
      <c r="C1903" t="s">
        <v>441</v>
      </c>
      <c r="D1903" t="s">
        <v>148</v>
      </c>
      <c r="E1903" t="s">
        <v>106</v>
      </c>
      <c r="F1903">
        <v>2012</v>
      </c>
      <c r="G1903" t="s">
        <v>113</v>
      </c>
      <c r="H1903" t="s">
        <v>149</v>
      </c>
      <c r="I1903" t="s">
        <v>115</v>
      </c>
      <c r="J1903" t="s">
        <v>150</v>
      </c>
      <c r="L1903">
        <v>0</v>
      </c>
      <c r="M1903">
        <v>0</v>
      </c>
      <c r="N1903">
        <v>4437.03</v>
      </c>
      <c r="O1903">
        <v>-0.01</v>
      </c>
      <c r="P1903">
        <v>-4437.02</v>
      </c>
      <c r="Q1903" t="s">
        <v>103</v>
      </c>
      <c r="R1903">
        <v>19.39</v>
      </c>
      <c r="S1903">
        <v>201.25</v>
      </c>
      <c r="T1903">
        <v>184.84</v>
      </c>
      <c r="U1903">
        <v>3.29</v>
      </c>
      <c r="V1903">
        <v>146.17000000000002</v>
      </c>
      <c r="W1903">
        <v>1189.02</v>
      </c>
      <c r="X1903">
        <v>14.700000000000001</v>
      </c>
      <c r="Y1903">
        <v>97.46000000000001</v>
      </c>
      <c r="Z1903">
        <v>1507.41</v>
      </c>
      <c r="AA1903">
        <v>178.07</v>
      </c>
      <c r="AB1903">
        <v>16.5</v>
      </c>
      <c r="AC1903">
        <v>878.9300000000001</v>
      </c>
      <c r="AD1903">
        <v>0</v>
      </c>
      <c r="AE1903" t="s">
        <v>104</v>
      </c>
      <c r="AF1903" t="s">
        <v>653</v>
      </c>
      <c r="AG1903" t="s">
        <v>442</v>
      </c>
      <c r="AH1903" t="s">
        <v>107</v>
      </c>
    </row>
    <row r="1904" spans="1:34" ht="15">
      <c r="A1904" t="s">
        <v>101</v>
      </c>
      <c r="B1904" t="s">
        <v>652</v>
      </c>
      <c r="C1904" t="s">
        <v>441</v>
      </c>
      <c r="D1904" t="s">
        <v>478</v>
      </c>
      <c r="E1904" t="s">
        <v>106</v>
      </c>
      <c r="F1904">
        <v>2012</v>
      </c>
      <c r="G1904" t="s">
        <v>113</v>
      </c>
      <c r="H1904" t="s">
        <v>479</v>
      </c>
      <c r="I1904" t="s">
        <v>115</v>
      </c>
      <c r="J1904" t="s">
        <v>150</v>
      </c>
      <c r="L1904">
        <v>0</v>
      </c>
      <c r="M1904">
        <v>0</v>
      </c>
      <c r="N1904">
        <v>42.980000000000004</v>
      </c>
      <c r="O1904">
        <v>0</v>
      </c>
      <c r="P1904">
        <v>-42.980000000000004</v>
      </c>
      <c r="Q1904" t="s">
        <v>103</v>
      </c>
      <c r="R1904">
        <v>0</v>
      </c>
      <c r="S1904">
        <v>0</v>
      </c>
      <c r="T1904">
        <v>0</v>
      </c>
      <c r="U1904">
        <v>0</v>
      </c>
      <c r="V1904">
        <v>0</v>
      </c>
      <c r="W1904">
        <v>0</v>
      </c>
      <c r="X1904">
        <v>0</v>
      </c>
      <c r="Y1904">
        <v>0</v>
      </c>
      <c r="Z1904">
        <v>0</v>
      </c>
      <c r="AA1904">
        <v>0</v>
      </c>
      <c r="AB1904">
        <v>0</v>
      </c>
      <c r="AC1904">
        <v>42.980000000000004</v>
      </c>
      <c r="AD1904">
        <v>0</v>
      </c>
      <c r="AE1904" t="s">
        <v>104</v>
      </c>
      <c r="AF1904" t="s">
        <v>653</v>
      </c>
      <c r="AG1904" t="s">
        <v>442</v>
      </c>
      <c r="AH1904" t="s">
        <v>107</v>
      </c>
    </row>
    <row r="1905" spans="1:34" ht="15">
      <c r="A1905" t="s">
        <v>101</v>
      </c>
      <c r="B1905" t="s">
        <v>652</v>
      </c>
      <c r="C1905" t="s">
        <v>441</v>
      </c>
      <c r="D1905" t="s">
        <v>374</v>
      </c>
      <c r="E1905" t="s">
        <v>106</v>
      </c>
      <c r="F1905">
        <v>2012</v>
      </c>
      <c r="G1905" t="s">
        <v>113</v>
      </c>
      <c r="H1905" t="s">
        <v>375</v>
      </c>
      <c r="I1905" t="s">
        <v>115</v>
      </c>
      <c r="J1905" t="s">
        <v>150</v>
      </c>
      <c r="L1905">
        <v>0</v>
      </c>
      <c r="M1905">
        <v>0</v>
      </c>
      <c r="N1905">
        <v>143.49</v>
      </c>
      <c r="O1905">
        <v>0</v>
      </c>
      <c r="P1905">
        <v>-143.49</v>
      </c>
      <c r="Q1905" t="s">
        <v>103</v>
      </c>
      <c r="R1905">
        <v>0</v>
      </c>
      <c r="S1905">
        <v>0</v>
      </c>
      <c r="T1905">
        <v>8.32</v>
      </c>
      <c r="U1905">
        <v>0</v>
      </c>
      <c r="V1905">
        <v>4.95</v>
      </c>
      <c r="W1905">
        <v>4.92</v>
      </c>
      <c r="X1905">
        <v>0</v>
      </c>
      <c r="Y1905">
        <v>0</v>
      </c>
      <c r="Z1905">
        <v>8.700000000000001</v>
      </c>
      <c r="AA1905">
        <v>97.35000000000001</v>
      </c>
      <c r="AB1905">
        <v>0</v>
      </c>
      <c r="AC1905">
        <v>19.25</v>
      </c>
      <c r="AD1905">
        <v>0</v>
      </c>
      <c r="AE1905" t="s">
        <v>104</v>
      </c>
      <c r="AF1905" t="s">
        <v>653</v>
      </c>
      <c r="AG1905" t="s">
        <v>442</v>
      </c>
      <c r="AH1905" t="s">
        <v>107</v>
      </c>
    </row>
    <row r="1906" spans="1:34" ht="15">
      <c r="A1906" t="s">
        <v>101</v>
      </c>
      <c r="B1906" t="s">
        <v>652</v>
      </c>
      <c r="C1906" t="s">
        <v>441</v>
      </c>
      <c r="D1906" t="s">
        <v>494</v>
      </c>
      <c r="E1906" t="s">
        <v>106</v>
      </c>
      <c r="F1906">
        <v>2012</v>
      </c>
      <c r="G1906" t="s">
        <v>113</v>
      </c>
      <c r="H1906" t="s">
        <v>495</v>
      </c>
      <c r="I1906" t="s">
        <v>115</v>
      </c>
      <c r="J1906" t="s">
        <v>150</v>
      </c>
      <c r="L1906">
        <v>0</v>
      </c>
      <c r="M1906">
        <v>0</v>
      </c>
      <c r="N1906">
        <v>9.950000000000001</v>
      </c>
      <c r="O1906">
        <v>0</v>
      </c>
      <c r="P1906">
        <v>-9.950000000000001</v>
      </c>
      <c r="Q1906" t="s">
        <v>103</v>
      </c>
      <c r="R1906">
        <v>0</v>
      </c>
      <c r="S1906">
        <v>0</v>
      </c>
      <c r="T1906">
        <v>0</v>
      </c>
      <c r="U1906">
        <v>9.950000000000001</v>
      </c>
      <c r="V1906">
        <v>0</v>
      </c>
      <c r="W1906">
        <v>0</v>
      </c>
      <c r="X1906">
        <v>0</v>
      </c>
      <c r="Y1906">
        <v>0</v>
      </c>
      <c r="Z1906">
        <v>0</v>
      </c>
      <c r="AA1906">
        <v>0</v>
      </c>
      <c r="AB1906">
        <v>0</v>
      </c>
      <c r="AC1906">
        <v>0</v>
      </c>
      <c r="AD1906">
        <v>0</v>
      </c>
      <c r="AE1906" t="s">
        <v>104</v>
      </c>
      <c r="AF1906" t="s">
        <v>653</v>
      </c>
      <c r="AG1906" t="s">
        <v>442</v>
      </c>
      <c r="AH1906" t="s">
        <v>107</v>
      </c>
    </row>
    <row r="1907" spans="1:34" ht="15">
      <c r="A1907" t="s">
        <v>101</v>
      </c>
      <c r="B1907" t="s">
        <v>652</v>
      </c>
      <c r="C1907" t="s">
        <v>441</v>
      </c>
      <c r="D1907" t="s">
        <v>151</v>
      </c>
      <c r="E1907" t="s">
        <v>106</v>
      </c>
      <c r="F1907">
        <v>2012</v>
      </c>
      <c r="G1907" t="s">
        <v>113</v>
      </c>
      <c r="H1907" t="s">
        <v>152</v>
      </c>
      <c r="I1907" t="s">
        <v>115</v>
      </c>
      <c r="J1907" t="s">
        <v>150</v>
      </c>
      <c r="L1907">
        <v>0</v>
      </c>
      <c r="M1907">
        <v>0</v>
      </c>
      <c r="N1907">
        <v>1434.95</v>
      </c>
      <c r="O1907">
        <v>0.01</v>
      </c>
      <c r="P1907">
        <v>-1434.96</v>
      </c>
      <c r="Q1907" t="s">
        <v>103</v>
      </c>
      <c r="R1907">
        <v>0</v>
      </c>
      <c r="S1907">
        <v>0</v>
      </c>
      <c r="T1907">
        <v>94.03</v>
      </c>
      <c r="U1907">
        <v>0</v>
      </c>
      <c r="V1907">
        <v>801.48</v>
      </c>
      <c r="W1907">
        <v>0</v>
      </c>
      <c r="X1907">
        <v>119.8</v>
      </c>
      <c r="Y1907">
        <v>50</v>
      </c>
      <c r="Z1907">
        <v>0</v>
      </c>
      <c r="AA1907">
        <v>93.39</v>
      </c>
      <c r="AB1907">
        <v>0</v>
      </c>
      <c r="AC1907">
        <v>276.25</v>
      </c>
      <c r="AD1907">
        <v>0</v>
      </c>
      <c r="AE1907" t="s">
        <v>104</v>
      </c>
      <c r="AF1907" t="s">
        <v>653</v>
      </c>
      <c r="AG1907" t="s">
        <v>442</v>
      </c>
      <c r="AH1907" t="s">
        <v>107</v>
      </c>
    </row>
    <row r="1908" spans="1:34" ht="15">
      <c r="A1908" t="s">
        <v>101</v>
      </c>
      <c r="B1908" t="s">
        <v>652</v>
      </c>
      <c r="C1908" t="s">
        <v>441</v>
      </c>
      <c r="D1908" t="s">
        <v>185</v>
      </c>
      <c r="E1908" t="s">
        <v>106</v>
      </c>
      <c r="F1908">
        <v>2012</v>
      </c>
      <c r="G1908" t="s">
        <v>113</v>
      </c>
      <c r="H1908" t="s">
        <v>186</v>
      </c>
      <c r="I1908" t="s">
        <v>115</v>
      </c>
      <c r="J1908" t="s">
        <v>187</v>
      </c>
      <c r="L1908">
        <v>0</v>
      </c>
      <c r="M1908">
        <v>0</v>
      </c>
      <c r="N1908">
        <v>142.20000000000002</v>
      </c>
      <c r="O1908">
        <v>0</v>
      </c>
      <c r="P1908">
        <v>-142.20000000000002</v>
      </c>
      <c r="Q1908" t="s">
        <v>103</v>
      </c>
      <c r="R1908">
        <v>0</v>
      </c>
      <c r="S1908">
        <v>0</v>
      </c>
      <c r="T1908">
        <v>0</v>
      </c>
      <c r="U1908">
        <v>0</v>
      </c>
      <c r="V1908">
        <v>0</v>
      </c>
      <c r="W1908">
        <v>0</v>
      </c>
      <c r="X1908">
        <v>0</v>
      </c>
      <c r="Y1908">
        <v>0</v>
      </c>
      <c r="Z1908">
        <v>177.9</v>
      </c>
      <c r="AA1908">
        <v>0</v>
      </c>
      <c r="AB1908">
        <v>-35.7</v>
      </c>
      <c r="AC1908">
        <v>0</v>
      </c>
      <c r="AD1908">
        <v>0</v>
      </c>
      <c r="AE1908" t="s">
        <v>104</v>
      </c>
      <c r="AF1908" t="s">
        <v>653</v>
      </c>
      <c r="AG1908" t="s">
        <v>442</v>
      </c>
      <c r="AH1908" t="s">
        <v>107</v>
      </c>
    </row>
    <row r="1909" spans="1:34" ht="15">
      <c r="A1909" t="s">
        <v>101</v>
      </c>
      <c r="B1909" t="s">
        <v>652</v>
      </c>
      <c r="C1909" t="s">
        <v>441</v>
      </c>
      <c r="D1909" t="s">
        <v>188</v>
      </c>
      <c r="E1909" t="s">
        <v>106</v>
      </c>
      <c r="F1909">
        <v>2012</v>
      </c>
      <c r="G1909" t="s">
        <v>113</v>
      </c>
      <c r="H1909" t="s">
        <v>189</v>
      </c>
      <c r="I1909" t="s">
        <v>115</v>
      </c>
      <c r="J1909" t="s">
        <v>190</v>
      </c>
      <c r="L1909">
        <v>0</v>
      </c>
      <c r="M1909">
        <v>0</v>
      </c>
      <c r="N1909">
        <v>3267.51</v>
      </c>
      <c r="O1909">
        <v>0.02</v>
      </c>
      <c r="P1909">
        <v>-3267.53</v>
      </c>
      <c r="Q1909" t="s">
        <v>103</v>
      </c>
      <c r="R1909">
        <v>0</v>
      </c>
      <c r="S1909">
        <v>0</v>
      </c>
      <c r="T1909">
        <v>0</v>
      </c>
      <c r="U1909">
        <v>0</v>
      </c>
      <c r="V1909">
        <v>0</v>
      </c>
      <c r="W1909">
        <v>0</v>
      </c>
      <c r="X1909">
        <v>0</v>
      </c>
      <c r="Y1909">
        <v>902.28</v>
      </c>
      <c r="Z1909">
        <v>0</v>
      </c>
      <c r="AA1909">
        <v>0</v>
      </c>
      <c r="AB1909">
        <v>2115.05</v>
      </c>
      <c r="AC1909">
        <v>250.18</v>
      </c>
      <c r="AD1909">
        <v>0</v>
      </c>
      <c r="AE1909" t="s">
        <v>104</v>
      </c>
      <c r="AF1909" t="s">
        <v>653</v>
      </c>
      <c r="AG1909" t="s">
        <v>442</v>
      </c>
      <c r="AH1909" t="s">
        <v>107</v>
      </c>
    </row>
    <row r="1910" spans="1:34" ht="15">
      <c r="A1910" t="s">
        <v>101</v>
      </c>
      <c r="B1910" t="s">
        <v>652</v>
      </c>
      <c r="C1910" t="s">
        <v>441</v>
      </c>
      <c r="D1910" t="s">
        <v>225</v>
      </c>
      <c r="E1910" t="s">
        <v>106</v>
      </c>
      <c r="F1910">
        <v>2012</v>
      </c>
      <c r="G1910" t="s">
        <v>113</v>
      </c>
      <c r="H1910" t="s">
        <v>226</v>
      </c>
      <c r="I1910" t="s">
        <v>115</v>
      </c>
      <c r="J1910" t="s">
        <v>227</v>
      </c>
      <c r="L1910">
        <v>0</v>
      </c>
      <c r="M1910">
        <v>0</v>
      </c>
      <c r="N1910">
        <v>28308.52</v>
      </c>
      <c r="O1910">
        <v>0</v>
      </c>
      <c r="P1910">
        <v>-28308.52</v>
      </c>
      <c r="Q1910" t="s">
        <v>103</v>
      </c>
      <c r="R1910">
        <v>1759.46</v>
      </c>
      <c r="S1910">
        <v>1585.04</v>
      </c>
      <c r="T1910">
        <v>2944.48</v>
      </c>
      <c r="U1910">
        <v>1278.92</v>
      </c>
      <c r="V1910">
        <v>5080.09</v>
      </c>
      <c r="W1910">
        <v>2433.2200000000003</v>
      </c>
      <c r="X1910">
        <v>3916.57</v>
      </c>
      <c r="Y1910">
        <v>507.74</v>
      </c>
      <c r="Z1910">
        <v>5238.66</v>
      </c>
      <c r="AA1910">
        <v>1236.23</v>
      </c>
      <c r="AB1910">
        <v>1077.77</v>
      </c>
      <c r="AC1910">
        <v>1250.34</v>
      </c>
      <c r="AD1910">
        <v>0</v>
      </c>
      <c r="AE1910" t="s">
        <v>104</v>
      </c>
      <c r="AF1910" t="s">
        <v>653</v>
      </c>
      <c r="AG1910" t="s">
        <v>442</v>
      </c>
      <c r="AH1910" t="s">
        <v>107</v>
      </c>
    </row>
    <row r="1911" spans="1:34" ht="15">
      <c r="A1911" t="s">
        <v>101</v>
      </c>
      <c r="B1911" t="s">
        <v>652</v>
      </c>
      <c r="C1911" t="s">
        <v>441</v>
      </c>
      <c r="D1911" t="s">
        <v>228</v>
      </c>
      <c r="E1911" t="s">
        <v>106</v>
      </c>
      <c r="F1911">
        <v>2012</v>
      </c>
      <c r="G1911" t="s">
        <v>113</v>
      </c>
      <c r="H1911" t="s">
        <v>229</v>
      </c>
      <c r="I1911" t="s">
        <v>115</v>
      </c>
      <c r="J1911" t="s">
        <v>227</v>
      </c>
      <c r="L1911">
        <v>0</v>
      </c>
      <c r="M1911">
        <v>0</v>
      </c>
      <c r="N1911">
        <v>16349.84</v>
      </c>
      <c r="O1911">
        <v>0</v>
      </c>
      <c r="P1911">
        <v>-16349.84</v>
      </c>
      <c r="Q1911" t="s">
        <v>103</v>
      </c>
      <c r="R1911">
        <v>1015.0600000000001</v>
      </c>
      <c r="S1911">
        <v>914.4</v>
      </c>
      <c r="T1911">
        <v>1698.57</v>
      </c>
      <c r="U1911">
        <v>742.02</v>
      </c>
      <c r="V1911">
        <v>2931.01</v>
      </c>
      <c r="W1911">
        <v>1403.84</v>
      </c>
      <c r="X1911">
        <v>2263.14</v>
      </c>
      <c r="Y1911">
        <v>298.53000000000003</v>
      </c>
      <c r="Z1911">
        <v>3024.77</v>
      </c>
      <c r="AA1911">
        <v>714.83</v>
      </c>
      <c r="AB1911">
        <v>621.67</v>
      </c>
      <c r="AC1911">
        <v>722</v>
      </c>
      <c r="AD1911">
        <v>0</v>
      </c>
      <c r="AE1911" t="s">
        <v>104</v>
      </c>
      <c r="AF1911" t="s">
        <v>653</v>
      </c>
      <c r="AG1911" t="s">
        <v>442</v>
      </c>
      <c r="AH1911" t="s">
        <v>107</v>
      </c>
    </row>
    <row r="1912" spans="1:34" ht="15">
      <c r="A1912" t="s">
        <v>101</v>
      </c>
      <c r="B1912" t="s">
        <v>756</v>
      </c>
      <c r="C1912" t="s">
        <v>441</v>
      </c>
      <c r="D1912" t="s">
        <v>137</v>
      </c>
      <c r="E1912" t="s">
        <v>106</v>
      </c>
      <c r="F1912">
        <v>2012</v>
      </c>
      <c r="G1912" t="s">
        <v>113</v>
      </c>
      <c r="H1912" t="s">
        <v>138</v>
      </c>
      <c r="I1912" t="s">
        <v>115</v>
      </c>
      <c r="J1912" t="s">
        <v>129</v>
      </c>
      <c r="K1912" t="s">
        <v>136</v>
      </c>
      <c r="L1912">
        <v>0</v>
      </c>
      <c r="M1912">
        <v>0</v>
      </c>
      <c r="N1912">
        <v>2374.94</v>
      </c>
      <c r="O1912">
        <v>0</v>
      </c>
      <c r="P1912">
        <v>-2374.94</v>
      </c>
      <c r="Q1912" t="s">
        <v>103</v>
      </c>
      <c r="R1912">
        <v>0</v>
      </c>
      <c r="S1912">
        <v>0</v>
      </c>
      <c r="T1912">
        <v>0</v>
      </c>
      <c r="U1912">
        <v>0</v>
      </c>
      <c r="V1912">
        <v>0</v>
      </c>
      <c r="W1912">
        <v>0</v>
      </c>
      <c r="X1912">
        <v>0</v>
      </c>
      <c r="Y1912">
        <v>0</v>
      </c>
      <c r="Z1912">
        <v>0</v>
      </c>
      <c r="AA1912">
        <v>0</v>
      </c>
      <c r="AB1912">
        <v>0</v>
      </c>
      <c r="AC1912">
        <v>2374.94</v>
      </c>
      <c r="AD1912">
        <v>0</v>
      </c>
      <c r="AE1912" t="s">
        <v>104</v>
      </c>
      <c r="AF1912" t="s">
        <v>442</v>
      </c>
      <c r="AG1912" t="s">
        <v>442</v>
      </c>
      <c r="AH1912" t="s">
        <v>107</v>
      </c>
    </row>
    <row r="1913" spans="1:34" ht="15">
      <c r="A1913" t="s">
        <v>101</v>
      </c>
      <c r="B1913" t="s">
        <v>756</v>
      </c>
      <c r="C1913" t="s">
        <v>441</v>
      </c>
      <c r="D1913" t="s">
        <v>139</v>
      </c>
      <c r="E1913" t="s">
        <v>106</v>
      </c>
      <c r="F1913">
        <v>2012</v>
      </c>
      <c r="G1913" t="s">
        <v>113</v>
      </c>
      <c r="H1913" t="s">
        <v>140</v>
      </c>
      <c r="I1913" t="s">
        <v>115</v>
      </c>
      <c r="J1913" t="s">
        <v>129</v>
      </c>
      <c r="K1913" t="s">
        <v>136</v>
      </c>
      <c r="L1913">
        <v>0</v>
      </c>
      <c r="M1913">
        <v>0</v>
      </c>
      <c r="N1913">
        <v>2207.44</v>
      </c>
      <c r="O1913">
        <v>0</v>
      </c>
      <c r="P1913">
        <v>-2207.44</v>
      </c>
      <c r="Q1913" t="s">
        <v>103</v>
      </c>
      <c r="R1913">
        <v>0</v>
      </c>
      <c r="S1913">
        <v>0</v>
      </c>
      <c r="T1913">
        <v>0</v>
      </c>
      <c r="U1913">
        <v>0</v>
      </c>
      <c r="V1913">
        <v>0</v>
      </c>
      <c r="W1913">
        <v>0</v>
      </c>
      <c r="X1913">
        <v>0</v>
      </c>
      <c r="Y1913">
        <v>0</v>
      </c>
      <c r="Z1913">
        <v>0</v>
      </c>
      <c r="AA1913">
        <v>0</v>
      </c>
      <c r="AB1913">
        <v>0</v>
      </c>
      <c r="AC1913">
        <v>2207.44</v>
      </c>
      <c r="AD1913">
        <v>0</v>
      </c>
      <c r="AE1913" t="s">
        <v>104</v>
      </c>
      <c r="AF1913" t="s">
        <v>442</v>
      </c>
      <c r="AG1913" t="s">
        <v>442</v>
      </c>
      <c r="AH1913" t="s">
        <v>107</v>
      </c>
    </row>
    <row r="1914" spans="1:34" ht="15">
      <c r="A1914" t="s">
        <v>101</v>
      </c>
      <c r="B1914" t="s">
        <v>756</v>
      </c>
      <c r="C1914" t="s">
        <v>441</v>
      </c>
      <c r="D1914" t="s">
        <v>185</v>
      </c>
      <c r="E1914" t="s">
        <v>106</v>
      </c>
      <c r="F1914">
        <v>2012</v>
      </c>
      <c r="G1914" t="s">
        <v>113</v>
      </c>
      <c r="H1914" t="s">
        <v>186</v>
      </c>
      <c r="I1914" t="s">
        <v>115</v>
      </c>
      <c r="J1914" t="s">
        <v>187</v>
      </c>
      <c r="L1914">
        <v>0</v>
      </c>
      <c r="M1914">
        <v>0</v>
      </c>
      <c r="N1914">
        <v>288</v>
      </c>
      <c r="O1914">
        <v>0</v>
      </c>
      <c r="P1914">
        <v>-288</v>
      </c>
      <c r="Q1914" t="s">
        <v>103</v>
      </c>
      <c r="R1914">
        <v>0</v>
      </c>
      <c r="S1914">
        <v>0</v>
      </c>
      <c r="T1914">
        <v>0</v>
      </c>
      <c r="U1914">
        <v>0</v>
      </c>
      <c r="V1914">
        <v>0</v>
      </c>
      <c r="W1914">
        <v>0</v>
      </c>
      <c r="X1914">
        <v>0</v>
      </c>
      <c r="Y1914">
        <v>0</v>
      </c>
      <c r="Z1914">
        <v>0</v>
      </c>
      <c r="AA1914">
        <v>0</v>
      </c>
      <c r="AB1914">
        <v>0</v>
      </c>
      <c r="AC1914">
        <v>288</v>
      </c>
      <c r="AD1914">
        <v>0</v>
      </c>
      <c r="AE1914" t="s">
        <v>104</v>
      </c>
      <c r="AF1914" t="s">
        <v>442</v>
      </c>
      <c r="AG1914" t="s">
        <v>442</v>
      </c>
      <c r="AH1914" t="s">
        <v>107</v>
      </c>
    </row>
    <row r="1915" spans="1:34" ht="15">
      <c r="A1915" t="s">
        <v>101</v>
      </c>
      <c r="B1915" t="s">
        <v>102</v>
      </c>
      <c r="C1915" t="s">
        <v>457</v>
      </c>
      <c r="D1915" t="s">
        <v>132</v>
      </c>
      <c r="E1915" t="s">
        <v>102</v>
      </c>
      <c r="F1915">
        <v>2012</v>
      </c>
      <c r="G1915" t="s">
        <v>113</v>
      </c>
      <c r="H1915" t="s">
        <v>133</v>
      </c>
      <c r="I1915" t="s">
        <v>115</v>
      </c>
      <c r="J1915" t="s">
        <v>129</v>
      </c>
      <c r="K1915" t="s">
        <v>130</v>
      </c>
      <c r="L1915">
        <v>0</v>
      </c>
      <c r="M1915">
        <v>0</v>
      </c>
      <c r="N1915">
        <v>0</v>
      </c>
      <c r="O1915">
        <v>0</v>
      </c>
      <c r="P1915">
        <v>0</v>
      </c>
      <c r="Q1915" t="s">
        <v>103</v>
      </c>
      <c r="R1915">
        <v>0</v>
      </c>
      <c r="S1915">
        <v>0</v>
      </c>
      <c r="T1915">
        <v>0</v>
      </c>
      <c r="U1915">
        <v>0</v>
      </c>
      <c r="V1915">
        <v>0</v>
      </c>
      <c r="W1915">
        <v>0</v>
      </c>
      <c r="X1915">
        <v>0</v>
      </c>
      <c r="Y1915">
        <v>0</v>
      </c>
      <c r="Z1915">
        <v>0</v>
      </c>
      <c r="AA1915">
        <v>8154.72</v>
      </c>
      <c r="AB1915">
        <v>-8154.72</v>
      </c>
      <c r="AC1915">
        <v>0</v>
      </c>
      <c r="AD1915">
        <v>0</v>
      </c>
      <c r="AE1915" t="s">
        <v>104</v>
      </c>
      <c r="AF1915" t="s">
        <v>105</v>
      </c>
      <c r="AG1915" t="s">
        <v>460</v>
      </c>
      <c r="AH1915" t="s">
        <v>105</v>
      </c>
    </row>
    <row r="1916" spans="1:34" ht="15">
      <c r="A1916" t="s">
        <v>101</v>
      </c>
      <c r="B1916" t="s">
        <v>102</v>
      </c>
      <c r="C1916" t="s">
        <v>457</v>
      </c>
      <c r="D1916" t="s">
        <v>143</v>
      </c>
      <c r="E1916" t="s">
        <v>102</v>
      </c>
      <c r="F1916">
        <v>2012</v>
      </c>
      <c r="G1916" t="s">
        <v>113</v>
      </c>
      <c r="H1916" t="s">
        <v>144</v>
      </c>
      <c r="I1916" t="s">
        <v>115</v>
      </c>
      <c r="J1916" t="s">
        <v>129</v>
      </c>
      <c r="K1916" t="s">
        <v>136</v>
      </c>
      <c r="L1916">
        <v>0</v>
      </c>
      <c r="M1916">
        <v>0</v>
      </c>
      <c r="N1916">
        <v>0</v>
      </c>
      <c r="O1916">
        <v>0</v>
      </c>
      <c r="P1916">
        <v>0</v>
      </c>
      <c r="Q1916" t="s">
        <v>103</v>
      </c>
      <c r="R1916">
        <v>0</v>
      </c>
      <c r="S1916">
        <v>0</v>
      </c>
      <c r="T1916">
        <v>0</v>
      </c>
      <c r="U1916">
        <v>0</v>
      </c>
      <c r="V1916">
        <v>0</v>
      </c>
      <c r="W1916">
        <v>0</v>
      </c>
      <c r="X1916">
        <v>0</v>
      </c>
      <c r="Y1916">
        <v>0</v>
      </c>
      <c r="Z1916">
        <v>0</v>
      </c>
      <c r="AA1916">
        <v>1182.76</v>
      </c>
      <c r="AB1916">
        <v>-1182.76</v>
      </c>
      <c r="AC1916">
        <v>0</v>
      </c>
      <c r="AD1916">
        <v>0</v>
      </c>
      <c r="AE1916" t="s">
        <v>104</v>
      </c>
      <c r="AF1916" t="s">
        <v>105</v>
      </c>
      <c r="AG1916" t="s">
        <v>460</v>
      </c>
      <c r="AH1916" t="s">
        <v>105</v>
      </c>
    </row>
    <row r="1917" spans="1:34" ht="15">
      <c r="A1917" t="s">
        <v>101</v>
      </c>
      <c r="B1917" t="s">
        <v>102</v>
      </c>
      <c r="C1917" t="s">
        <v>457</v>
      </c>
      <c r="D1917" t="s">
        <v>458</v>
      </c>
      <c r="E1917" t="s">
        <v>102</v>
      </c>
      <c r="F1917">
        <v>2012</v>
      </c>
      <c r="G1917" t="s">
        <v>121</v>
      </c>
      <c r="H1917" t="s">
        <v>459</v>
      </c>
      <c r="I1917" t="s">
        <v>123</v>
      </c>
      <c r="J1917" t="s">
        <v>124</v>
      </c>
      <c r="L1917">
        <v>0</v>
      </c>
      <c r="M1917">
        <v>0</v>
      </c>
      <c r="N1917">
        <v>-28151.11</v>
      </c>
      <c r="O1917">
        <v>0</v>
      </c>
      <c r="P1917">
        <v>28151.11</v>
      </c>
      <c r="Q1917" t="s">
        <v>103</v>
      </c>
      <c r="R1917">
        <v>0</v>
      </c>
      <c r="S1917">
        <v>0</v>
      </c>
      <c r="T1917">
        <v>0</v>
      </c>
      <c r="U1917">
        <v>0</v>
      </c>
      <c r="V1917">
        <v>0</v>
      </c>
      <c r="W1917">
        <v>0</v>
      </c>
      <c r="X1917">
        <v>0</v>
      </c>
      <c r="Y1917">
        <v>0</v>
      </c>
      <c r="Z1917">
        <v>0</v>
      </c>
      <c r="AA1917">
        <v>0</v>
      </c>
      <c r="AB1917">
        <v>0</v>
      </c>
      <c r="AC1917">
        <v>-28151.11</v>
      </c>
      <c r="AD1917">
        <v>0</v>
      </c>
      <c r="AE1917" t="s">
        <v>104</v>
      </c>
      <c r="AF1917" t="s">
        <v>105</v>
      </c>
      <c r="AG1917" t="s">
        <v>460</v>
      </c>
      <c r="AH1917" t="s">
        <v>105</v>
      </c>
    </row>
    <row r="1918" spans="1:34" ht="15">
      <c r="A1918" t="s">
        <v>101</v>
      </c>
      <c r="B1918" t="s">
        <v>102</v>
      </c>
      <c r="C1918" t="s">
        <v>457</v>
      </c>
      <c r="D1918" t="s">
        <v>461</v>
      </c>
      <c r="E1918" t="s">
        <v>102</v>
      </c>
      <c r="F1918">
        <v>2012</v>
      </c>
      <c r="G1918" t="s">
        <v>121</v>
      </c>
      <c r="H1918" t="s">
        <v>462</v>
      </c>
      <c r="I1918" t="s">
        <v>123</v>
      </c>
      <c r="J1918" t="s">
        <v>124</v>
      </c>
      <c r="L1918">
        <v>0</v>
      </c>
      <c r="M1918">
        <v>0</v>
      </c>
      <c r="N1918">
        <v>-1896279.7000000002</v>
      </c>
      <c r="O1918">
        <v>0</v>
      </c>
      <c r="P1918">
        <v>1896279.7000000002</v>
      </c>
      <c r="Q1918" t="s">
        <v>103</v>
      </c>
      <c r="R1918">
        <v>0</v>
      </c>
      <c r="S1918">
        <v>0</v>
      </c>
      <c r="T1918">
        <v>0</v>
      </c>
      <c r="U1918">
        <v>0</v>
      </c>
      <c r="V1918">
        <v>0</v>
      </c>
      <c r="W1918">
        <v>0</v>
      </c>
      <c r="X1918">
        <v>0</v>
      </c>
      <c r="Y1918">
        <v>0</v>
      </c>
      <c r="Z1918">
        <v>0</v>
      </c>
      <c r="AA1918">
        <v>0</v>
      </c>
      <c r="AB1918">
        <v>0</v>
      </c>
      <c r="AC1918">
        <v>-1896279.7000000002</v>
      </c>
      <c r="AD1918">
        <v>0</v>
      </c>
      <c r="AE1918" t="s">
        <v>104</v>
      </c>
      <c r="AF1918" t="s">
        <v>105</v>
      </c>
      <c r="AG1918" t="s">
        <v>460</v>
      </c>
      <c r="AH1918" t="s">
        <v>105</v>
      </c>
    </row>
    <row r="1919" spans="1:34" ht="15">
      <c r="A1919" t="s">
        <v>101</v>
      </c>
      <c r="B1919" t="s">
        <v>544</v>
      </c>
      <c r="C1919" t="s">
        <v>457</v>
      </c>
      <c r="D1919" t="s">
        <v>127</v>
      </c>
      <c r="E1919" t="s">
        <v>106</v>
      </c>
      <c r="F1919">
        <v>2012</v>
      </c>
      <c r="G1919" t="s">
        <v>113</v>
      </c>
      <c r="H1919" t="s">
        <v>128</v>
      </c>
      <c r="I1919" t="s">
        <v>115</v>
      </c>
      <c r="J1919" t="s">
        <v>129</v>
      </c>
      <c r="K1919" t="s">
        <v>130</v>
      </c>
      <c r="L1919">
        <v>0</v>
      </c>
      <c r="M1919">
        <v>0</v>
      </c>
      <c r="N1919">
        <v>671717.8</v>
      </c>
      <c r="O1919">
        <v>0</v>
      </c>
      <c r="P1919">
        <v>-671717.8</v>
      </c>
      <c r="Q1919" t="s">
        <v>103</v>
      </c>
      <c r="R1919">
        <v>0</v>
      </c>
      <c r="S1919">
        <v>0</v>
      </c>
      <c r="T1919">
        <v>0</v>
      </c>
      <c r="U1919">
        <v>0</v>
      </c>
      <c r="V1919">
        <v>0</v>
      </c>
      <c r="W1919">
        <v>0</v>
      </c>
      <c r="X1919">
        <v>0</v>
      </c>
      <c r="Y1919">
        <v>51344.66</v>
      </c>
      <c r="Z1919">
        <v>52160.37</v>
      </c>
      <c r="AA1919">
        <v>52854.72</v>
      </c>
      <c r="AB1919">
        <v>51361.5</v>
      </c>
      <c r="AC1919">
        <v>67186.97</v>
      </c>
      <c r="AD1919">
        <v>396809.58</v>
      </c>
      <c r="AE1919" t="s">
        <v>104</v>
      </c>
      <c r="AF1919" t="s">
        <v>545</v>
      </c>
      <c r="AG1919" t="s">
        <v>460</v>
      </c>
      <c r="AH1919" t="s">
        <v>107</v>
      </c>
    </row>
    <row r="1920" spans="1:34" ht="15">
      <c r="A1920" t="s">
        <v>101</v>
      </c>
      <c r="B1920" t="s">
        <v>544</v>
      </c>
      <c r="C1920" t="s">
        <v>457</v>
      </c>
      <c r="D1920" t="s">
        <v>255</v>
      </c>
      <c r="E1920" t="s">
        <v>106</v>
      </c>
      <c r="F1920">
        <v>2012</v>
      </c>
      <c r="G1920" t="s">
        <v>113</v>
      </c>
      <c r="H1920" t="s">
        <v>256</v>
      </c>
      <c r="I1920" t="s">
        <v>115</v>
      </c>
      <c r="J1920" t="s">
        <v>129</v>
      </c>
      <c r="K1920" t="s">
        <v>130</v>
      </c>
      <c r="L1920">
        <v>0</v>
      </c>
      <c r="M1920">
        <v>0</v>
      </c>
      <c r="N1920">
        <v>2910.79</v>
      </c>
      <c r="O1920">
        <v>0</v>
      </c>
      <c r="P1920">
        <v>-2910.79</v>
      </c>
      <c r="Q1920" t="s">
        <v>103</v>
      </c>
      <c r="R1920">
        <v>0</v>
      </c>
      <c r="S1920">
        <v>0</v>
      </c>
      <c r="T1920">
        <v>0</v>
      </c>
      <c r="U1920">
        <v>0</v>
      </c>
      <c r="V1920">
        <v>0</v>
      </c>
      <c r="W1920">
        <v>0</v>
      </c>
      <c r="X1920">
        <v>0</v>
      </c>
      <c r="Y1920">
        <v>483.27</v>
      </c>
      <c r="Z1920">
        <v>395.41</v>
      </c>
      <c r="AA1920">
        <v>0</v>
      </c>
      <c r="AB1920">
        <v>322.19</v>
      </c>
      <c r="AC1920">
        <v>300.22</v>
      </c>
      <c r="AD1920">
        <v>1409.7</v>
      </c>
      <c r="AE1920" t="s">
        <v>104</v>
      </c>
      <c r="AF1920" t="s">
        <v>545</v>
      </c>
      <c r="AG1920" t="s">
        <v>460</v>
      </c>
      <c r="AH1920" t="s">
        <v>107</v>
      </c>
    </row>
    <row r="1921" spans="1:34" ht="15">
      <c r="A1921" t="s">
        <v>101</v>
      </c>
      <c r="B1921" t="s">
        <v>544</v>
      </c>
      <c r="C1921" t="s">
        <v>457</v>
      </c>
      <c r="D1921" t="s">
        <v>134</v>
      </c>
      <c r="E1921" t="s">
        <v>106</v>
      </c>
      <c r="F1921">
        <v>2012</v>
      </c>
      <c r="G1921" t="s">
        <v>113</v>
      </c>
      <c r="H1921" t="s">
        <v>135</v>
      </c>
      <c r="I1921" t="s">
        <v>115</v>
      </c>
      <c r="J1921" t="s">
        <v>129</v>
      </c>
      <c r="K1921" t="s">
        <v>136</v>
      </c>
      <c r="L1921">
        <v>0</v>
      </c>
      <c r="M1921">
        <v>0</v>
      </c>
      <c r="N1921">
        <v>108360</v>
      </c>
      <c r="O1921">
        <v>0</v>
      </c>
      <c r="P1921">
        <v>-108360</v>
      </c>
      <c r="Q1921" t="s">
        <v>103</v>
      </c>
      <c r="R1921">
        <v>0</v>
      </c>
      <c r="S1921">
        <v>0</v>
      </c>
      <c r="T1921">
        <v>0</v>
      </c>
      <c r="U1921">
        <v>0</v>
      </c>
      <c r="V1921">
        <v>0</v>
      </c>
      <c r="W1921">
        <v>0</v>
      </c>
      <c r="X1921">
        <v>0</v>
      </c>
      <c r="Y1921">
        <v>0</v>
      </c>
      <c r="Z1921">
        <v>9030</v>
      </c>
      <c r="AA1921">
        <v>9030</v>
      </c>
      <c r="AB1921">
        <v>9030</v>
      </c>
      <c r="AC1921">
        <v>9030</v>
      </c>
      <c r="AD1921">
        <v>72240</v>
      </c>
      <c r="AE1921" t="s">
        <v>104</v>
      </c>
      <c r="AF1921" t="s">
        <v>545</v>
      </c>
      <c r="AG1921" t="s">
        <v>460</v>
      </c>
      <c r="AH1921" t="s">
        <v>107</v>
      </c>
    </row>
    <row r="1922" spans="1:34" ht="15">
      <c r="A1922" t="s">
        <v>101</v>
      </c>
      <c r="B1922" t="s">
        <v>544</v>
      </c>
      <c r="C1922" t="s">
        <v>457</v>
      </c>
      <c r="D1922" t="s">
        <v>137</v>
      </c>
      <c r="E1922" t="s">
        <v>106</v>
      </c>
      <c r="F1922">
        <v>2012</v>
      </c>
      <c r="G1922" t="s">
        <v>113</v>
      </c>
      <c r="H1922" t="s">
        <v>138</v>
      </c>
      <c r="I1922" t="s">
        <v>115</v>
      </c>
      <c r="J1922" t="s">
        <v>129</v>
      </c>
      <c r="K1922" t="s">
        <v>136</v>
      </c>
      <c r="L1922">
        <v>0</v>
      </c>
      <c r="M1922">
        <v>0</v>
      </c>
      <c r="N1922">
        <v>49492.67</v>
      </c>
      <c r="O1922">
        <v>0</v>
      </c>
      <c r="P1922">
        <v>-49492.67</v>
      </c>
      <c r="Q1922" t="s">
        <v>103</v>
      </c>
      <c r="R1922">
        <v>0</v>
      </c>
      <c r="S1922">
        <v>0</v>
      </c>
      <c r="T1922">
        <v>0</v>
      </c>
      <c r="U1922">
        <v>0</v>
      </c>
      <c r="V1922">
        <v>0</v>
      </c>
      <c r="W1922">
        <v>0</v>
      </c>
      <c r="X1922">
        <v>0</v>
      </c>
      <c r="Y1922">
        <v>3811.6</v>
      </c>
      <c r="Z1922">
        <v>3800.76</v>
      </c>
      <c r="AA1922">
        <v>3886.13</v>
      </c>
      <c r="AB1922">
        <v>3561.9900000000002</v>
      </c>
      <c r="AC1922">
        <v>5090.38</v>
      </c>
      <c r="AD1922">
        <v>29341.81</v>
      </c>
      <c r="AE1922" t="s">
        <v>104</v>
      </c>
      <c r="AF1922" t="s">
        <v>545</v>
      </c>
      <c r="AG1922" t="s">
        <v>460</v>
      </c>
      <c r="AH1922" t="s">
        <v>107</v>
      </c>
    </row>
    <row r="1923" spans="1:34" ht="15">
      <c r="A1923" t="s">
        <v>101</v>
      </c>
      <c r="B1923" t="s">
        <v>544</v>
      </c>
      <c r="C1923" t="s">
        <v>457</v>
      </c>
      <c r="D1923" t="s">
        <v>139</v>
      </c>
      <c r="E1923" t="s">
        <v>106</v>
      </c>
      <c r="F1923">
        <v>2012</v>
      </c>
      <c r="G1923" t="s">
        <v>113</v>
      </c>
      <c r="H1923" t="s">
        <v>140</v>
      </c>
      <c r="I1923" t="s">
        <v>115</v>
      </c>
      <c r="J1923" t="s">
        <v>129</v>
      </c>
      <c r="K1923" t="s">
        <v>136</v>
      </c>
      <c r="L1923">
        <v>0</v>
      </c>
      <c r="M1923">
        <v>0</v>
      </c>
      <c r="N1923">
        <v>48502.72</v>
      </c>
      <c r="O1923">
        <v>0</v>
      </c>
      <c r="P1923">
        <v>-48502.72</v>
      </c>
      <c r="Q1923" t="s">
        <v>103</v>
      </c>
      <c r="R1923">
        <v>0</v>
      </c>
      <c r="S1923">
        <v>0</v>
      </c>
      <c r="T1923">
        <v>0</v>
      </c>
      <c r="U1923">
        <v>0</v>
      </c>
      <c r="V1923">
        <v>0</v>
      </c>
      <c r="W1923">
        <v>0</v>
      </c>
      <c r="X1923">
        <v>0</v>
      </c>
      <c r="Y1923">
        <v>3701.57</v>
      </c>
      <c r="Z1923">
        <v>3695.23</v>
      </c>
      <c r="AA1923">
        <v>3775.02</v>
      </c>
      <c r="AB1923">
        <v>3708.79</v>
      </c>
      <c r="AC1923">
        <v>5176.05</v>
      </c>
      <c r="AD1923">
        <v>28446.06</v>
      </c>
      <c r="AE1923" t="s">
        <v>104</v>
      </c>
      <c r="AF1923" t="s">
        <v>545</v>
      </c>
      <c r="AG1923" t="s">
        <v>460</v>
      </c>
      <c r="AH1923" t="s">
        <v>107</v>
      </c>
    </row>
    <row r="1924" spans="1:34" ht="15">
      <c r="A1924" t="s">
        <v>101</v>
      </c>
      <c r="B1924" t="s">
        <v>544</v>
      </c>
      <c r="C1924" t="s">
        <v>457</v>
      </c>
      <c r="D1924" t="s">
        <v>141</v>
      </c>
      <c r="E1924" t="s">
        <v>106</v>
      </c>
      <c r="F1924">
        <v>2012</v>
      </c>
      <c r="G1924" t="s">
        <v>113</v>
      </c>
      <c r="H1924" t="s">
        <v>142</v>
      </c>
      <c r="I1924" t="s">
        <v>115</v>
      </c>
      <c r="J1924" t="s">
        <v>129</v>
      </c>
      <c r="K1924" t="s">
        <v>136</v>
      </c>
      <c r="L1924">
        <v>0</v>
      </c>
      <c r="M1924">
        <v>0</v>
      </c>
      <c r="N1924">
        <v>3696</v>
      </c>
      <c r="O1924">
        <v>0</v>
      </c>
      <c r="P1924">
        <v>-3696</v>
      </c>
      <c r="Q1924" t="s">
        <v>103</v>
      </c>
      <c r="R1924">
        <v>0</v>
      </c>
      <c r="S1924">
        <v>0</v>
      </c>
      <c r="T1924">
        <v>0</v>
      </c>
      <c r="U1924">
        <v>0</v>
      </c>
      <c r="V1924">
        <v>0</v>
      </c>
      <c r="W1924">
        <v>0</v>
      </c>
      <c r="X1924">
        <v>0</v>
      </c>
      <c r="Y1924">
        <v>308</v>
      </c>
      <c r="Z1924">
        <v>308</v>
      </c>
      <c r="AA1924">
        <v>308</v>
      </c>
      <c r="AB1924">
        <v>308</v>
      </c>
      <c r="AC1924">
        <v>308</v>
      </c>
      <c r="AD1924">
        <v>2156</v>
      </c>
      <c r="AE1924" t="s">
        <v>104</v>
      </c>
      <c r="AF1924" t="s">
        <v>545</v>
      </c>
      <c r="AG1924" t="s">
        <v>460</v>
      </c>
      <c r="AH1924" t="s">
        <v>107</v>
      </c>
    </row>
    <row r="1925" spans="1:34" ht="15">
      <c r="A1925" t="s">
        <v>101</v>
      </c>
      <c r="B1925" t="s">
        <v>544</v>
      </c>
      <c r="C1925" t="s">
        <v>457</v>
      </c>
      <c r="D1925" t="s">
        <v>198</v>
      </c>
      <c r="E1925" t="s">
        <v>106</v>
      </c>
      <c r="F1925">
        <v>2012</v>
      </c>
      <c r="G1925" t="s">
        <v>113</v>
      </c>
      <c r="H1925" t="s">
        <v>199</v>
      </c>
      <c r="I1925" t="s">
        <v>115</v>
      </c>
      <c r="J1925" t="s">
        <v>147</v>
      </c>
      <c r="L1925">
        <v>0</v>
      </c>
      <c r="M1925">
        <v>0</v>
      </c>
      <c r="N1925">
        <v>151.52</v>
      </c>
      <c r="O1925">
        <v>0.02</v>
      </c>
      <c r="P1925">
        <v>-151.54</v>
      </c>
      <c r="Q1925" t="s">
        <v>103</v>
      </c>
      <c r="R1925">
        <v>0</v>
      </c>
      <c r="S1925">
        <v>0</v>
      </c>
      <c r="T1925">
        <v>0</v>
      </c>
      <c r="U1925">
        <v>0</v>
      </c>
      <c r="V1925">
        <v>0</v>
      </c>
      <c r="W1925">
        <v>0</v>
      </c>
      <c r="X1925">
        <v>0</v>
      </c>
      <c r="Y1925">
        <v>2055.1</v>
      </c>
      <c r="Z1925">
        <v>0</v>
      </c>
      <c r="AA1925">
        <v>0</v>
      </c>
      <c r="AB1925">
        <v>2055.1</v>
      </c>
      <c r="AC1925">
        <v>-4110.2</v>
      </c>
      <c r="AD1925">
        <v>151.52</v>
      </c>
      <c r="AE1925" t="s">
        <v>104</v>
      </c>
      <c r="AF1925" t="s">
        <v>545</v>
      </c>
      <c r="AG1925" t="s">
        <v>460</v>
      </c>
      <c r="AH1925" t="s">
        <v>107</v>
      </c>
    </row>
    <row r="1926" spans="1:34" ht="15">
      <c r="A1926" t="s">
        <v>101</v>
      </c>
      <c r="B1926" t="s">
        <v>544</v>
      </c>
      <c r="C1926" t="s">
        <v>457</v>
      </c>
      <c r="D1926" t="s">
        <v>372</v>
      </c>
      <c r="E1926" t="s">
        <v>106</v>
      </c>
      <c r="F1926">
        <v>2012</v>
      </c>
      <c r="G1926" t="s">
        <v>113</v>
      </c>
      <c r="H1926" t="s">
        <v>373</v>
      </c>
      <c r="I1926" t="s">
        <v>115</v>
      </c>
      <c r="J1926" t="s">
        <v>147</v>
      </c>
      <c r="L1926">
        <v>0</v>
      </c>
      <c r="M1926">
        <v>0</v>
      </c>
      <c r="N1926">
        <v>653.9</v>
      </c>
      <c r="O1926">
        <v>0</v>
      </c>
      <c r="P1926">
        <v>-653.9</v>
      </c>
      <c r="Q1926" t="s">
        <v>103</v>
      </c>
      <c r="R1926">
        <v>0</v>
      </c>
      <c r="S1926">
        <v>0</v>
      </c>
      <c r="T1926">
        <v>0</v>
      </c>
      <c r="U1926">
        <v>0</v>
      </c>
      <c r="V1926">
        <v>0</v>
      </c>
      <c r="W1926">
        <v>0</v>
      </c>
      <c r="X1926">
        <v>0</v>
      </c>
      <c r="Y1926">
        <v>0</v>
      </c>
      <c r="Z1926">
        <v>653.9</v>
      </c>
      <c r="AA1926">
        <v>0</v>
      </c>
      <c r="AB1926">
        <v>0</v>
      </c>
      <c r="AC1926">
        <v>0</v>
      </c>
      <c r="AD1926">
        <v>0</v>
      </c>
      <c r="AE1926" t="s">
        <v>104</v>
      </c>
      <c r="AF1926" t="s">
        <v>545</v>
      </c>
      <c r="AG1926" t="s">
        <v>460</v>
      </c>
      <c r="AH1926" t="s">
        <v>107</v>
      </c>
    </row>
    <row r="1927" spans="1:34" ht="15">
      <c r="A1927" t="s">
        <v>101</v>
      </c>
      <c r="B1927" t="s">
        <v>544</v>
      </c>
      <c r="C1927" t="s">
        <v>457</v>
      </c>
      <c r="D1927" t="s">
        <v>173</v>
      </c>
      <c r="E1927" t="s">
        <v>106</v>
      </c>
      <c r="F1927">
        <v>2012</v>
      </c>
      <c r="G1927" t="s">
        <v>113</v>
      </c>
      <c r="H1927" t="s">
        <v>174</v>
      </c>
      <c r="I1927" t="s">
        <v>115</v>
      </c>
      <c r="J1927" t="s">
        <v>147</v>
      </c>
      <c r="L1927">
        <v>0</v>
      </c>
      <c r="M1927">
        <v>0</v>
      </c>
      <c r="N1927">
        <v>1144</v>
      </c>
      <c r="O1927">
        <v>0</v>
      </c>
      <c r="P1927">
        <v>-1144</v>
      </c>
      <c r="Q1927" t="s">
        <v>103</v>
      </c>
      <c r="R1927">
        <v>0</v>
      </c>
      <c r="S1927">
        <v>0</v>
      </c>
      <c r="T1927">
        <v>0</v>
      </c>
      <c r="U1927">
        <v>0</v>
      </c>
      <c r="V1927">
        <v>0</v>
      </c>
      <c r="W1927">
        <v>0</v>
      </c>
      <c r="X1927">
        <v>0</v>
      </c>
      <c r="Y1927">
        <v>0</v>
      </c>
      <c r="Z1927">
        <v>0</v>
      </c>
      <c r="AA1927">
        <v>0</v>
      </c>
      <c r="AB1927">
        <v>1144</v>
      </c>
      <c r="AC1927">
        <v>0</v>
      </c>
      <c r="AD1927">
        <v>0</v>
      </c>
      <c r="AE1927" t="s">
        <v>104</v>
      </c>
      <c r="AF1927" t="s">
        <v>545</v>
      </c>
      <c r="AG1927" t="s">
        <v>460</v>
      </c>
      <c r="AH1927" t="s">
        <v>107</v>
      </c>
    </row>
    <row r="1928" spans="1:34" ht="15">
      <c r="A1928" t="s">
        <v>101</v>
      </c>
      <c r="B1928" t="s">
        <v>544</v>
      </c>
      <c r="C1928" t="s">
        <v>457</v>
      </c>
      <c r="D1928" t="s">
        <v>175</v>
      </c>
      <c r="E1928" t="s">
        <v>106</v>
      </c>
      <c r="F1928">
        <v>2012</v>
      </c>
      <c r="G1928" t="s">
        <v>113</v>
      </c>
      <c r="H1928" t="s">
        <v>176</v>
      </c>
      <c r="I1928" t="s">
        <v>115</v>
      </c>
      <c r="J1928" t="s">
        <v>147</v>
      </c>
      <c r="L1928">
        <v>0</v>
      </c>
      <c r="M1928">
        <v>0</v>
      </c>
      <c r="N1928">
        <v>79.39</v>
      </c>
      <c r="O1928">
        <v>0</v>
      </c>
      <c r="P1928">
        <v>-79.39</v>
      </c>
      <c r="Q1928" t="s">
        <v>103</v>
      </c>
      <c r="R1928">
        <v>0</v>
      </c>
      <c r="S1928">
        <v>0</v>
      </c>
      <c r="T1928">
        <v>0</v>
      </c>
      <c r="U1928">
        <v>0</v>
      </c>
      <c r="V1928">
        <v>0</v>
      </c>
      <c r="W1928">
        <v>0</v>
      </c>
      <c r="X1928">
        <v>0</v>
      </c>
      <c r="Y1928">
        <v>0</v>
      </c>
      <c r="Z1928">
        <v>0</v>
      </c>
      <c r="AA1928">
        <v>0</v>
      </c>
      <c r="AB1928">
        <v>0</v>
      </c>
      <c r="AC1928">
        <v>0</v>
      </c>
      <c r="AD1928">
        <v>79.39</v>
      </c>
      <c r="AE1928" t="s">
        <v>104</v>
      </c>
      <c r="AF1928" t="s">
        <v>545</v>
      </c>
      <c r="AG1928" t="s">
        <v>460</v>
      </c>
      <c r="AH1928" t="s">
        <v>107</v>
      </c>
    </row>
    <row r="1929" spans="1:34" ht="15">
      <c r="A1929" t="s">
        <v>101</v>
      </c>
      <c r="B1929" t="s">
        <v>544</v>
      </c>
      <c r="C1929" t="s">
        <v>457</v>
      </c>
      <c r="D1929" t="s">
        <v>390</v>
      </c>
      <c r="E1929" t="s">
        <v>106</v>
      </c>
      <c r="F1929">
        <v>2012</v>
      </c>
      <c r="G1929" t="s">
        <v>113</v>
      </c>
      <c r="H1929" t="s">
        <v>391</v>
      </c>
      <c r="I1929" t="s">
        <v>115</v>
      </c>
      <c r="J1929" t="s">
        <v>147</v>
      </c>
      <c r="L1929">
        <v>0</v>
      </c>
      <c r="M1929">
        <v>0</v>
      </c>
      <c r="N1929">
        <v>3002.57</v>
      </c>
      <c r="O1929">
        <v>0</v>
      </c>
      <c r="P1929">
        <v>-3002.57</v>
      </c>
      <c r="Q1929" t="s">
        <v>103</v>
      </c>
      <c r="R1929">
        <v>0</v>
      </c>
      <c r="S1929">
        <v>0</v>
      </c>
      <c r="T1929">
        <v>0</v>
      </c>
      <c r="U1929">
        <v>0</v>
      </c>
      <c r="V1929">
        <v>0</v>
      </c>
      <c r="W1929">
        <v>0</v>
      </c>
      <c r="X1929">
        <v>0</v>
      </c>
      <c r="Y1929">
        <v>826.4</v>
      </c>
      <c r="Z1929">
        <v>0</v>
      </c>
      <c r="AA1929">
        <v>0</v>
      </c>
      <c r="AB1929">
        <v>1076.5</v>
      </c>
      <c r="AC1929">
        <v>-744.03</v>
      </c>
      <c r="AD1929">
        <v>1843.7</v>
      </c>
      <c r="AE1929" t="s">
        <v>104</v>
      </c>
      <c r="AF1929" t="s">
        <v>545</v>
      </c>
      <c r="AG1929" t="s">
        <v>460</v>
      </c>
      <c r="AH1929" t="s">
        <v>107</v>
      </c>
    </row>
    <row r="1930" spans="1:34" ht="15">
      <c r="A1930" t="s">
        <v>101</v>
      </c>
      <c r="B1930" t="s">
        <v>544</v>
      </c>
      <c r="C1930" t="s">
        <v>457</v>
      </c>
      <c r="D1930" t="s">
        <v>145</v>
      </c>
      <c r="E1930" t="s">
        <v>106</v>
      </c>
      <c r="F1930">
        <v>2012</v>
      </c>
      <c r="G1930" t="s">
        <v>113</v>
      </c>
      <c r="H1930" t="s">
        <v>146</v>
      </c>
      <c r="I1930" t="s">
        <v>115</v>
      </c>
      <c r="J1930" t="s">
        <v>147</v>
      </c>
      <c r="L1930">
        <v>0</v>
      </c>
      <c r="M1930">
        <v>0</v>
      </c>
      <c r="N1930">
        <v>7320.46</v>
      </c>
      <c r="O1930">
        <v>0</v>
      </c>
      <c r="P1930">
        <v>-7320.46</v>
      </c>
      <c r="Q1930" t="s">
        <v>103</v>
      </c>
      <c r="R1930">
        <v>0</v>
      </c>
      <c r="S1930">
        <v>0</v>
      </c>
      <c r="T1930">
        <v>0</v>
      </c>
      <c r="U1930">
        <v>0</v>
      </c>
      <c r="V1930">
        <v>0</v>
      </c>
      <c r="W1930">
        <v>0</v>
      </c>
      <c r="X1930">
        <v>0</v>
      </c>
      <c r="Y1930">
        <v>2060.96</v>
      </c>
      <c r="Z1930">
        <v>244.34</v>
      </c>
      <c r="AA1930">
        <v>555.51</v>
      </c>
      <c r="AB1930">
        <v>2224.89</v>
      </c>
      <c r="AC1930">
        <v>-5831.35</v>
      </c>
      <c r="AD1930">
        <v>8066.110000000001</v>
      </c>
      <c r="AE1930" t="s">
        <v>104</v>
      </c>
      <c r="AF1930" t="s">
        <v>545</v>
      </c>
      <c r="AG1930" t="s">
        <v>460</v>
      </c>
      <c r="AH1930" t="s">
        <v>107</v>
      </c>
    </row>
    <row r="1931" spans="1:34" ht="15">
      <c r="A1931" t="s">
        <v>101</v>
      </c>
      <c r="B1931" t="s">
        <v>544</v>
      </c>
      <c r="C1931" t="s">
        <v>457</v>
      </c>
      <c r="D1931" t="s">
        <v>492</v>
      </c>
      <c r="E1931" t="s">
        <v>106</v>
      </c>
      <c r="F1931">
        <v>2012</v>
      </c>
      <c r="G1931" t="s">
        <v>113</v>
      </c>
      <c r="H1931" t="s">
        <v>493</v>
      </c>
      <c r="I1931" t="s">
        <v>115</v>
      </c>
      <c r="J1931" t="s">
        <v>147</v>
      </c>
      <c r="L1931">
        <v>0</v>
      </c>
      <c r="M1931">
        <v>0</v>
      </c>
      <c r="N1931">
        <v>0</v>
      </c>
      <c r="O1931">
        <v>0</v>
      </c>
      <c r="P1931">
        <v>0</v>
      </c>
      <c r="Q1931" t="s">
        <v>103</v>
      </c>
      <c r="R1931">
        <v>0</v>
      </c>
      <c r="S1931">
        <v>0</v>
      </c>
      <c r="T1931">
        <v>0</v>
      </c>
      <c r="U1931">
        <v>0</v>
      </c>
      <c r="V1931">
        <v>0</v>
      </c>
      <c r="W1931">
        <v>0</v>
      </c>
      <c r="X1931">
        <v>0</v>
      </c>
      <c r="Y1931">
        <v>0</v>
      </c>
      <c r="Z1931">
        <v>0</v>
      </c>
      <c r="AA1931">
        <v>0</v>
      </c>
      <c r="AB1931">
        <v>0</v>
      </c>
      <c r="AC1931">
        <v>-1616.05</v>
      </c>
      <c r="AD1931">
        <v>1616.05</v>
      </c>
      <c r="AE1931" t="s">
        <v>104</v>
      </c>
      <c r="AF1931" t="s">
        <v>545</v>
      </c>
      <c r="AG1931" t="s">
        <v>460</v>
      </c>
      <c r="AH1931" t="s">
        <v>107</v>
      </c>
    </row>
    <row r="1932" spans="1:34" ht="15">
      <c r="A1932" t="s">
        <v>101</v>
      </c>
      <c r="B1932" t="s">
        <v>544</v>
      </c>
      <c r="C1932" t="s">
        <v>457</v>
      </c>
      <c r="D1932" t="s">
        <v>210</v>
      </c>
      <c r="E1932" t="s">
        <v>106</v>
      </c>
      <c r="F1932">
        <v>2012</v>
      </c>
      <c r="G1932" t="s">
        <v>113</v>
      </c>
      <c r="H1932" t="s">
        <v>211</v>
      </c>
      <c r="I1932" t="s">
        <v>115</v>
      </c>
      <c r="J1932" t="s">
        <v>150</v>
      </c>
      <c r="L1932">
        <v>0</v>
      </c>
      <c r="M1932">
        <v>0</v>
      </c>
      <c r="N1932">
        <v>3143</v>
      </c>
      <c r="O1932">
        <v>0</v>
      </c>
      <c r="P1932">
        <v>-3143</v>
      </c>
      <c r="Q1932" t="s">
        <v>103</v>
      </c>
      <c r="R1932">
        <v>0</v>
      </c>
      <c r="S1932">
        <v>0</v>
      </c>
      <c r="T1932">
        <v>0</v>
      </c>
      <c r="U1932">
        <v>0</v>
      </c>
      <c r="V1932">
        <v>0</v>
      </c>
      <c r="W1932">
        <v>0</v>
      </c>
      <c r="X1932">
        <v>0</v>
      </c>
      <c r="Y1932">
        <v>0</v>
      </c>
      <c r="Z1932">
        <v>0</v>
      </c>
      <c r="AA1932">
        <v>0</v>
      </c>
      <c r="AB1932">
        <v>2890.16</v>
      </c>
      <c r="AC1932">
        <v>252.84</v>
      </c>
      <c r="AD1932">
        <v>0</v>
      </c>
      <c r="AE1932" t="s">
        <v>104</v>
      </c>
      <c r="AF1932" t="s">
        <v>545</v>
      </c>
      <c r="AG1932" t="s">
        <v>460</v>
      </c>
      <c r="AH1932" t="s">
        <v>107</v>
      </c>
    </row>
    <row r="1933" spans="1:34" ht="15">
      <c r="A1933" t="s">
        <v>101</v>
      </c>
      <c r="B1933" t="s">
        <v>544</v>
      </c>
      <c r="C1933" t="s">
        <v>457</v>
      </c>
      <c r="D1933" t="s">
        <v>392</v>
      </c>
      <c r="E1933" t="s">
        <v>106</v>
      </c>
      <c r="F1933">
        <v>2012</v>
      </c>
      <c r="G1933" t="s">
        <v>113</v>
      </c>
      <c r="H1933" t="s">
        <v>393</v>
      </c>
      <c r="I1933" t="s">
        <v>115</v>
      </c>
      <c r="J1933" t="s">
        <v>150</v>
      </c>
      <c r="L1933">
        <v>0</v>
      </c>
      <c r="M1933">
        <v>0</v>
      </c>
      <c r="N1933">
        <v>122.28</v>
      </c>
      <c r="O1933">
        <v>0</v>
      </c>
      <c r="P1933">
        <v>-122.28</v>
      </c>
      <c r="Q1933" t="s">
        <v>103</v>
      </c>
      <c r="R1933">
        <v>0</v>
      </c>
      <c r="S1933">
        <v>0</v>
      </c>
      <c r="T1933">
        <v>0</v>
      </c>
      <c r="U1933">
        <v>0</v>
      </c>
      <c r="V1933">
        <v>0</v>
      </c>
      <c r="W1933">
        <v>0</v>
      </c>
      <c r="X1933">
        <v>0</v>
      </c>
      <c r="Y1933">
        <v>0</v>
      </c>
      <c r="Z1933">
        <v>0</v>
      </c>
      <c r="AA1933">
        <v>0</v>
      </c>
      <c r="AB1933">
        <v>122.28</v>
      </c>
      <c r="AC1933">
        <v>0</v>
      </c>
      <c r="AD1933">
        <v>0</v>
      </c>
      <c r="AE1933" t="s">
        <v>104</v>
      </c>
      <c r="AF1933" t="s">
        <v>545</v>
      </c>
      <c r="AG1933" t="s">
        <v>460</v>
      </c>
      <c r="AH1933" t="s">
        <v>107</v>
      </c>
    </row>
    <row r="1934" spans="1:34" ht="15">
      <c r="A1934" t="s">
        <v>101</v>
      </c>
      <c r="B1934" t="s">
        <v>544</v>
      </c>
      <c r="C1934" t="s">
        <v>457</v>
      </c>
      <c r="D1934" t="s">
        <v>272</v>
      </c>
      <c r="E1934" t="s">
        <v>106</v>
      </c>
      <c r="F1934">
        <v>2012</v>
      </c>
      <c r="G1934" t="s">
        <v>113</v>
      </c>
      <c r="H1934" t="s">
        <v>273</v>
      </c>
      <c r="I1934" t="s">
        <v>115</v>
      </c>
      <c r="J1934" t="s">
        <v>150</v>
      </c>
      <c r="L1934">
        <v>0</v>
      </c>
      <c r="M1934">
        <v>0</v>
      </c>
      <c r="N1934">
        <v>18769.24</v>
      </c>
      <c r="O1934">
        <v>0.01</v>
      </c>
      <c r="P1934">
        <v>-18769.25</v>
      </c>
      <c r="Q1934" t="s">
        <v>103</v>
      </c>
      <c r="R1934">
        <v>0</v>
      </c>
      <c r="S1934">
        <v>0</v>
      </c>
      <c r="T1934">
        <v>0</v>
      </c>
      <c r="U1934">
        <v>0</v>
      </c>
      <c r="V1934">
        <v>0</v>
      </c>
      <c r="W1934">
        <v>0</v>
      </c>
      <c r="X1934">
        <v>0</v>
      </c>
      <c r="Y1934">
        <v>0</v>
      </c>
      <c r="Z1934">
        <v>0</v>
      </c>
      <c r="AA1934">
        <v>1266.16</v>
      </c>
      <c r="AB1934">
        <v>-0.01</v>
      </c>
      <c r="AC1934">
        <v>943.6</v>
      </c>
      <c r="AD1934">
        <v>16559.49</v>
      </c>
      <c r="AE1934" t="s">
        <v>104</v>
      </c>
      <c r="AF1934" t="s">
        <v>545</v>
      </c>
      <c r="AG1934" t="s">
        <v>460</v>
      </c>
      <c r="AH1934" t="s">
        <v>107</v>
      </c>
    </row>
    <row r="1935" spans="1:34" ht="15">
      <c r="A1935" t="s">
        <v>101</v>
      </c>
      <c r="B1935" t="s">
        <v>544</v>
      </c>
      <c r="C1935" t="s">
        <v>457</v>
      </c>
      <c r="D1935" t="s">
        <v>465</v>
      </c>
      <c r="E1935" t="s">
        <v>106</v>
      </c>
      <c r="F1935">
        <v>2012</v>
      </c>
      <c r="G1935" t="s">
        <v>113</v>
      </c>
      <c r="H1935" t="s">
        <v>466</v>
      </c>
      <c r="I1935" t="s">
        <v>115</v>
      </c>
      <c r="J1935" t="s">
        <v>150</v>
      </c>
      <c r="L1935">
        <v>0</v>
      </c>
      <c r="M1935">
        <v>0</v>
      </c>
      <c r="N1935">
        <v>6131.150000000001</v>
      </c>
      <c r="O1935">
        <v>0</v>
      </c>
      <c r="P1935">
        <v>-6131.150000000001</v>
      </c>
      <c r="Q1935" t="s">
        <v>103</v>
      </c>
      <c r="R1935">
        <v>0</v>
      </c>
      <c r="S1935">
        <v>0</v>
      </c>
      <c r="T1935">
        <v>0</v>
      </c>
      <c r="U1935">
        <v>0</v>
      </c>
      <c r="V1935">
        <v>0</v>
      </c>
      <c r="W1935">
        <v>0</v>
      </c>
      <c r="X1935">
        <v>0</v>
      </c>
      <c r="Y1935">
        <v>36.37</v>
      </c>
      <c r="Z1935">
        <v>31.46</v>
      </c>
      <c r="AA1935">
        <v>117.82000000000001</v>
      </c>
      <c r="AB1935">
        <v>157.97</v>
      </c>
      <c r="AC1935">
        <v>170.24</v>
      </c>
      <c r="AD1935">
        <v>5617.29</v>
      </c>
      <c r="AE1935" t="s">
        <v>104</v>
      </c>
      <c r="AF1935" t="s">
        <v>545</v>
      </c>
      <c r="AG1935" t="s">
        <v>460</v>
      </c>
      <c r="AH1935" t="s">
        <v>107</v>
      </c>
    </row>
    <row r="1936" spans="1:34" ht="15">
      <c r="A1936" t="s">
        <v>101</v>
      </c>
      <c r="B1936" t="s">
        <v>544</v>
      </c>
      <c r="C1936" t="s">
        <v>457</v>
      </c>
      <c r="D1936" t="s">
        <v>245</v>
      </c>
      <c r="E1936" t="s">
        <v>106</v>
      </c>
      <c r="F1936">
        <v>2012</v>
      </c>
      <c r="G1936" t="s">
        <v>113</v>
      </c>
      <c r="H1936" t="s">
        <v>246</v>
      </c>
      <c r="I1936" t="s">
        <v>115</v>
      </c>
      <c r="J1936" t="s">
        <v>150</v>
      </c>
      <c r="L1936">
        <v>0</v>
      </c>
      <c r="M1936">
        <v>0</v>
      </c>
      <c r="N1936">
        <v>202540.33000000002</v>
      </c>
      <c r="O1936">
        <v>0</v>
      </c>
      <c r="P1936">
        <v>-202540.33000000002</v>
      </c>
      <c r="Q1936" t="s">
        <v>103</v>
      </c>
      <c r="R1936">
        <v>0</v>
      </c>
      <c r="S1936">
        <v>0</v>
      </c>
      <c r="T1936">
        <v>0</v>
      </c>
      <c r="U1936">
        <v>0</v>
      </c>
      <c r="V1936">
        <v>0</v>
      </c>
      <c r="W1936">
        <v>0</v>
      </c>
      <c r="X1936">
        <v>0</v>
      </c>
      <c r="Y1936">
        <v>0</v>
      </c>
      <c r="Z1936">
        <v>0</v>
      </c>
      <c r="AA1936">
        <v>0</v>
      </c>
      <c r="AB1936">
        <v>129360.65000000001</v>
      </c>
      <c r="AC1936">
        <v>66816.8</v>
      </c>
      <c r="AD1936">
        <v>6362.88</v>
      </c>
      <c r="AE1936" t="s">
        <v>104</v>
      </c>
      <c r="AF1936" t="s">
        <v>545</v>
      </c>
      <c r="AG1936" t="s">
        <v>460</v>
      </c>
      <c r="AH1936" t="s">
        <v>107</v>
      </c>
    </row>
    <row r="1937" spans="1:34" ht="15">
      <c r="A1937" t="s">
        <v>101</v>
      </c>
      <c r="B1937" t="s">
        <v>544</v>
      </c>
      <c r="C1937" t="s">
        <v>457</v>
      </c>
      <c r="D1937" t="s">
        <v>316</v>
      </c>
      <c r="E1937" t="s">
        <v>106</v>
      </c>
      <c r="F1937">
        <v>2012</v>
      </c>
      <c r="G1937" t="s">
        <v>113</v>
      </c>
      <c r="H1937" t="s">
        <v>317</v>
      </c>
      <c r="I1937" t="s">
        <v>115</v>
      </c>
      <c r="J1937" t="s">
        <v>150</v>
      </c>
      <c r="L1937">
        <v>0</v>
      </c>
      <c r="M1937">
        <v>0</v>
      </c>
      <c r="N1937">
        <v>163140.69</v>
      </c>
      <c r="O1937">
        <v>0</v>
      </c>
      <c r="P1937">
        <v>-163140.69</v>
      </c>
      <c r="Q1937" t="s">
        <v>103</v>
      </c>
      <c r="R1937">
        <v>0</v>
      </c>
      <c r="S1937">
        <v>0</v>
      </c>
      <c r="T1937">
        <v>0</v>
      </c>
      <c r="U1937">
        <v>0</v>
      </c>
      <c r="V1937">
        <v>0</v>
      </c>
      <c r="W1937">
        <v>0</v>
      </c>
      <c r="X1937">
        <v>0</v>
      </c>
      <c r="Y1937">
        <v>10100.15</v>
      </c>
      <c r="Z1937">
        <v>11122.1</v>
      </c>
      <c r="AA1937">
        <v>-17289.72</v>
      </c>
      <c r="AB1937">
        <v>17786.510000000002</v>
      </c>
      <c r="AC1937">
        <v>7977.110000000001</v>
      </c>
      <c r="AD1937">
        <v>133444.54</v>
      </c>
      <c r="AE1937" t="s">
        <v>104</v>
      </c>
      <c r="AF1937" t="s">
        <v>545</v>
      </c>
      <c r="AG1937" t="s">
        <v>460</v>
      </c>
      <c r="AH1937" t="s">
        <v>107</v>
      </c>
    </row>
    <row r="1938" spans="1:34" ht="15">
      <c r="A1938" t="s">
        <v>101</v>
      </c>
      <c r="B1938" t="s">
        <v>544</v>
      </c>
      <c r="C1938" t="s">
        <v>457</v>
      </c>
      <c r="D1938" t="s">
        <v>177</v>
      </c>
      <c r="E1938" t="s">
        <v>102</v>
      </c>
      <c r="F1938">
        <v>2012</v>
      </c>
      <c r="G1938" t="s">
        <v>113</v>
      </c>
      <c r="H1938" t="s">
        <v>178</v>
      </c>
      <c r="I1938" t="s">
        <v>115</v>
      </c>
      <c r="J1938" t="s">
        <v>150</v>
      </c>
      <c r="L1938">
        <v>0</v>
      </c>
      <c r="M1938">
        <v>0</v>
      </c>
      <c r="N1938">
        <v>0</v>
      </c>
      <c r="O1938">
        <v>0</v>
      </c>
      <c r="P1938">
        <v>0</v>
      </c>
      <c r="Q1938" t="s">
        <v>103</v>
      </c>
      <c r="R1938">
        <v>0</v>
      </c>
      <c r="S1938">
        <v>0</v>
      </c>
      <c r="T1938">
        <v>0</v>
      </c>
      <c r="U1938">
        <v>0</v>
      </c>
      <c r="V1938">
        <v>0</v>
      </c>
      <c r="W1938">
        <v>0</v>
      </c>
      <c r="X1938">
        <v>0</v>
      </c>
      <c r="Y1938">
        <v>0</v>
      </c>
      <c r="Z1938">
        <v>0</v>
      </c>
      <c r="AA1938">
        <v>0</v>
      </c>
      <c r="AB1938">
        <v>0</v>
      </c>
      <c r="AC1938">
        <v>-446.63</v>
      </c>
      <c r="AD1938">
        <v>446.63</v>
      </c>
      <c r="AE1938" t="s">
        <v>104</v>
      </c>
      <c r="AF1938" t="s">
        <v>545</v>
      </c>
      <c r="AG1938" t="s">
        <v>460</v>
      </c>
      <c r="AH1938" t="s">
        <v>105</v>
      </c>
    </row>
    <row r="1939" spans="1:34" ht="15">
      <c r="A1939" t="s">
        <v>101</v>
      </c>
      <c r="B1939" t="s">
        <v>544</v>
      </c>
      <c r="C1939" t="s">
        <v>457</v>
      </c>
      <c r="D1939" t="s">
        <v>177</v>
      </c>
      <c r="E1939" t="s">
        <v>106</v>
      </c>
      <c r="F1939">
        <v>2012</v>
      </c>
      <c r="G1939" t="s">
        <v>113</v>
      </c>
      <c r="H1939" t="s">
        <v>178</v>
      </c>
      <c r="I1939" t="s">
        <v>115</v>
      </c>
      <c r="J1939" t="s">
        <v>150</v>
      </c>
      <c r="L1939">
        <v>0</v>
      </c>
      <c r="M1939">
        <v>0</v>
      </c>
      <c r="N1939">
        <v>2043.95</v>
      </c>
      <c r="O1939">
        <v>0</v>
      </c>
      <c r="P1939">
        <v>-2043.95</v>
      </c>
      <c r="Q1939" t="s">
        <v>103</v>
      </c>
      <c r="R1939">
        <v>0</v>
      </c>
      <c r="S1939">
        <v>0</v>
      </c>
      <c r="T1939">
        <v>0</v>
      </c>
      <c r="U1939">
        <v>0</v>
      </c>
      <c r="V1939">
        <v>0</v>
      </c>
      <c r="W1939">
        <v>0</v>
      </c>
      <c r="X1939">
        <v>0</v>
      </c>
      <c r="Y1939">
        <v>289.75</v>
      </c>
      <c r="Z1939">
        <v>124.27</v>
      </c>
      <c r="AA1939">
        <v>219.38</v>
      </c>
      <c r="AB1939">
        <v>251.31</v>
      </c>
      <c r="AC1939">
        <v>308.41</v>
      </c>
      <c r="AD1939">
        <v>850.83</v>
      </c>
      <c r="AE1939" t="s">
        <v>104</v>
      </c>
      <c r="AF1939" t="s">
        <v>545</v>
      </c>
      <c r="AG1939" t="s">
        <v>460</v>
      </c>
      <c r="AH1939" t="s">
        <v>107</v>
      </c>
    </row>
    <row r="1940" spans="1:34" ht="15">
      <c r="A1940" t="s">
        <v>101</v>
      </c>
      <c r="B1940" t="s">
        <v>544</v>
      </c>
      <c r="C1940" t="s">
        <v>457</v>
      </c>
      <c r="D1940" t="s">
        <v>430</v>
      </c>
      <c r="E1940" t="s">
        <v>106</v>
      </c>
      <c r="F1940">
        <v>2012</v>
      </c>
      <c r="G1940" t="s">
        <v>113</v>
      </c>
      <c r="H1940" t="s">
        <v>431</v>
      </c>
      <c r="I1940" t="s">
        <v>115</v>
      </c>
      <c r="J1940" t="s">
        <v>150</v>
      </c>
      <c r="L1940">
        <v>0</v>
      </c>
      <c r="M1940">
        <v>0</v>
      </c>
      <c r="N1940">
        <v>36.160000000000004</v>
      </c>
      <c r="O1940">
        <v>0</v>
      </c>
      <c r="P1940">
        <v>-36.160000000000004</v>
      </c>
      <c r="Q1940" t="s">
        <v>103</v>
      </c>
      <c r="R1940">
        <v>0</v>
      </c>
      <c r="S1940">
        <v>0</v>
      </c>
      <c r="T1940">
        <v>0</v>
      </c>
      <c r="U1940">
        <v>0</v>
      </c>
      <c r="V1940">
        <v>0</v>
      </c>
      <c r="W1940">
        <v>0</v>
      </c>
      <c r="X1940">
        <v>0</v>
      </c>
      <c r="Y1940">
        <v>0</v>
      </c>
      <c r="Z1940">
        <v>0</v>
      </c>
      <c r="AA1940">
        <v>14.59</v>
      </c>
      <c r="AB1940">
        <v>0</v>
      </c>
      <c r="AC1940">
        <v>10.33</v>
      </c>
      <c r="AD1940">
        <v>11.24</v>
      </c>
      <c r="AE1940" t="s">
        <v>104</v>
      </c>
      <c r="AF1940" t="s">
        <v>545</v>
      </c>
      <c r="AG1940" t="s">
        <v>460</v>
      </c>
      <c r="AH1940" t="s">
        <v>107</v>
      </c>
    </row>
    <row r="1941" spans="1:34" ht="15">
      <c r="A1941" t="s">
        <v>101</v>
      </c>
      <c r="B1941" t="s">
        <v>544</v>
      </c>
      <c r="C1941" t="s">
        <v>457</v>
      </c>
      <c r="D1941" t="s">
        <v>526</v>
      </c>
      <c r="E1941" t="s">
        <v>106</v>
      </c>
      <c r="F1941">
        <v>2012</v>
      </c>
      <c r="G1941" t="s">
        <v>113</v>
      </c>
      <c r="H1941" t="s">
        <v>527</v>
      </c>
      <c r="I1941" t="s">
        <v>115</v>
      </c>
      <c r="J1941" t="s">
        <v>150</v>
      </c>
      <c r="L1941">
        <v>0</v>
      </c>
      <c r="M1941">
        <v>0</v>
      </c>
      <c r="N1941">
        <v>792.98</v>
      </c>
      <c r="O1941">
        <v>0</v>
      </c>
      <c r="P1941">
        <v>-792.98</v>
      </c>
      <c r="Q1941" t="s">
        <v>103</v>
      </c>
      <c r="R1941">
        <v>0</v>
      </c>
      <c r="S1941">
        <v>0</v>
      </c>
      <c r="T1941">
        <v>0</v>
      </c>
      <c r="U1941">
        <v>0</v>
      </c>
      <c r="V1941">
        <v>0</v>
      </c>
      <c r="W1941">
        <v>0</v>
      </c>
      <c r="X1941">
        <v>0</v>
      </c>
      <c r="Y1941">
        <v>0</v>
      </c>
      <c r="Z1941">
        <v>238.82</v>
      </c>
      <c r="AA1941">
        <v>0</v>
      </c>
      <c r="AB1941">
        <v>0</v>
      </c>
      <c r="AC1941">
        <v>387.29</v>
      </c>
      <c r="AD1941">
        <v>166.87</v>
      </c>
      <c r="AE1941" t="s">
        <v>104</v>
      </c>
      <c r="AF1941" t="s">
        <v>545</v>
      </c>
      <c r="AG1941" t="s">
        <v>460</v>
      </c>
      <c r="AH1941" t="s">
        <v>107</v>
      </c>
    </row>
    <row r="1942" spans="1:34" ht="15">
      <c r="A1942" t="s">
        <v>101</v>
      </c>
      <c r="B1942" t="s">
        <v>544</v>
      </c>
      <c r="C1942" t="s">
        <v>457</v>
      </c>
      <c r="D1942" t="s">
        <v>546</v>
      </c>
      <c r="E1942" t="s">
        <v>106</v>
      </c>
      <c r="F1942">
        <v>2012</v>
      </c>
      <c r="G1942" t="s">
        <v>113</v>
      </c>
      <c r="H1942" t="s">
        <v>547</v>
      </c>
      <c r="I1942" t="s">
        <v>115</v>
      </c>
      <c r="J1942" t="s">
        <v>150</v>
      </c>
      <c r="L1942">
        <v>0</v>
      </c>
      <c r="M1942">
        <v>0</v>
      </c>
      <c r="N1942">
        <v>3669.35</v>
      </c>
      <c r="O1942">
        <v>0</v>
      </c>
      <c r="P1942">
        <v>-3669.35</v>
      </c>
      <c r="Q1942" t="s">
        <v>103</v>
      </c>
      <c r="R1942">
        <v>0</v>
      </c>
      <c r="S1942">
        <v>0</v>
      </c>
      <c r="T1942">
        <v>0</v>
      </c>
      <c r="U1942">
        <v>0</v>
      </c>
      <c r="V1942">
        <v>0</v>
      </c>
      <c r="W1942">
        <v>0</v>
      </c>
      <c r="X1942">
        <v>0</v>
      </c>
      <c r="Y1942">
        <v>0</v>
      </c>
      <c r="Z1942">
        <v>0</v>
      </c>
      <c r="AA1942">
        <v>0</v>
      </c>
      <c r="AB1942">
        <v>0</v>
      </c>
      <c r="AC1942">
        <v>0</v>
      </c>
      <c r="AD1942">
        <v>3669.35</v>
      </c>
      <c r="AE1942" t="s">
        <v>104</v>
      </c>
      <c r="AF1942" t="s">
        <v>545</v>
      </c>
      <c r="AG1942" t="s">
        <v>460</v>
      </c>
      <c r="AH1942" t="s">
        <v>107</v>
      </c>
    </row>
    <row r="1943" spans="1:34" ht="15">
      <c r="A1943" t="s">
        <v>101</v>
      </c>
      <c r="B1943" t="s">
        <v>544</v>
      </c>
      <c r="C1943" t="s">
        <v>457</v>
      </c>
      <c r="D1943" t="s">
        <v>362</v>
      </c>
      <c r="E1943" t="s">
        <v>106</v>
      </c>
      <c r="F1943">
        <v>2012</v>
      </c>
      <c r="G1943" t="s">
        <v>113</v>
      </c>
      <c r="H1943" t="s">
        <v>363</v>
      </c>
      <c r="I1943" t="s">
        <v>115</v>
      </c>
      <c r="J1943" t="s">
        <v>150</v>
      </c>
      <c r="L1943">
        <v>0</v>
      </c>
      <c r="M1943">
        <v>0</v>
      </c>
      <c r="N1943">
        <v>22311.43</v>
      </c>
      <c r="O1943">
        <v>0</v>
      </c>
      <c r="P1943">
        <v>-22311.43</v>
      </c>
      <c r="Q1943" t="s">
        <v>103</v>
      </c>
      <c r="R1943">
        <v>0</v>
      </c>
      <c r="S1943">
        <v>0</v>
      </c>
      <c r="T1943">
        <v>0</v>
      </c>
      <c r="U1943">
        <v>0</v>
      </c>
      <c r="V1943">
        <v>0</v>
      </c>
      <c r="W1943">
        <v>0</v>
      </c>
      <c r="X1943">
        <v>0</v>
      </c>
      <c r="Y1943">
        <v>0</v>
      </c>
      <c r="Z1943">
        <v>0</v>
      </c>
      <c r="AA1943">
        <v>0</v>
      </c>
      <c r="AB1943">
        <v>0</v>
      </c>
      <c r="AC1943">
        <v>885.59</v>
      </c>
      <c r="AD1943">
        <v>21425.84</v>
      </c>
      <c r="AE1943" t="s">
        <v>104</v>
      </c>
      <c r="AF1943" t="s">
        <v>545</v>
      </c>
      <c r="AG1943" t="s">
        <v>460</v>
      </c>
      <c r="AH1943" t="s">
        <v>107</v>
      </c>
    </row>
    <row r="1944" spans="1:34" ht="15">
      <c r="A1944" t="s">
        <v>101</v>
      </c>
      <c r="B1944" t="s">
        <v>544</v>
      </c>
      <c r="C1944" t="s">
        <v>457</v>
      </c>
      <c r="D1944" t="s">
        <v>148</v>
      </c>
      <c r="E1944" t="s">
        <v>106</v>
      </c>
      <c r="F1944">
        <v>2012</v>
      </c>
      <c r="G1944" t="s">
        <v>113</v>
      </c>
      <c r="H1944" t="s">
        <v>149</v>
      </c>
      <c r="I1944" t="s">
        <v>115</v>
      </c>
      <c r="J1944" t="s">
        <v>150</v>
      </c>
      <c r="L1944">
        <v>0</v>
      </c>
      <c r="M1944">
        <v>0</v>
      </c>
      <c r="N1944">
        <v>88747.1</v>
      </c>
      <c r="O1944">
        <v>0</v>
      </c>
      <c r="P1944">
        <v>-88747.1</v>
      </c>
      <c r="Q1944" t="s">
        <v>103</v>
      </c>
      <c r="R1944">
        <v>0</v>
      </c>
      <c r="S1944">
        <v>0</v>
      </c>
      <c r="T1944">
        <v>0</v>
      </c>
      <c r="U1944">
        <v>0</v>
      </c>
      <c r="V1944">
        <v>0</v>
      </c>
      <c r="W1944">
        <v>0</v>
      </c>
      <c r="X1944">
        <v>0</v>
      </c>
      <c r="Y1944">
        <v>0</v>
      </c>
      <c r="Z1944">
        <v>69.2</v>
      </c>
      <c r="AA1944">
        <v>32095.08</v>
      </c>
      <c r="AB1944">
        <v>3747.81</v>
      </c>
      <c r="AC1944">
        <v>22234.44</v>
      </c>
      <c r="AD1944">
        <v>30600.57</v>
      </c>
      <c r="AE1944" t="s">
        <v>104</v>
      </c>
      <c r="AF1944" t="s">
        <v>545</v>
      </c>
      <c r="AG1944" t="s">
        <v>460</v>
      </c>
      <c r="AH1944" t="s">
        <v>107</v>
      </c>
    </row>
    <row r="1945" spans="1:34" ht="15">
      <c r="A1945" t="s">
        <v>101</v>
      </c>
      <c r="B1945" t="s">
        <v>544</v>
      </c>
      <c r="C1945" t="s">
        <v>457</v>
      </c>
      <c r="D1945" t="s">
        <v>478</v>
      </c>
      <c r="E1945" t="s">
        <v>106</v>
      </c>
      <c r="F1945">
        <v>2012</v>
      </c>
      <c r="G1945" t="s">
        <v>113</v>
      </c>
      <c r="H1945" t="s">
        <v>479</v>
      </c>
      <c r="I1945" t="s">
        <v>115</v>
      </c>
      <c r="J1945" t="s">
        <v>150</v>
      </c>
      <c r="L1945">
        <v>0</v>
      </c>
      <c r="M1945">
        <v>0</v>
      </c>
      <c r="N1945">
        <v>612.52</v>
      </c>
      <c r="O1945">
        <v>0</v>
      </c>
      <c r="P1945">
        <v>-612.52</v>
      </c>
      <c r="Q1945" t="s">
        <v>103</v>
      </c>
      <c r="R1945">
        <v>0</v>
      </c>
      <c r="S1945">
        <v>0</v>
      </c>
      <c r="T1945">
        <v>0</v>
      </c>
      <c r="U1945">
        <v>0</v>
      </c>
      <c r="V1945">
        <v>0</v>
      </c>
      <c r="W1945">
        <v>0</v>
      </c>
      <c r="X1945">
        <v>0</v>
      </c>
      <c r="Y1945">
        <v>0</v>
      </c>
      <c r="Z1945">
        <v>0</v>
      </c>
      <c r="AA1945">
        <v>0</v>
      </c>
      <c r="AB1945">
        <v>0</v>
      </c>
      <c r="AC1945">
        <v>612.52</v>
      </c>
      <c r="AD1945">
        <v>0</v>
      </c>
      <c r="AE1945" t="s">
        <v>104</v>
      </c>
      <c r="AF1945" t="s">
        <v>545</v>
      </c>
      <c r="AG1945" t="s">
        <v>460</v>
      </c>
      <c r="AH1945" t="s">
        <v>107</v>
      </c>
    </row>
    <row r="1946" spans="1:34" ht="15">
      <c r="A1946" t="s">
        <v>101</v>
      </c>
      <c r="B1946" t="s">
        <v>544</v>
      </c>
      <c r="C1946" t="s">
        <v>457</v>
      </c>
      <c r="D1946" t="s">
        <v>183</v>
      </c>
      <c r="E1946" t="s">
        <v>106</v>
      </c>
      <c r="F1946">
        <v>2012</v>
      </c>
      <c r="G1946" t="s">
        <v>113</v>
      </c>
      <c r="H1946" t="s">
        <v>184</v>
      </c>
      <c r="I1946" t="s">
        <v>115</v>
      </c>
      <c r="J1946" t="s">
        <v>150</v>
      </c>
      <c r="L1946">
        <v>0</v>
      </c>
      <c r="M1946">
        <v>0</v>
      </c>
      <c r="N1946">
        <v>45.25</v>
      </c>
      <c r="O1946">
        <v>26.28</v>
      </c>
      <c r="P1946">
        <v>-71.53</v>
      </c>
      <c r="Q1946" t="s">
        <v>103</v>
      </c>
      <c r="R1946">
        <v>0</v>
      </c>
      <c r="S1946">
        <v>0</v>
      </c>
      <c r="T1946">
        <v>0</v>
      </c>
      <c r="U1946">
        <v>0</v>
      </c>
      <c r="V1946">
        <v>0</v>
      </c>
      <c r="W1946">
        <v>0</v>
      </c>
      <c r="X1946">
        <v>0</v>
      </c>
      <c r="Y1946">
        <v>0</v>
      </c>
      <c r="Z1946">
        <v>0</v>
      </c>
      <c r="AA1946">
        <v>0</v>
      </c>
      <c r="AB1946">
        <v>45.25</v>
      </c>
      <c r="AC1946">
        <v>0</v>
      </c>
      <c r="AD1946">
        <v>0</v>
      </c>
      <c r="AE1946" t="s">
        <v>104</v>
      </c>
      <c r="AF1946" t="s">
        <v>545</v>
      </c>
      <c r="AG1946" t="s">
        <v>460</v>
      </c>
      <c r="AH1946" t="s">
        <v>107</v>
      </c>
    </row>
    <row r="1947" spans="1:34" ht="15">
      <c r="A1947" t="s">
        <v>101</v>
      </c>
      <c r="B1947" t="s">
        <v>544</v>
      </c>
      <c r="C1947" t="s">
        <v>457</v>
      </c>
      <c r="D1947" t="s">
        <v>151</v>
      </c>
      <c r="E1947" t="s">
        <v>106</v>
      </c>
      <c r="F1947">
        <v>2012</v>
      </c>
      <c r="G1947" t="s">
        <v>113</v>
      </c>
      <c r="H1947" t="s">
        <v>152</v>
      </c>
      <c r="I1947" t="s">
        <v>115</v>
      </c>
      <c r="J1947" t="s">
        <v>150</v>
      </c>
      <c r="L1947">
        <v>0</v>
      </c>
      <c r="M1947">
        <v>0</v>
      </c>
      <c r="N1947">
        <v>4250</v>
      </c>
      <c r="O1947">
        <v>0</v>
      </c>
      <c r="P1947">
        <v>-4250</v>
      </c>
      <c r="Q1947" t="s">
        <v>103</v>
      </c>
      <c r="R1947">
        <v>0</v>
      </c>
      <c r="S1947">
        <v>0</v>
      </c>
      <c r="T1947">
        <v>0</v>
      </c>
      <c r="U1947">
        <v>0</v>
      </c>
      <c r="V1947">
        <v>0</v>
      </c>
      <c r="W1947">
        <v>0</v>
      </c>
      <c r="X1947">
        <v>0</v>
      </c>
      <c r="Y1947">
        <v>0</v>
      </c>
      <c r="Z1947">
        <v>0</v>
      </c>
      <c r="AA1947">
        <v>0</v>
      </c>
      <c r="AB1947">
        <v>0</v>
      </c>
      <c r="AC1947">
        <v>0</v>
      </c>
      <c r="AD1947">
        <v>4250</v>
      </c>
      <c r="AE1947" t="s">
        <v>104</v>
      </c>
      <c r="AF1947" t="s">
        <v>545</v>
      </c>
      <c r="AG1947" t="s">
        <v>460</v>
      </c>
      <c r="AH1947" t="s">
        <v>107</v>
      </c>
    </row>
    <row r="1948" spans="1:34" ht="15">
      <c r="A1948" t="s">
        <v>101</v>
      </c>
      <c r="B1948" t="s">
        <v>544</v>
      </c>
      <c r="C1948" t="s">
        <v>457</v>
      </c>
      <c r="D1948" t="s">
        <v>320</v>
      </c>
      <c r="E1948" t="s">
        <v>106</v>
      </c>
      <c r="F1948">
        <v>2012</v>
      </c>
      <c r="G1948" t="s">
        <v>113</v>
      </c>
      <c r="H1948" t="s">
        <v>298</v>
      </c>
      <c r="I1948" t="s">
        <v>115</v>
      </c>
      <c r="J1948" t="s">
        <v>187</v>
      </c>
      <c r="L1948">
        <v>0</v>
      </c>
      <c r="M1948">
        <v>0</v>
      </c>
      <c r="N1948">
        <v>-1028</v>
      </c>
      <c r="O1948">
        <v>0</v>
      </c>
      <c r="P1948">
        <v>1028</v>
      </c>
      <c r="Q1948" t="s">
        <v>103</v>
      </c>
      <c r="R1948">
        <v>0</v>
      </c>
      <c r="S1948">
        <v>0</v>
      </c>
      <c r="T1948">
        <v>0</v>
      </c>
      <c r="U1948">
        <v>0</v>
      </c>
      <c r="V1948">
        <v>0</v>
      </c>
      <c r="W1948">
        <v>0</v>
      </c>
      <c r="X1948">
        <v>0</v>
      </c>
      <c r="Y1948">
        <v>0</v>
      </c>
      <c r="Z1948">
        <v>0</v>
      </c>
      <c r="AA1948">
        <v>-257</v>
      </c>
      <c r="AB1948">
        <v>0</v>
      </c>
      <c r="AC1948">
        <v>0</v>
      </c>
      <c r="AD1948">
        <v>-771</v>
      </c>
      <c r="AE1948" t="s">
        <v>104</v>
      </c>
      <c r="AF1948" t="s">
        <v>545</v>
      </c>
      <c r="AG1948" t="s">
        <v>460</v>
      </c>
      <c r="AH1948" t="s">
        <v>107</v>
      </c>
    </row>
    <row r="1949" spans="1:34" ht="15">
      <c r="A1949" t="s">
        <v>101</v>
      </c>
      <c r="B1949" t="s">
        <v>544</v>
      </c>
      <c r="C1949" t="s">
        <v>457</v>
      </c>
      <c r="D1949" t="s">
        <v>323</v>
      </c>
      <c r="E1949" t="s">
        <v>106</v>
      </c>
      <c r="F1949">
        <v>2012</v>
      </c>
      <c r="G1949" t="s">
        <v>113</v>
      </c>
      <c r="H1949" t="s">
        <v>324</v>
      </c>
      <c r="I1949" t="s">
        <v>115</v>
      </c>
      <c r="J1949" t="s">
        <v>187</v>
      </c>
      <c r="L1949">
        <v>0</v>
      </c>
      <c r="M1949">
        <v>0</v>
      </c>
      <c r="N1949">
        <v>87780</v>
      </c>
      <c r="O1949">
        <v>0</v>
      </c>
      <c r="P1949">
        <v>-87780</v>
      </c>
      <c r="Q1949" t="s">
        <v>103</v>
      </c>
      <c r="R1949">
        <v>0</v>
      </c>
      <c r="S1949">
        <v>0</v>
      </c>
      <c r="T1949">
        <v>0</v>
      </c>
      <c r="U1949">
        <v>0</v>
      </c>
      <c r="V1949">
        <v>0</v>
      </c>
      <c r="W1949">
        <v>0</v>
      </c>
      <c r="X1949">
        <v>0</v>
      </c>
      <c r="Y1949">
        <v>0</v>
      </c>
      <c r="Z1949">
        <v>0</v>
      </c>
      <c r="AA1949">
        <v>21945</v>
      </c>
      <c r="AB1949">
        <v>0</v>
      </c>
      <c r="AC1949">
        <v>0</v>
      </c>
      <c r="AD1949">
        <v>65835</v>
      </c>
      <c r="AE1949" t="s">
        <v>104</v>
      </c>
      <c r="AF1949" t="s">
        <v>545</v>
      </c>
      <c r="AG1949" t="s">
        <v>460</v>
      </c>
      <c r="AH1949" t="s">
        <v>107</v>
      </c>
    </row>
    <row r="1950" spans="1:34" ht="15">
      <c r="A1950" t="s">
        <v>101</v>
      </c>
      <c r="B1950" t="s">
        <v>544</v>
      </c>
      <c r="C1950" t="s">
        <v>457</v>
      </c>
      <c r="D1950" t="s">
        <v>331</v>
      </c>
      <c r="E1950" t="s">
        <v>106</v>
      </c>
      <c r="F1950">
        <v>2012</v>
      </c>
      <c r="G1950" t="s">
        <v>113</v>
      </c>
      <c r="H1950" t="s">
        <v>332</v>
      </c>
      <c r="I1950" t="s">
        <v>115</v>
      </c>
      <c r="J1950" t="s">
        <v>187</v>
      </c>
      <c r="L1950">
        <v>0</v>
      </c>
      <c r="M1950">
        <v>0</v>
      </c>
      <c r="N1950">
        <v>64624.12</v>
      </c>
      <c r="O1950">
        <v>0</v>
      </c>
      <c r="P1950">
        <v>-64624.12</v>
      </c>
      <c r="Q1950" t="s">
        <v>103</v>
      </c>
      <c r="R1950">
        <v>0</v>
      </c>
      <c r="S1950">
        <v>0</v>
      </c>
      <c r="T1950">
        <v>0</v>
      </c>
      <c r="U1950">
        <v>0</v>
      </c>
      <c r="V1950">
        <v>0</v>
      </c>
      <c r="W1950">
        <v>0</v>
      </c>
      <c r="X1950">
        <v>0</v>
      </c>
      <c r="Y1950">
        <v>0</v>
      </c>
      <c r="Z1950">
        <v>0</v>
      </c>
      <c r="AA1950">
        <v>16156.03</v>
      </c>
      <c r="AB1950">
        <v>0</v>
      </c>
      <c r="AC1950">
        <v>0</v>
      </c>
      <c r="AD1950">
        <v>48468.090000000004</v>
      </c>
      <c r="AE1950" t="s">
        <v>104</v>
      </c>
      <c r="AF1950" t="s">
        <v>545</v>
      </c>
      <c r="AG1950" t="s">
        <v>460</v>
      </c>
      <c r="AH1950" t="s">
        <v>107</v>
      </c>
    </row>
    <row r="1951" spans="1:34" ht="15">
      <c r="A1951" t="s">
        <v>101</v>
      </c>
      <c r="B1951" t="s">
        <v>544</v>
      </c>
      <c r="C1951" t="s">
        <v>457</v>
      </c>
      <c r="D1951" t="s">
        <v>335</v>
      </c>
      <c r="E1951" t="s">
        <v>106</v>
      </c>
      <c r="F1951">
        <v>2012</v>
      </c>
      <c r="G1951" t="s">
        <v>113</v>
      </c>
      <c r="H1951" t="s">
        <v>336</v>
      </c>
      <c r="I1951" t="s">
        <v>115</v>
      </c>
      <c r="J1951" t="s">
        <v>187</v>
      </c>
      <c r="L1951">
        <v>0</v>
      </c>
      <c r="M1951">
        <v>0</v>
      </c>
      <c r="N1951">
        <v>-38850.4</v>
      </c>
      <c r="O1951">
        <v>0</v>
      </c>
      <c r="P1951">
        <v>38850.4</v>
      </c>
      <c r="Q1951" t="s">
        <v>103</v>
      </c>
      <c r="R1951">
        <v>0</v>
      </c>
      <c r="S1951">
        <v>0</v>
      </c>
      <c r="T1951">
        <v>0</v>
      </c>
      <c r="U1951">
        <v>0</v>
      </c>
      <c r="V1951">
        <v>0</v>
      </c>
      <c r="W1951">
        <v>0</v>
      </c>
      <c r="X1951">
        <v>0</v>
      </c>
      <c r="Y1951">
        <v>0</v>
      </c>
      <c r="Z1951">
        <v>0</v>
      </c>
      <c r="AA1951">
        <v>-19425.2</v>
      </c>
      <c r="AB1951">
        <v>0</v>
      </c>
      <c r="AC1951">
        <v>0</v>
      </c>
      <c r="AD1951">
        <v>-19425.2</v>
      </c>
      <c r="AE1951" t="s">
        <v>104</v>
      </c>
      <c r="AF1951" t="s">
        <v>545</v>
      </c>
      <c r="AG1951" t="s">
        <v>460</v>
      </c>
      <c r="AH1951" t="s">
        <v>107</v>
      </c>
    </row>
    <row r="1952" spans="1:34" ht="15">
      <c r="A1952" t="s">
        <v>101</v>
      </c>
      <c r="B1952" t="s">
        <v>544</v>
      </c>
      <c r="C1952" t="s">
        <v>457</v>
      </c>
      <c r="D1952" t="s">
        <v>548</v>
      </c>
      <c r="E1952" t="s">
        <v>106</v>
      </c>
      <c r="F1952">
        <v>2012</v>
      </c>
      <c r="G1952" t="s">
        <v>113</v>
      </c>
      <c r="H1952" t="s">
        <v>549</v>
      </c>
      <c r="I1952" t="s">
        <v>115</v>
      </c>
      <c r="J1952" t="s">
        <v>187</v>
      </c>
      <c r="L1952">
        <v>0</v>
      </c>
      <c r="M1952">
        <v>0</v>
      </c>
      <c r="N1952">
        <v>5259</v>
      </c>
      <c r="O1952">
        <v>0</v>
      </c>
      <c r="P1952">
        <v>-5259</v>
      </c>
      <c r="Q1952" t="s">
        <v>103</v>
      </c>
      <c r="R1952">
        <v>0</v>
      </c>
      <c r="S1952">
        <v>0</v>
      </c>
      <c r="T1952">
        <v>0</v>
      </c>
      <c r="U1952">
        <v>0</v>
      </c>
      <c r="V1952">
        <v>0</v>
      </c>
      <c r="W1952">
        <v>0</v>
      </c>
      <c r="X1952">
        <v>0</v>
      </c>
      <c r="Y1952">
        <v>0</v>
      </c>
      <c r="Z1952">
        <v>0</v>
      </c>
      <c r="AA1952">
        <v>0</v>
      </c>
      <c r="AB1952">
        <v>6693.5</v>
      </c>
      <c r="AC1952">
        <v>-8128</v>
      </c>
      <c r="AD1952">
        <v>6693.5</v>
      </c>
      <c r="AE1952" t="s">
        <v>104</v>
      </c>
      <c r="AF1952" t="s">
        <v>545</v>
      </c>
      <c r="AG1952" t="s">
        <v>460</v>
      </c>
      <c r="AH1952" t="s">
        <v>107</v>
      </c>
    </row>
    <row r="1953" spans="1:34" ht="15">
      <c r="A1953" t="s">
        <v>101</v>
      </c>
      <c r="B1953" t="s">
        <v>544</v>
      </c>
      <c r="C1953" t="s">
        <v>457</v>
      </c>
      <c r="D1953" t="s">
        <v>350</v>
      </c>
      <c r="E1953" t="s">
        <v>106</v>
      </c>
      <c r="F1953">
        <v>2012</v>
      </c>
      <c r="G1953" t="s">
        <v>113</v>
      </c>
      <c r="H1953" t="s">
        <v>351</v>
      </c>
      <c r="I1953" t="s">
        <v>115</v>
      </c>
      <c r="J1953" t="s">
        <v>349</v>
      </c>
      <c r="L1953" s="35">
        <v>0</v>
      </c>
      <c r="M1953" s="35">
        <v>0</v>
      </c>
      <c r="N1953" s="35">
        <v>33932</v>
      </c>
      <c r="O1953">
        <v>0</v>
      </c>
      <c r="P1953">
        <v>-33932</v>
      </c>
      <c r="Q1953" t="s">
        <v>103</v>
      </c>
      <c r="R1953">
        <v>0</v>
      </c>
      <c r="S1953">
        <v>0</v>
      </c>
      <c r="T1953">
        <v>0</v>
      </c>
      <c r="U1953">
        <v>0</v>
      </c>
      <c r="V1953">
        <v>0</v>
      </c>
      <c r="W1953">
        <v>0</v>
      </c>
      <c r="X1953">
        <v>0</v>
      </c>
      <c r="Y1953">
        <v>0</v>
      </c>
      <c r="Z1953">
        <v>0</v>
      </c>
      <c r="AA1953">
        <v>33932</v>
      </c>
      <c r="AB1953">
        <v>0</v>
      </c>
      <c r="AC1953">
        <v>0</v>
      </c>
      <c r="AD1953">
        <v>0</v>
      </c>
      <c r="AE1953" t="s">
        <v>104</v>
      </c>
      <c r="AF1953" t="s">
        <v>545</v>
      </c>
      <c r="AG1953" t="s">
        <v>460</v>
      </c>
      <c r="AH1953" t="s">
        <v>107</v>
      </c>
    </row>
    <row r="1954" spans="1:34" ht="15">
      <c r="A1954" t="s">
        <v>101</v>
      </c>
      <c r="B1954" t="s">
        <v>544</v>
      </c>
      <c r="C1954" t="s">
        <v>457</v>
      </c>
      <c r="D1954" t="s">
        <v>161</v>
      </c>
      <c r="E1954" t="s">
        <v>102</v>
      </c>
      <c r="F1954">
        <v>2012</v>
      </c>
      <c r="G1954" t="s">
        <v>121</v>
      </c>
      <c r="H1954" t="s">
        <v>162</v>
      </c>
      <c r="I1954" t="s">
        <v>123</v>
      </c>
      <c r="J1954" t="s">
        <v>124</v>
      </c>
      <c r="L1954" s="40">
        <v>0</v>
      </c>
      <c r="M1954" s="40">
        <v>0</v>
      </c>
      <c r="N1954" s="40">
        <v>-252722</v>
      </c>
      <c r="O1954" s="40">
        <v>0</v>
      </c>
      <c r="P1954" s="40">
        <v>252722</v>
      </c>
      <c r="Q1954" t="s">
        <v>103</v>
      </c>
      <c r="R1954">
        <v>0</v>
      </c>
      <c r="S1954">
        <v>0</v>
      </c>
      <c r="T1954">
        <v>0</v>
      </c>
      <c r="U1954">
        <v>0</v>
      </c>
      <c r="V1954">
        <v>0</v>
      </c>
      <c r="W1954">
        <v>0</v>
      </c>
      <c r="X1954">
        <v>0</v>
      </c>
      <c r="Y1954">
        <v>0</v>
      </c>
      <c r="Z1954">
        <v>0</v>
      </c>
      <c r="AA1954">
        <v>0</v>
      </c>
      <c r="AB1954">
        <v>-190613</v>
      </c>
      <c r="AC1954">
        <v>-62109</v>
      </c>
      <c r="AD1954">
        <v>0</v>
      </c>
      <c r="AE1954" t="s">
        <v>104</v>
      </c>
      <c r="AF1954" t="s">
        <v>545</v>
      </c>
      <c r="AG1954" t="s">
        <v>460</v>
      </c>
      <c r="AH1954" t="s">
        <v>105</v>
      </c>
    </row>
    <row r="1955" spans="1:34" ht="15">
      <c r="A1955" t="s">
        <v>101</v>
      </c>
      <c r="B1955" t="s">
        <v>544</v>
      </c>
      <c r="C1955" t="s">
        <v>457</v>
      </c>
      <c r="D1955" t="s">
        <v>468</v>
      </c>
      <c r="E1955" t="s">
        <v>102</v>
      </c>
      <c r="F1955">
        <v>2012</v>
      </c>
      <c r="G1955" t="s">
        <v>121</v>
      </c>
      <c r="H1955" t="s">
        <v>469</v>
      </c>
      <c r="I1955" t="s">
        <v>123</v>
      </c>
      <c r="J1955" t="s">
        <v>220</v>
      </c>
      <c r="L1955">
        <v>0</v>
      </c>
      <c r="M1955">
        <v>0</v>
      </c>
      <c r="N1955">
        <v>-217.79</v>
      </c>
      <c r="O1955">
        <v>0</v>
      </c>
      <c r="P1955">
        <v>217.79</v>
      </c>
      <c r="Q1955" t="s">
        <v>103</v>
      </c>
      <c r="R1955">
        <v>0</v>
      </c>
      <c r="S1955">
        <v>0</v>
      </c>
      <c r="T1955">
        <v>0</v>
      </c>
      <c r="U1955">
        <v>0</v>
      </c>
      <c r="V1955">
        <v>0</v>
      </c>
      <c r="W1955">
        <v>0</v>
      </c>
      <c r="X1955">
        <v>0</v>
      </c>
      <c r="Y1955">
        <v>0</v>
      </c>
      <c r="Z1955">
        <v>0</v>
      </c>
      <c r="AA1955">
        <v>0</v>
      </c>
      <c r="AB1955">
        <v>0</v>
      </c>
      <c r="AC1955">
        <v>-217.79</v>
      </c>
      <c r="AD1955">
        <v>0</v>
      </c>
      <c r="AE1955" t="s">
        <v>104</v>
      </c>
      <c r="AF1955" t="s">
        <v>545</v>
      </c>
      <c r="AG1955" t="s">
        <v>460</v>
      </c>
      <c r="AH1955" t="s">
        <v>105</v>
      </c>
    </row>
    <row r="1956" spans="1:34" ht="15">
      <c r="A1956" t="s">
        <v>101</v>
      </c>
      <c r="B1956" t="s">
        <v>102</v>
      </c>
      <c r="C1956" t="s">
        <v>463</v>
      </c>
      <c r="D1956" t="s">
        <v>390</v>
      </c>
      <c r="E1956" t="s">
        <v>102</v>
      </c>
      <c r="F1956">
        <v>2012</v>
      </c>
      <c r="G1956" t="s">
        <v>113</v>
      </c>
      <c r="H1956" t="s">
        <v>391</v>
      </c>
      <c r="I1956" t="s">
        <v>115</v>
      </c>
      <c r="J1956" t="s">
        <v>147</v>
      </c>
      <c r="L1956">
        <v>0</v>
      </c>
      <c r="M1956">
        <v>0</v>
      </c>
      <c r="N1956">
        <v>0</v>
      </c>
      <c r="O1956">
        <v>0</v>
      </c>
      <c r="P1956">
        <v>0</v>
      </c>
      <c r="Q1956" t="s">
        <v>103</v>
      </c>
      <c r="R1956">
        <v>0</v>
      </c>
      <c r="S1956">
        <v>0</v>
      </c>
      <c r="T1956">
        <v>0</v>
      </c>
      <c r="U1956">
        <v>0</v>
      </c>
      <c r="V1956">
        <v>0</v>
      </c>
      <c r="W1956">
        <v>0</v>
      </c>
      <c r="X1956">
        <v>0</v>
      </c>
      <c r="Y1956">
        <v>0</v>
      </c>
      <c r="Z1956">
        <v>0</v>
      </c>
      <c r="AA1956">
        <v>0</v>
      </c>
      <c r="AB1956">
        <v>-15715.79</v>
      </c>
      <c r="AC1956">
        <v>-14661.2</v>
      </c>
      <c r="AD1956">
        <v>30376.99</v>
      </c>
      <c r="AE1956" t="s">
        <v>104</v>
      </c>
      <c r="AF1956" t="s">
        <v>105</v>
      </c>
      <c r="AG1956" t="s">
        <v>464</v>
      </c>
      <c r="AH1956" t="s">
        <v>105</v>
      </c>
    </row>
    <row r="1957" spans="1:34" ht="15">
      <c r="A1957" t="s">
        <v>101</v>
      </c>
      <c r="B1957" t="s">
        <v>102</v>
      </c>
      <c r="C1957" t="s">
        <v>463</v>
      </c>
      <c r="D1957" t="s">
        <v>390</v>
      </c>
      <c r="E1957" t="s">
        <v>106</v>
      </c>
      <c r="F1957">
        <v>2012</v>
      </c>
      <c r="G1957" t="s">
        <v>113</v>
      </c>
      <c r="H1957" t="s">
        <v>391</v>
      </c>
      <c r="I1957" t="s">
        <v>115</v>
      </c>
      <c r="J1957" t="s">
        <v>147</v>
      </c>
      <c r="L1957">
        <v>0</v>
      </c>
      <c r="M1957">
        <v>0</v>
      </c>
      <c r="N1957">
        <v>-159248.78</v>
      </c>
      <c r="O1957">
        <v>0</v>
      </c>
      <c r="P1957">
        <v>159248.78</v>
      </c>
      <c r="Q1957" t="s">
        <v>103</v>
      </c>
      <c r="R1957">
        <v>0</v>
      </c>
      <c r="S1957">
        <v>0</v>
      </c>
      <c r="T1957">
        <v>0</v>
      </c>
      <c r="U1957">
        <v>0</v>
      </c>
      <c r="V1957">
        <v>0</v>
      </c>
      <c r="W1957">
        <v>0</v>
      </c>
      <c r="X1957">
        <v>0</v>
      </c>
      <c r="Y1957">
        <v>0</v>
      </c>
      <c r="Z1957">
        <v>0</v>
      </c>
      <c r="AA1957">
        <v>0</v>
      </c>
      <c r="AB1957">
        <v>0</v>
      </c>
      <c r="AC1957">
        <v>0</v>
      </c>
      <c r="AD1957">
        <v>-159248.78</v>
      </c>
      <c r="AE1957" t="s">
        <v>104</v>
      </c>
      <c r="AF1957" t="s">
        <v>105</v>
      </c>
      <c r="AG1957" t="s">
        <v>464</v>
      </c>
      <c r="AH1957" t="s">
        <v>107</v>
      </c>
    </row>
    <row r="1958" spans="1:34" ht="15">
      <c r="A1958" t="s">
        <v>101</v>
      </c>
      <c r="B1958" t="s">
        <v>102</v>
      </c>
      <c r="C1958" t="s">
        <v>463</v>
      </c>
      <c r="D1958" t="s">
        <v>465</v>
      </c>
      <c r="E1958" t="s">
        <v>102</v>
      </c>
      <c r="F1958">
        <v>2012</v>
      </c>
      <c r="G1958" t="s">
        <v>113</v>
      </c>
      <c r="H1958" t="s">
        <v>466</v>
      </c>
      <c r="I1958" t="s">
        <v>115</v>
      </c>
      <c r="J1958" t="s">
        <v>150</v>
      </c>
      <c r="L1958">
        <v>0</v>
      </c>
      <c r="M1958">
        <v>0</v>
      </c>
      <c r="N1958">
        <v>0</v>
      </c>
      <c r="O1958">
        <v>0</v>
      </c>
      <c r="P1958">
        <v>0</v>
      </c>
      <c r="Q1958" t="s">
        <v>103</v>
      </c>
      <c r="R1958">
        <v>0</v>
      </c>
      <c r="S1958">
        <v>0</v>
      </c>
      <c r="T1958">
        <v>0</v>
      </c>
      <c r="U1958">
        <v>0</v>
      </c>
      <c r="V1958">
        <v>0</v>
      </c>
      <c r="W1958">
        <v>0</v>
      </c>
      <c r="X1958">
        <v>0</v>
      </c>
      <c r="Y1958">
        <v>0</v>
      </c>
      <c r="Z1958">
        <v>0</v>
      </c>
      <c r="AA1958">
        <v>0</v>
      </c>
      <c r="AB1958">
        <v>-16343.29</v>
      </c>
      <c r="AC1958">
        <v>-24607.05</v>
      </c>
      <c r="AD1958">
        <v>40950.340000000004</v>
      </c>
      <c r="AE1958" t="s">
        <v>104</v>
      </c>
      <c r="AF1958" t="s">
        <v>105</v>
      </c>
      <c r="AG1958" t="s">
        <v>464</v>
      </c>
      <c r="AH1958" t="s">
        <v>105</v>
      </c>
    </row>
    <row r="1959" spans="1:34" ht="15">
      <c r="A1959" t="s">
        <v>101</v>
      </c>
      <c r="B1959" t="s">
        <v>102</v>
      </c>
      <c r="C1959" t="s">
        <v>463</v>
      </c>
      <c r="D1959" t="s">
        <v>465</v>
      </c>
      <c r="E1959" t="s">
        <v>106</v>
      </c>
      <c r="F1959">
        <v>2012</v>
      </c>
      <c r="G1959" t="s">
        <v>113</v>
      </c>
      <c r="H1959" t="s">
        <v>466</v>
      </c>
      <c r="I1959" t="s">
        <v>115</v>
      </c>
      <c r="J1959" t="s">
        <v>150</v>
      </c>
      <c r="L1959">
        <v>0</v>
      </c>
      <c r="M1959">
        <v>0</v>
      </c>
      <c r="N1959">
        <v>-262700.19</v>
      </c>
      <c r="O1959">
        <v>0</v>
      </c>
      <c r="P1959">
        <v>262700.19</v>
      </c>
      <c r="Q1959" t="s">
        <v>103</v>
      </c>
      <c r="R1959">
        <v>0</v>
      </c>
      <c r="S1959">
        <v>0</v>
      </c>
      <c r="T1959">
        <v>0</v>
      </c>
      <c r="U1959">
        <v>0</v>
      </c>
      <c r="V1959">
        <v>0</v>
      </c>
      <c r="W1959">
        <v>0</v>
      </c>
      <c r="X1959">
        <v>0</v>
      </c>
      <c r="Y1959">
        <v>0</v>
      </c>
      <c r="Z1959">
        <v>0</v>
      </c>
      <c r="AA1959">
        <v>0</v>
      </c>
      <c r="AB1959">
        <v>0</v>
      </c>
      <c r="AC1959">
        <v>0</v>
      </c>
      <c r="AD1959">
        <v>-262700.19</v>
      </c>
      <c r="AE1959" t="s">
        <v>104</v>
      </c>
      <c r="AF1959" t="s">
        <v>105</v>
      </c>
      <c r="AG1959" t="s">
        <v>464</v>
      </c>
      <c r="AH1959" t="s">
        <v>107</v>
      </c>
    </row>
    <row r="1960" spans="1:34" ht="15">
      <c r="A1960" t="s">
        <v>101</v>
      </c>
      <c r="B1960" t="s">
        <v>102</v>
      </c>
      <c r="C1960" t="s">
        <v>463</v>
      </c>
      <c r="D1960" t="s">
        <v>316</v>
      </c>
      <c r="E1960" t="s">
        <v>102</v>
      </c>
      <c r="F1960">
        <v>2012</v>
      </c>
      <c r="G1960" t="s">
        <v>113</v>
      </c>
      <c r="H1960" t="s">
        <v>317</v>
      </c>
      <c r="I1960" t="s">
        <v>115</v>
      </c>
      <c r="J1960" t="s">
        <v>150</v>
      </c>
      <c r="L1960">
        <v>0</v>
      </c>
      <c r="M1960">
        <v>0</v>
      </c>
      <c r="N1960">
        <v>0</v>
      </c>
      <c r="O1960">
        <v>0</v>
      </c>
      <c r="P1960">
        <v>0</v>
      </c>
      <c r="Q1960" t="s">
        <v>103</v>
      </c>
      <c r="R1960">
        <v>0</v>
      </c>
      <c r="S1960">
        <v>0</v>
      </c>
      <c r="T1960">
        <v>0</v>
      </c>
      <c r="U1960">
        <v>0</v>
      </c>
      <c r="V1960">
        <v>0</v>
      </c>
      <c r="W1960">
        <v>0</v>
      </c>
      <c r="X1960">
        <v>0</v>
      </c>
      <c r="Y1960">
        <v>0</v>
      </c>
      <c r="Z1960">
        <v>0</v>
      </c>
      <c r="AA1960">
        <v>0</v>
      </c>
      <c r="AB1960">
        <v>-361141.04</v>
      </c>
      <c r="AC1960">
        <v>-382410.48</v>
      </c>
      <c r="AD1960">
        <v>743551.52</v>
      </c>
      <c r="AE1960" t="s">
        <v>104</v>
      </c>
      <c r="AF1960" t="s">
        <v>105</v>
      </c>
      <c r="AG1960" t="s">
        <v>464</v>
      </c>
      <c r="AH1960" t="s">
        <v>105</v>
      </c>
    </row>
    <row r="1961" spans="1:34" ht="15">
      <c r="A1961" t="s">
        <v>101</v>
      </c>
      <c r="B1961" t="s">
        <v>102</v>
      </c>
      <c r="C1961" t="s">
        <v>463</v>
      </c>
      <c r="D1961" t="s">
        <v>316</v>
      </c>
      <c r="E1961" t="s">
        <v>106</v>
      </c>
      <c r="F1961">
        <v>2012</v>
      </c>
      <c r="G1961" t="s">
        <v>113</v>
      </c>
      <c r="H1961" t="s">
        <v>317</v>
      </c>
      <c r="I1961" t="s">
        <v>115</v>
      </c>
      <c r="J1961" t="s">
        <v>150</v>
      </c>
      <c r="L1961">
        <v>0</v>
      </c>
      <c r="M1961">
        <v>0</v>
      </c>
      <c r="N1961">
        <v>-4952207.94</v>
      </c>
      <c r="O1961">
        <v>0</v>
      </c>
      <c r="P1961">
        <v>4952207.94</v>
      </c>
      <c r="Q1961" t="s">
        <v>103</v>
      </c>
      <c r="R1961">
        <v>0</v>
      </c>
      <c r="S1961">
        <v>0</v>
      </c>
      <c r="T1961">
        <v>0</v>
      </c>
      <c r="U1961">
        <v>0</v>
      </c>
      <c r="V1961">
        <v>0</v>
      </c>
      <c r="W1961">
        <v>0</v>
      </c>
      <c r="X1961">
        <v>0</v>
      </c>
      <c r="Y1961">
        <v>0</v>
      </c>
      <c r="Z1961">
        <v>0</v>
      </c>
      <c r="AA1961">
        <v>0</v>
      </c>
      <c r="AB1961">
        <v>0</v>
      </c>
      <c r="AC1961">
        <v>0</v>
      </c>
      <c r="AD1961">
        <v>-4952207.94</v>
      </c>
      <c r="AE1961" t="s">
        <v>104</v>
      </c>
      <c r="AF1961" t="s">
        <v>105</v>
      </c>
      <c r="AG1961" t="s">
        <v>464</v>
      </c>
      <c r="AH1961" t="s">
        <v>107</v>
      </c>
    </row>
    <row r="1962" spans="1:34" ht="15">
      <c r="A1962" t="s">
        <v>101</v>
      </c>
      <c r="B1962" t="s">
        <v>102</v>
      </c>
      <c r="C1962" t="s">
        <v>463</v>
      </c>
      <c r="D1962" t="s">
        <v>177</v>
      </c>
      <c r="E1962" t="s">
        <v>102</v>
      </c>
      <c r="F1962">
        <v>2012</v>
      </c>
      <c r="G1962" t="s">
        <v>113</v>
      </c>
      <c r="H1962" t="s">
        <v>178</v>
      </c>
      <c r="I1962" t="s">
        <v>115</v>
      </c>
      <c r="J1962" t="s">
        <v>150</v>
      </c>
      <c r="L1962">
        <v>0</v>
      </c>
      <c r="M1962">
        <v>0</v>
      </c>
      <c r="N1962">
        <v>0</v>
      </c>
      <c r="O1962">
        <v>0</v>
      </c>
      <c r="P1962">
        <v>0</v>
      </c>
      <c r="Q1962" t="s">
        <v>103</v>
      </c>
      <c r="R1962">
        <v>0</v>
      </c>
      <c r="S1962">
        <v>0</v>
      </c>
      <c r="T1962">
        <v>0</v>
      </c>
      <c r="U1962">
        <v>0</v>
      </c>
      <c r="V1962">
        <v>0</v>
      </c>
      <c r="W1962">
        <v>0</v>
      </c>
      <c r="X1962">
        <v>0</v>
      </c>
      <c r="Y1962">
        <v>0</v>
      </c>
      <c r="Z1962">
        <v>0</v>
      </c>
      <c r="AA1962">
        <v>0</v>
      </c>
      <c r="AB1962">
        <v>-178517.86000000002</v>
      </c>
      <c r="AC1962">
        <v>-175407.41</v>
      </c>
      <c r="AD1962">
        <v>353925.27</v>
      </c>
      <c r="AE1962" t="s">
        <v>104</v>
      </c>
      <c r="AF1962" t="s">
        <v>105</v>
      </c>
      <c r="AG1962" t="s">
        <v>464</v>
      </c>
      <c r="AH1962" t="s">
        <v>105</v>
      </c>
    </row>
    <row r="1963" spans="1:34" ht="15">
      <c r="A1963" t="s">
        <v>101</v>
      </c>
      <c r="B1963" t="s">
        <v>102</v>
      </c>
      <c r="C1963" t="s">
        <v>463</v>
      </c>
      <c r="D1963" t="s">
        <v>177</v>
      </c>
      <c r="E1963" t="s">
        <v>106</v>
      </c>
      <c r="F1963">
        <v>2012</v>
      </c>
      <c r="G1963" t="s">
        <v>113</v>
      </c>
      <c r="H1963" t="s">
        <v>178</v>
      </c>
      <c r="I1963" t="s">
        <v>115</v>
      </c>
      <c r="J1963" t="s">
        <v>150</v>
      </c>
      <c r="L1963">
        <v>0</v>
      </c>
      <c r="M1963">
        <v>0</v>
      </c>
      <c r="N1963">
        <v>-2168292.09</v>
      </c>
      <c r="O1963">
        <v>0</v>
      </c>
      <c r="P1963">
        <v>2168292.09</v>
      </c>
      <c r="Q1963" t="s">
        <v>103</v>
      </c>
      <c r="R1963">
        <v>0</v>
      </c>
      <c r="S1963">
        <v>0</v>
      </c>
      <c r="T1963">
        <v>0</v>
      </c>
      <c r="U1963">
        <v>0</v>
      </c>
      <c r="V1963">
        <v>0</v>
      </c>
      <c r="W1963">
        <v>0</v>
      </c>
      <c r="X1963">
        <v>0</v>
      </c>
      <c r="Y1963">
        <v>0</v>
      </c>
      <c r="Z1963">
        <v>0</v>
      </c>
      <c r="AA1963">
        <v>0</v>
      </c>
      <c r="AB1963">
        <v>0</v>
      </c>
      <c r="AC1963">
        <v>0</v>
      </c>
      <c r="AD1963">
        <v>-2168292.09</v>
      </c>
      <c r="AE1963" t="s">
        <v>104</v>
      </c>
      <c r="AF1963" t="s">
        <v>105</v>
      </c>
      <c r="AG1963" t="s">
        <v>464</v>
      </c>
      <c r="AH1963" t="s">
        <v>107</v>
      </c>
    </row>
    <row r="1964" spans="1:34" ht="15">
      <c r="A1964" t="s">
        <v>101</v>
      </c>
      <c r="B1964" t="s">
        <v>102</v>
      </c>
      <c r="C1964" t="s">
        <v>463</v>
      </c>
      <c r="D1964" t="s">
        <v>458</v>
      </c>
      <c r="E1964" t="s">
        <v>102</v>
      </c>
      <c r="F1964">
        <v>2012</v>
      </c>
      <c r="G1964" t="s">
        <v>121</v>
      </c>
      <c r="H1964" t="s">
        <v>459</v>
      </c>
      <c r="I1964" t="s">
        <v>123</v>
      </c>
      <c r="J1964" t="s">
        <v>124</v>
      </c>
      <c r="L1964">
        <v>0</v>
      </c>
      <c r="M1964">
        <v>0</v>
      </c>
      <c r="N1964">
        <v>-4389.36</v>
      </c>
      <c r="O1964">
        <v>0</v>
      </c>
      <c r="P1964">
        <v>4389.36</v>
      </c>
      <c r="Q1964" t="s">
        <v>103</v>
      </c>
      <c r="R1964">
        <v>0</v>
      </c>
      <c r="S1964">
        <v>0</v>
      </c>
      <c r="T1964">
        <v>0</v>
      </c>
      <c r="U1964">
        <v>0</v>
      </c>
      <c r="V1964">
        <v>0</v>
      </c>
      <c r="W1964">
        <v>0</v>
      </c>
      <c r="X1964">
        <v>0</v>
      </c>
      <c r="Y1964">
        <v>0</v>
      </c>
      <c r="Z1964">
        <v>0</v>
      </c>
      <c r="AA1964">
        <v>0</v>
      </c>
      <c r="AB1964">
        <v>-2808.53</v>
      </c>
      <c r="AC1964">
        <v>-1580.83</v>
      </c>
      <c r="AD1964">
        <v>0</v>
      </c>
      <c r="AE1964" t="s">
        <v>104</v>
      </c>
      <c r="AF1964" t="s">
        <v>105</v>
      </c>
      <c r="AG1964" t="s">
        <v>464</v>
      </c>
      <c r="AH1964" t="s">
        <v>105</v>
      </c>
    </row>
    <row r="1965" spans="1:34" ht="15">
      <c r="A1965" t="s">
        <v>101</v>
      </c>
      <c r="B1965" t="s">
        <v>102</v>
      </c>
      <c r="C1965" t="s">
        <v>463</v>
      </c>
      <c r="D1965" t="s">
        <v>461</v>
      </c>
      <c r="E1965" t="s">
        <v>102</v>
      </c>
      <c r="F1965">
        <v>2012</v>
      </c>
      <c r="G1965" t="s">
        <v>121</v>
      </c>
      <c r="H1965" t="s">
        <v>462</v>
      </c>
      <c r="I1965" t="s">
        <v>123</v>
      </c>
      <c r="J1965" t="s">
        <v>124</v>
      </c>
      <c r="L1965">
        <v>0</v>
      </c>
      <c r="M1965">
        <v>0</v>
      </c>
      <c r="N1965">
        <v>-1478.13</v>
      </c>
      <c r="O1965">
        <v>0</v>
      </c>
      <c r="P1965">
        <v>1478.13</v>
      </c>
      <c r="Q1965" t="s">
        <v>103</v>
      </c>
      <c r="R1965">
        <v>0</v>
      </c>
      <c r="S1965">
        <v>0</v>
      </c>
      <c r="T1965">
        <v>0</v>
      </c>
      <c r="U1965">
        <v>0</v>
      </c>
      <c r="V1965">
        <v>0</v>
      </c>
      <c r="W1965">
        <v>0</v>
      </c>
      <c r="X1965">
        <v>0</v>
      </c>
      <c r="Y1965">
        <v>0</v>
      </c>
      <c r="Z1965">
        <v>0</v>
      </c>
      <c r="AA1965">
        <v>0</v>
      </c>
      <c r="AB1965">
        <v>-951.44</v>
      </c>
      <c r="AC1965">
        <v>-526.69</v>
      </c>
      <c r="AD1965">
        <v>0</v>
      </c>
      <c r="AE1965" t="s">
        <v>104</v>
      </c>
      <c r="AF1965" t="s">
        <v>105</v>
      </c>
      <c r="AG1965" t="s">
        <v>464</v>
      </c>
      <c r="AH1965" t="s">
        <v>105</v>
      </c>
    </row>
    <row r="1966" spans="1:34" ht="15">
      <c r="A1966" t="s">
        <v>101</v>
      </c>
      <c r="B1966" t="s">
        <v>686</v>
      </c>
      <c r="C1966" t="s">
        <v>463</v>
      </c>
      <c r="D1966" t="s">
        <v>468</v>
      </c>
      <c r="E1966" t="s">
        <v>102</v>
      </c>
      <c r="F1966">
        <v>2012</v>
      </c>
      <c r="G1966" t="s">
        <v>121</v>
      </c>
      <c r="H1966" t="s">
        <v>469</v>
      </c>
      <c r="I1966" t="s">
        <v>123</v>
      </c>
      <c r="J1966" t="s">
        <v>220</v>
      </c>
      <c r="L1966">
        <v>0</v>
      </c>
      <c r="M1966">
        <v>0</v>
      </c>
      <c r="N1966">
        <v>0</v>
      </c>
      <c r="O1966">
        <v>0</v>
      </c>
      <c r="P1966">
        <v>0</v>
      </c>
      <c r="Q1966" t="s">
        <v>103</v>
      </c>
      <c r="R1966">
        <v>0</v>
      </c>
      <c r="S1966">
        <v>0</v>
      </c>
      <c r="T1966">
        <v>0</v>
      </c>
      <c r="U1966">
        <v>0</v>
      </c>
      <c r="V1966">
        <v>0</v>
      </c>
      <c r="W1966">
        <v>0</v>
      </c>
      <c r="X1966">
        <v>0</v>
      </c>
      <c r="Y1966">
        <v>0</v>
      </c>
      <c r="Z1966">
        <v>0</v>
      </c>
      <c r="AA1966">
        <v>0</v>
      </c>
      <c r="AB1966">
        <v>0</v>
      </c>
      <c r="AC1966">
        <v>0</v>
      </c>
      <c r="AD1966">
        <v>0</v>
      </c>
      <c r="AE1966" t="s">
        <v>104</v>
      </c>
      <c r="AF1966" t="s">
        <v>687</v>
      </c>
      <c r="AG1966" t="s">
        <v>464</v>
      </c>
      <c r="AH1966" t="s">
        <v>105</v>
      </c>
    </row>
    <row r="1967" spans="1:34" ht="15">
      <c r="A1967" t="s">
        <v>101</v>
      </c>
      <c r="B1967" t="s">
        <v>717</v>
      </c>
      <c r="C1967" t="s">
        <v>463</v>
      </c>
      <c r="D1967" t="s">
        <v>390</v>
      </c>
      <c r="E1967" t="s">
        <v>106</v>
      </c>
      <c r="F1967">
        <v>2012</v>
      </c>
      <c r="G1967" t="s">
        <v>113</v>
      </c>
      <c r="H1967" t="s">
        <v>391</v>
      </c>
      <c r="I1967" t="s">
        <v>115</v>
      </c>
      <c r="J1967" t="s">
        <v>147</v>
      </c>
      <c r="L1967">
        <v>0</v>
      </c>
      <c r="M1967">
        <v>0</v>
      </c>
      <c r="N1967">
        <v>143005.03</v>
      </c>
      <c r="O1967">
        <v>0</v>
      </c>
      <c r="P1967">
        <v>-143005.03</v>
      </c>
      <c r="Q1967" t="s">
        <v>103</v>
      </c>
      <c r="R1967">
        <v>0</v>
      </c>
      <c r="S1967">
        <v>0</v>
      </c>
      <c r="T1967">
        <v>0</v>
      </c>
      <c r="U1967">
        <v>0</v>
      </c>
      <c r="V1967">
        <v>0</v>
      </c>
      <c r="W1967">
        <v>0</v>
      </c>
      <c r="X1967">
        <v>0</v>
      </c>
      <c r="Y1967">
        <v>0</v>
      </c>
      <c r="Z1967">
        <v>0</v>
      </c>
      <c r="AA1967">
        <v>0</v>
      </c>
      <c r="AB1967">
        <v>12849.85</v>
      </c>
      <c r="AC1967">
        <v>11092.65</v>
      </c>
      <c r="AD1967">
        <v>119062.53</v>
      </c>
      <c r="AE1967" t="s">
        <v>104</v>
      </c>
      <c r="AF1967" t="s">
        <v>718</v>
      </c>
      <c r="AG1967" t="s">
        <v>464</v>
      </c>
      <c r="AH1967" t="s">
        <v>107</v>
      </c>
    </row>
    <row r="1968" spans="1:34" ht="15">
      <c r="A1968" t="s">
        <v>101</v>
      </c>
      <c r="B1968" t="s">
        <v>717</v>
      </c>
      <c r="C1968" t="s">
        <v>463</v>
      </c>
      <c r="D1968" t="s">
        <v>465</v>
      </c>
      <c r="E1968" t="s">
        <v>106</v>
      </c>
      <c r="F1968">
        <v>2012</v>
      </c>
      <c r="G1968" t="s">
        <v>113</v>
      </c>
      <c r="H1968" t="s">
        <v>466</v>
      </c>
      <c r="I1968" t="s">
        <v>115</v>
      </c>
      <c r="J1968" t="s">
        <v>150</v>
      </c>
      <c r="L1968">
        <v>0</v>
      </c>
      <c r="M1968">
        <v>0</v>
      </c>
      <c r="N1968">
        <v>68437.95</v>
      </c>
      <c r="O1968">
        <v>0.01</v>
      </c>
      <c r="P1968">
        <v>-68437.96</v>
      </c>
      <c r="Q1968" t="s">
        <v>103</v>
      </c>
      <c r="R1968">
        <v>0</v>
      </c>
      <c r="S1968">
        <v>0</v>
      </c>
      <c r="T1968">
        <v>0</v>
      </c>
      <c r="U1968">
        <v>0</v>
      </c>
      <c r="V1968">
        <v>0</v>
      </c>
      <c r="W1968">
        <v>0</v>
      </c>
      <c r="X1968">
        <v>0</v>
      </c>
      <c r="Y1968">
        <v>0</v>
      </c>
      <c r="Z1968">
        <v>0</v>
      </c>
      <c r="AA1968">
        <v>0</v>
      </c>
      <c r="AB1968">
        <v>6005.63</v>
      </c>
      <c r="AC1968">
        <v>62432.32</v>
      </c>
      <c r="AD1968">
        <v>0</v>
      </c>
      <c r="AE1968" t="s">
        <v>104</v>
      </c>
      <c r="AF1968" t="s">
        <v>718</v>
      </c>
      <c r="AG1968" t="s">
        <v>464</v>
      </c>
      <c r="AH1968" t="s">
        <v>107</v>
      </c>
    </row>
    <row r="1969" spans="1:34" ht="15">
      <c r="A1969" t="s">
        <v>101</v>
      </c>
      <c r="B1969" t="s">
        <v>717</v>
      </c>
      <c r="C1969" t="s">
        <v>463</v>
      </c>
      <c r="D1969" t="s">
        <v>245</v>
      </c>
      <c r="E1969" t="s">
        <v>106</v>
      </c>
      <c r="F1969">
        <v>2012</v>
      </c>
      <c r="G1969" t="s">
        <v>113</v>
      </c>
      <c r="H1969" t="s">
        <v>246</v>
      </c>
      <c r="I1969" t="s">
        <v>115</v>
      </c>
      <c r="J1969" t="s">
        <v>150</v>
      </c>
      <c r="L1969">
        <v>0</v>
      </c>
      <c r="M1969">
        <v>0</v>
      </c>
      <c r="N1969">
        <v>0</v>
      </c>
      <c r="O1969">
        <v>0</v>
      </c>
      <c r="P1969">
        <v>0</v>
      </c>
      <c r="Q1969" t="s">
        <v>103</v>
      </c>
      <c r="R1969">
        <v>0</v>
      </c>
      <c r="S1969">
        <v>0</v>
      </c>
      <c r="T1969">
        <v>0</v>
      </c>
      <c r="U1969">
        <v>0</v>
      </c>
      <c r="V1969">
        <v>0</v>
      </c>
      <c r="W1969">
        <v>0</v>
      </c>
      <c r="X1969">
        <v>0</v>
      </c>
      <c r="Y1969">
        <v>0</v>
      </c>
      <c r="Z1969">
        <v>0</v>
      </c>
      <c r="AA1969">
        <v>0</v>
      </c>
      <c r="AB1969">
        <v>0</v>
      </c>
      <c r="AC1969">
        <v>0</v>
      </c>
      <c r="AD1969">
        <v>0</v>
      </c>
      <c r="AE1969" t="s">
        <v>104</v>
      </c>
      <c r="AF1969" t="s">
        <v>718</v>
      </c>
      <c r="AG1969" t="s">
        <v>464</v>
      </c>
      <c r="AH1969" t="s">
        <v>107</v>
      </c>
    </row>
    <row r="1970" spans="1:34" ht="15">
      <c r="A1970" t="s">
        <v>101</v>
      </c>
      <c r="B1970" t="s">
        <v>717</v>
      </c>
      <c r="C1970" t="s">
        <v>463</v>
      </c>
      <c r="D1970" t="s">
        <v>316</v>
      </c>
      <c r="E1970" t="s">
        <v>106</v>
      </c>
      <c r="F1970">
        <v>2012</v>
      </c>
      <c r="G1970" t="s">
        <v>113</v>
      </c>
      <c r="H1970" t="s">
        <v>317</v>
      </c>
      <c r="I1970" t="s">
        <v>115</v>
      </c>
      <c r="J1970" t="s">
        <v>150</v>
      </c>
      <c r="L1970">
        <v>0</v>
      </c>
      <c r="M1970">
        <v>0</v>
      </c>
      <c r="N1970">
        <v>234656.03</v>
      </c>
      <c r="O1970">
        <v>0</v>
      </c>
      <c r="P1970">
        <v>-234656.03</v>
      </c>
      <c r="Q1970" t="s">
        <v>103</v>
      </c>
      <c r="R1970">
        <v>0</v>
      </c>
      <c r="S1970">
        <v>0</v>
      </c>
      <c r="T1970">
        <v>0</v>
      </c>
      <c r="U1970">
        <v>0</v>
      </c>
      <c r="V1970">
        <v>0</v>
      </c>
      <c r="W1970">
        <v>0</v>
      </c>
      <c r="X1970">
        <v>0</v>
      </c>
      <c r="Y1970">
        <v>0</v>
      </c>
      <c r="Z1970">
        <v>0</v>
      </c>
      <c r="AA1970">
        <v>0</v>
      </c>
      <c r="AB1970">
        <v>848320.68</v>
      </c>
      <c r="AC1970">
        <v>-515187.33</v>
      </c>
      <c r="AD1970">
        <v>-98477.32</v>
      </c>
      <c r="AE1970" t="s">
        <v>104</v>
      </c>
      <c r="AF1970" t="s">
        <v>718</v>
      </c>
      <c r="AG1970" t="s">
        <v>464</v>
      </c>
      <c r="AH1970" t="s">
        <v>107</v>
      </c>
    </row>
    <row r="1971" spans="1:34" ht="15">
      <c r="A1971" t="s">
        <v>101</v>
      </c>
      <c r="B1971" t="s">
        <v>717</v>
      </c>
      <c r="C1971" t="s">
        <v>463</v>
      </c>
      <c r="D1971" t="s">
        <v>177</v>
      </c>
      <c r="E1971" t="s">
        <v>106</v>
      </c>
      <c r="F1971">
        <v>2012</v>
      </c>
      <c r="G1971" t="s">
        <v>113</v>
      </c>
      <c r="H1971" t="s">
        <v>178</v>
      </c>
      <c r="I1971" t="s">
        <v>115</v>
      </c>
      <c r="J1971" t="s">
        <v>150</v>
      </c>
      <c r="L1971">
        <v>0</v>
      </c>
      <c r="M1971">
        <v>0</v>
      </c>
      <c r="N1971">
        <v>1984331.9</v>
      </c>
      <c r="O1971">
        <v>0</v>
      </c>
      <c r="P1971">
        <v>-1984331.9</v>
      </c>
      <c r="Q1971" t="s">
        <v>103</v>
      </c>
      <c r="R1971">
        <v>0</v>
      </c>
      <c r="S1971">
        <v>0</v>
      </c>
      <c r="T1971">
        <v>0</v>
      </c>
      <c r="U1971">
        <v>0</v>
      </c>
      <c r="V1971">
        <v>0</v>
      </c>
      <c r="W1971">
        <v>0</v>
      </c>
      <c r="X1971">
        <v>0</v>
      </c>
      <c r="Y1971">
        <v>0</v>
      </c>
      <c r="Z1971">
        <v>0</v>
      </c>
      <c r="AA1971">
        <v>0</v>
      </c>
      <c r="AB1971">
        <v>131228.8</v>
      </c>
      <c r="AC1971">
        <v>1853103.1</v>
      </c>
      <c r="AD1971">
        <v>0</v>
      </c>
      <c r="AE1971" t="s">
        <v>104</v>
      </c>
      <c r="AF1971" t="s">
        <v>718</v>
      </c>
      <c r="AG1971" t="s">
        <v>464</v>
      </c>
      <c r="AH1971" t="s">
        <v>107</v>
      </c>
    </row>
    <row r="1972" spans="1:34" ht="15">
      <c r="A1972" t="s">
        <v>101</v>
      </c>
      <c r="B1972" t="s">
        <v>717</v>
      </c>
      <c r="C1972" t="s">
        <v>463</v>
      </c>
      <c r="D1972" t="s">
        <v>526</v>
      </c>
      <c r="E1972" t="s">
        <v>106</v>
      </c>
      <c r="F1972">
        <v>2012</v>
      </c>
      <c r="G1972" t="s">
        <v>113</v>
      </c>
      <c r="H1972" t="s">
        <v>527</v>
      </c>
      <c r="I1972" t="s">
        <v>115</v>
      </c>
      <c r="J1972" t="s">
        <v>150</v>
      </c>
      <c r="L1972">
        <v>0</v>
      </c>
      <c r="M1972">
        <v>0</v>
      </c>
      <c r="N1972">
        <v>-387.29</v>
      </c>
      <c r="O1972">
        <v>0</v>
      </c>
      <c r="P1972">
        <v>387.29</v>
      </c>
      <c r="Q1972" t="s">
        <v>103</v>
      </c>
      <c r="R1972">
        <v>0</v>
      </c>
      <c r="S1972">
        <v>0</v>
      </c>
      <c r="T1972">
        <v>0</v>
      </c>
      <c r="U1972">
        <v>0</v>
      </c>
      <c r="V1972">
        <v>0</v>
      </c>
      <c r="W1972">
        <v>0</v>
      </c>
      <c r="X1972">
        <v>0</v>
      </c>
      <c r="Y1972">
        <v>0</v>
      </c>
      <c r="Z1972">
        <v>0</v>
      </c>
      <c r="AA1972">
        <v>0</v>
      </c>
      <c r="AB1972">
        <v>0</v>
      </c>
      <c r="AC1972">
        <v>-387.29</v>
      </c>
      <c r="AD1972">
        <v>0</v>
      </c>
      <c r="AE1972" t="s">
        <v>104</v>
      </c>
      <c r="AF1972" t="s">
        <v>718</v>
      </c>
      <c r="AG1972" t="s">
        <v>464</v>
      </c>
      <c r="AH1972" t="s">
        <v>107</v>
      </c>
    </row>
    <row r="1973" spans="1:34" ht="15">
      <c r="A1973" t="s">
        <v>101</v>
      </c>
      <c r="B1973" t="s">
        <v>717</v>
      </c>
      <c r="C1973" t="s">
        <v>463</v>
      </c>
      <c r="D1973" t="s">
        <v>478</v>
      </c>
      <c r="E1973" t="s">
        <v>106</v>
      </c>
      <c r="F1973">
        <v>2012</v>
      </c>
      <c r="G1973" t="s">
        <v>113</v>
      </c>
      <c r="H1973" t="s">
        <v>479</v>
      </c>
      <c r="I1973" t="s">
        <v>115</v>
      </c>
      <c r="J1973" t="s">
        <v>150</v>
      </c>
      <c r="L1973">
        <v>0</v>
      </c>
      <c r="M1973">
        <v>0</v>
      </c>
      <c r="N1973">
        <v>100.81</v>
      </c>
      <c r="O1973">
        <v>0</v>
      </c>
      <c r="P1973">
        <v>-100.81</v>
      </c>
      <c r="Q1973" t="s">
        <v>103</v>
      </c>
      <c r="R1973">
        <v>0</v>
      </c>
      <c r="S1973">
        <v>0</v>
      </c>
      <c r="T1973">
        <v>0</v>
      </c>
      <c r="U1973">
        <v>0</v>
      </c>
      <c r="V1973">
        <v>0</v>
      </c>
      <c r="W1973">
        <v>0</v>
      </c>
      <c r="X1973">
        <v>0</v>
      </c>
      <c r="Y1973">
        <v>0</v>
      </c>
      <c r="Z1973">
        <v>0</v>
      </c>
      <c r="AA1973">
        <v>0</v>
      </c>
      <c r="AB1973">
        <v>0</v>
      </c>
      <c r="AC1973">
        <v>100.81</v>
      </c>
      <c r="AD1973">
        <v>0</v>
      </c>
      <c r="AE1973" t="s">
        <v>104</v>
      </c>
      <c r="AF1973" t="s">
        <v>718</v>
      </c>
      <c r="AG1973" t="s">
        <v>464</v>
      </c>
      <c r="AH1973" t="s">
        <v>107</v>
      </c>
    </row>
    <row r="1974" spans="1:34" ht="15">
      <c r="A1974" t="s">
        <v>101</v>
      </c>
      <c r="B1974" t="s">
        <v>759</v>
      </c>
      <c r="C1974" t="s">
        <v>760</v>
      </c>
      <c r="D1974" t="s">
        <v>137</v>
      </c>
      <c r="E1974" t="s">
        <v>106</v>
      </c>
      <c r="F1974">
        <v>2012</v>
      </c>
      <c r="G1974" t="s">
        <v>113</v>
      </c>
      <c r="H1974" t="s">
        <v>138</v>
      </c>
      <c r="I1974" t="s">
        <v>115</v>
      </c>
      <c r="J1974" t="s">
        <v>129</v>
      </c>
      <c r="K1974" t="s">
        <v>136</v>
      </c>
      <c r="L1974">
        <v>0</v>
      </c>
      <c r="M1974">
        <v>0</v>
      </c>
      <c r="N1974">
        <v>663.2</v>
      </c>
      <c r="O1974">
        <v>0</v>
      </c>
      <c r="P1974">
        <v>-663.2</v>
      </c>
      <c r="Q1974" t="s">
        <v>103</v>
      </c>
      <c r="R1974">
        <v>0</v>
      </c>
      <c r="S1974">
        <v>0</v>
      </c>
      <c r="T1974">
        <v>0</v>
      </c>
      <c r="U1974">
        <v>0</v>
      </c>
      <c r="V1974">
        <v>0</v>
      </c>
      <c r="W1974">
        <v>0</v>
      </c>
      <c r="X1974">
        <v>0</v>
      </c>
      <c r="Y1974">
        <v>0</v>
      </c>
      <c r="Z1974">
        <v>0</v>
      </c>
      <c r="AA1974">
        <v>0</v>
      </c>
      <c r="AB1974">
        <v>0</v>
      </c>
      <c r="AC1974">
        <v>663.2</v>
      </c>
      <c r="AD1974">
        <v>0</v>
      </c>
      <c r="AE1974" t="s">
        <v>104</v>
      </c>
      <c r="AF1974" t="s">
        <v>761</v>
      </c>
      <c r="AG1974" t="s">
        <v>762</v>
      </c>
      <c r="AH1974" t="s">
        <v>107</v>
      </c>
    </row>
    <row r="1975" spans="1:34" ht="15">
      <c r="A1975" t="s">
        <v>101</v>
      </c>
      <c r="B1975" t="s">
        <v>759</v>
      </c>
      <c r="C1975" t="s">
        <v>760</v>
      </c>
      <c r="D1975" t="s">
        <v>139</v>
      </c>
      <c r="E1975" t="s">
        <v>106</v>
      </c>
      <c r="F1975">
        <v>2012</v>
      </c>
      <c r="G1975" t="s">
        <v>113</v>
      </c>
      <c r="H1975" t="s">
        <v>140</v>
      </c>
      <c r="I1975" t="s">
        <v>115</v>
      </c>
      <c r="J1975" t="s">
        <v>129</v>
      </c>
      <c r="K1975" t="s">
        <v>136</v>
      </c>
      <c r="L1975">
        <v>0</v>
      </c>
      <c r="M1975">
        <v>0</v>
      </c>
      <c r="N1975">
        <v>621.84</v>
      </c>
      <c r="O1975">
        <v>0</v>
      </c>
      <c r="P1975">
        <v>-621.84</v>
      </c>
      <c r="Q1975" t="s">
        <v>103</v>
      </c>
      <c r="R1975">
        <v>0</v>
      </c>
      <c r="S1975">
        <v>0</v>
      </c>
      <c r="T1975">
        <v>0</v>
      </c>
      <c r="U1975">
        <v>0</v>
      </c>
      <c r="V1975">
        <v>0</v>
      </c>
      <c r="W1975">
        <v>0</v>
      </c>
      <c r="X1975">
        <v>0</v>
      </c>
      <c r="Y1975">
        <v>0</v>
      </c>
      <c r="Z1975">
        <v>0</v>
      </c>
      <c r="AA1975">
        <v>0</v>
      </c>
      <c r="AB1975">
        <v>0</v>
      </c>
      <c r="AC1975">
        <v>621.84</v>
      </c>
      <c r="AD1975">
        <v>0</v>
      </c>
      <c r="AE1975" t="s">
        <v>104</v>
      </c>
      <c r="AF1975" t="s">
        <v>761</v>
      </c>
      <c r="AG1975" t="s">
        <v>762</v>
      </c>
      <c r="AH1975" t="s">
        <v>107</v>
      </c>
    </row>
    <row r="1976" spans="1:34" ht="15">
      <c r="A1976" t="s">
        <v>101</v>
      </c>
      <c r="B1976" t="s">
        <v>102</v>
      </c>
      <c r="C1976" t="s">
        <v>467</v>
      </c>
      <c r="D1976" t="s">
        <v>127</v>
      </c>
      <c r="E1976" t="s">
        <v>102</v>
      </c>
      <c r="F1976">
        <v>2012</v>
      </c>
      <c r="G1976" t="s">
        <v>113</v>
      </c>
      <c r="H1976" t="s">
        <v>128</v>
      </c>
      <c r="I1976" t="s">
        <v>115</v>
      </c>
      <c r="J1976" t="s">
        <v>129</v>
      </c>
      <c r="K1976" t="s">
        <v>130</v>
      </c>
      <c r="L1976">
        <v>791742.92</v>
      </c>
      <c r="M1976">
        <v>791742.92</v>
      </c>
      <c r="N1976">
        <v>0</v>
      </c>
      <c r="O1976">
        <v>0</v>
      </c>
      <c r="P1976">
        <v>791742.92</v>
      </c>
      <c r="Q1976" t="s">
        <v>131</v>
      </c>
      <c r="R1976">
        <v>0</v>
      </c>
      <c r="S1976">
        <v>0</v>
      </c>
      <c r="T1976">
        <v>0</v>
      </c>
      <c r="U1976">
        <v>0</v>
      </c>
      <c r="V1976">
        <v>0</v>
      </c>
      <c r="W1976">
        <v>0</v>
      </c>
      <c r="X1976">
        <v>0</v>
      </c>
      <c r="Y1976">
        <v>0</v>
      </c>
      <c r="Z1976">
        <v>0</v>
      </c>
      <c r="AA1976">
        <v>0</v>
      </c>
      <c r="AB1976">
        <v>0</v>
      </c>
      <c r="AC1976">
        <v>0</v>
      </c>
      <c r="AD1976">
        <v>0</v>
      </c>
      <c r="AE1976" t="s">
        <v>104</v>
      </c>
      <c r="AF1976" t="s">
        <v>105</v>
      </c>
      <c r="AG1976" t="s">
        <v>460</v>
      </c>
      <c r="AH1976" t="s">
        <v>105</v>
      </c>
    </row>
    <row r="1977" spans="1:34" ht="15">
      <c r="A1977" t="s">
        <v>101</v>
      </c>
      <c r="B1977" t="s">
        <v>102</v>
      </c>
      <c r="C1977" t="s">
        <v>467</v>
      </c>
      <c r="D1977" t="s">
        <v>196</v>
      </c>
      <c r="E1977" t="s">
        <v>102</v>
      </c>
      <c r="F1977">
        <v>2012</v>
      </c>
      <c r="G1977" t="s">
        <v>113</v>
      </c>
      <c r="H1977" t="s">
        <v>197</v>
      </c>
      <c r="I1977" t="s">
        <v>115</v>
      </c>
      <c r="J1977" t="s">
        <v>129</v>
      </c>
      <c r="K1977" t="s">
        <v>130</v>
      </c>
      <c r="L1977">
        <v>6433</v>
      </c>
      <c r="M1977">
        <v>6433</v>
      </c>
      <c r="N1977">
        <v>0</v>
      </c>
      <c r="O1977">
        <v>0</v>
      </c>
      <c r="P1977">
        <v>6433</v>
      </c>
      <c r="Q1977" t="s">
        <v>131</v>
      </c>
      <c r="R1977">
        <v>0</v>
      </c>
      <c r="S1977">
        <v>0</v>
      </c>
      <c r="T1977">
        <v>0</v>
      </c>
      <c r="U1977">
        <v>0</v>
      </c>
      <c r="V1977">
        <v>0</v>
      </c>
      <c r="W1977">
        <v>0</v>
      </c>
      <c r="X1977">
        <v>0</v>
      </c>
      <c r="Y1977">
        <v>0</v>
      </c>
      <c r="Z1977">
        <v>0</v>
      </c>
      <c r="AA1977">
        <v>0</v>
      </c>
      <c r="AB1977">
        <v>0</v>
      </c>
      <c r="AC1977">
        <v>0</v>
      </c>
      <c r="AD1977">
        <v>0</v>
      </c>
      <c r="AE1977" t="s">
        <v>104</v>
      </c>
      <c r="AF1977" t="s">
        <v>105</v>
      </c>
      <c r="AG1977" t="s">
        <v>460</v>
      </c>
      <c r="AH1977" t="s">
        <v>105</v>
      </c>
    </row>
    <row r="1978" spans="1:34" ht="15">
      <c r="A1978" t="s">
        <v>101</v>
      </c>
      <c r="B1978" t="s">
        <v>102</v>
      </c>
      <c r="C1978" t="s">
        <v>467</v>
      </c>
      <c r="D1978" t="s">
        <v>134</v>
      </c>
      <c r="E1978" t="s">
        <v>102</v>
      </c>
      <c r="F1978">
        <v>2012</v>
      </c>
      <c r="G1978" t="s">
        <v>113</v>
      </c>
      <c r="H1978" t="s">
        <v>135</v>
      </c>
      <c r="I1978" t="s">
        <v>115</v>
      </c>
      <c r="J1978" t="s">
        <v>129</v>
      </c>
      <c r="K1978" t="s">
        <v>136</v>
      </c>
      <c r="L1978">
        <v>123840</v>
      </c>
      <c r="M1978">
        <v>123840</v>
      </c>
      <c r="N1978">
        <v>0</v>
      </c>
      <c r="O1978">
        <v>0</v>
      </c>
      <c r="P1978">
        <v>123840</v>
      </c>
      <c r="Q1978" t="s">
        <v>131</v>
      </c>
      <c r="R1978">
        <v>0</v>
      </c>
      <c r="S1978">
        <v>0</v>
      </c>
      <c r="T1978">
        <v>0</v>
      </c>
      <c r="U1978">
        <v>0</v>
      </c>
      <c r="V1978">
        <v>0</v>
      </c>
      <c r="W1978">
        <v>0</v>
      </c>
      <c r="X1978">
        <v>0</v>
      </c>
      <c r="Y1978">
        <v>0</v>
      </c>
      <c r="Z1978">
        <v>0</v>
      </c>
      <c r="AA1978">
        <v>0</v>
      </c>
      <c r="AB1978">
        <v>0</v>
      </c>
      <c r="AC1978">
        <v>0</v>
      </c>
      <c r="AD1978">
        <v>0</v>
      </c>
      <c r="AE1978" t="s">
        <v>104</v>
      </c>
      <c r="AF1978" t="s">
        <v>105</v>
      </c>
      <c r="AG1978" t="s">
        <v>460</v>
      </c>
      <c r="AH1978" t="s">
        <v>105</v>
      </c>
    </row>
    <row r="1979" spans="1:34" ht="15">
      <c r="A1979" t="s">
        <v>101</v>
      </c>
      <c r="B1979" t="s">
        <v>102</v>
      </c>
      <c r="C1979" t="s">
        <v>467</v>
      </c>
      <c r="D1979" t="s">
        <v>137</v>
      </c>
      <c r="E1979" t="s">
        <v>102</v>
      </c>
      <c r="F1979">
        <v>2012</v>
      </c>
      <c r="G1979" t="s">
        <v>113</v>
      </c>
      <c r="H1979" t="s">
        <v>138</v>
      </c>
      <c r="I1979" t="s">
        <v>115</v>
      </c>
      <c r="J1979" t="s">
        <v>129</v>
      </c>
      <c r="K1979" t="s">
        <v>136</v>
      </c>
      <c r="L1979">
        <v>59549.96</v>
      </c>
      <c r="M1979">
        <v>59549.96</v>
      </c>
      <c r="N1979">
        <v>0</v>
      </c>
      <c r="O1979">
        <v>0</v>
      </c>
      <c r="P1979">
        <v>59549.96</v>
      </c>
      <c r="Q1979" t="s">
        <v>131</v>
      </c>
      <c r="R1979">
        <v>0</v>
      </c>
      <c r="S1979">
        <v>0</v>
      </c>
      <c r="T1979">
        <v>0</v>
      </c>
      <c r="U1979">
        <v>0</v>
      </c>
      <c r="V1979">
        <v>0</v>
      </c>
      <c r="W1979">
        <v>0</v>
      </c>
      <c r="X1979">
        <v>0</v>
      </c>
      <c r="Y1979">
        <v>0</v>
      </c>
      <c r="Z1979">
        <v>0</v>
      </c>
      <c r="AA1979">
        <v>0</v>
      </c>
      <c r="AB1979">
        <v>0</v>
      </c>
      <c r="AC1979">
        <v>0</v>
      </c>
      <c r="AD1979">
        <v>0</v>
      </c>
      <c r="AE1979" t="s">
        <v>104</v>
      </c>
      <c r="AF1979" t="s">
        <v>105</v>
      </c>
      <c r="AG1979" t="s">
        <v>460</v>
      </c>
      <c r="AH1979" t="s">
        <v>105</v>
      </c>
    </row>
    <row r="1980" spans="1:34" ht="15">
      <c r="A1980" t="s">
        <v>101</v>
      </c>
      <c r="B1980" t="s">
        <v>102</v>
      </c>
      <c r="C1980" t="s">
        <v>467</v>
      </c>
      <c r="D1980" t="s">
        <v>139</v>
      </c>
      <c r="E1980" t="s">
        <v>102</v>
      </c>
      <c r="F1980">
        <v>2012</v>
      </c>
      <c r="G1980" t="s">
        <v>113</v>
      </c>
      <c r="H1980" t="s">
        <v>140</v>
      </c>
      <c r="I1980" t="s">
        <v>115</v>
      </c>
      <c r="J1980" t="s">
        <v>129</v>
      </c>
      <c r="K1980" t="s">
        <v>136</v>
      </c>
      <c r="L1980">
        <v>57400.96</v>
      </c>
      <c r="M1980">
        <v>57400.96</v>
      </c>
      <c r="N1980">
        <v>0</v>
      </c>
      <c r="O1980">
        <v>0</v>
      </c>
      <c r="P1980">
        <v>57400.96</v>
      </c>
      <c r="Q1980" t="s">
        <v>131</v>
      </c>
      <c r="R1980">
        <v>0</v>
      </c>
      <c r="S1980">
        <v>0</v>
      </c>
      <c r="T1980">
        <v>0</v>
      </c>
      <c r="U1980">
        <v>0</v>
      </c>
      <c r="V1980">
        <v>0</v>
      </c>
      <c r="W1980">
        <v>0</v>
      </c>
      <c r="X1980">
        <v>0</v>
      </c>
      <c r="Y1980">
        <v>0</v>
      </c>
      <c r="Z1980">
        <v>0</v>
      </c>
      <c r="AA1980">
        <v>0</v>
      </c>
      <c r="AB1980">
        <v>0</v>
      </c>
      <c r="AC1980">
        <v>0</v>
      </c>
      <c r="AD1980">
        <v>0</v>
      </c>
      <c r="AE1980" t="s">
        <v>104</v>
      </c>
      <c r="AF1980" t="s">
        <v>105</v>
      </c>
      <c r="AG1980" t="s">
        <v>460</v>
      </c>
      <c r="AH1980" t="s">
        <v>105</v>
      </c>
    </row>
    <row r="1981" spans="1:34" ht="15">
      <c r="A1981" t="s">
        <v>101</v>
      </c>
      <c r="B1981" t="s">
        <v>102</v>
      </c>
      <c r="C1981" t="s">
        <v>467</v>
      </c>
      <c r="D1981" t="s">
        <v>141</v>
      </c>
      <c r="E1981" t="s">
        <v>102</v>
      </c>
      <c r="F1981">
        <v>2012</v>
      </c>
      <c r="G1981" t="s">
        <v>113</v>
      </c>
      <c r="H1981" t="s">
        <v>142</v>
      </c>
      <c r="I1981" t="s">
        <v>115</v>
      </c>
      <c r="J1981" t="s">
        <v>129</v>
      </c>
      <c r="K1981" t="s">
        <v>136</v>
      </c>
      <c r="L1981">
        <v>3696</v>
      </c>
      <c r="M1981">
        <v>3696</v>
      </c>
      <c r="N1981">
        <v>0</v>
      </c>
      <c r="O1981">
        <v>0</v>
      </c>
      <c r="P1981">
        <v>3696</v>
      </c>
      <c r="Q1981" t="s">
        <v>131</v>
      </c>
      <c r="R1981">
        <v>0</v>
      </c>
      <c r="S1981">
        <v>0</v>
      </c>
      <c r="T1981">
        <v>0</v>
      </c>
      <c r="U1981">
        <v>0</v>
      </c>
      <c r="V1981">
        <v>0</v>
      </c>
      <c r="W1981">
        <v>0</v>
      </c>
      <c r="X1981">
        <v>0</v>
      </c>
      <c r="Y1981">
        <v>0</v>
      </c>
      <c r="Z1981">
        <v>0</v>
      </c>
      <c r="AA1981">
        <v>0</v>
      </c>
      <c r="AB1981">
        <v>0</v>
      </c>
      <c r="AC1981">
        <v>0</v>
      </c>
      <c r="AD1981">
        <v>0</v>
      </c>
      <c r="AE1981" t="s">
        <v>104</v>
      </c>
      <c r="AF1981" t="s">
        <v>105</v>
      </c>
      <c r="AG1981" t="s">
        <v>460</v>
      </c>
      <c r="AH1981" t="s">
        <v>105</v>
      </c>
    </row>
    <row r="1982" spans="1:34" ht="15">
      <c r="A1982" t="s">
        <v>101</v>
      </c>
      <c r="B1982" t="s">
        <v>102</v>
      </c>
      <c r="C1982" t="s">
        <v>467</v>
      </c>
      <c r="D1982" t="s">
        <v>198</v>
      </c>
      <c r="E1982" t="s">
        <v>102</v>
      </c>
      <c r="F1982">
        <v>2012</v>
      </c>
      <c r="G1982" t="s">
        <v>113</v>
      </c>
      <c r="H1982" t="s">
        <v>199</v>
      </c>
      <c r="I1982" t="s">
        <v>115</v>
      </c>
      <c r="J1982" t="s">
        <v>147</v>
      </c>
      <c r="L1982">
        <v>3600</v>
      </c>
      <c r="M1982">
        <v>3600</v>
      </c>
      <c r="N1982">
        <v>0</v>
      </c>
      <c r="O1982">
        <v>0</v>
      </c>
      <c r="P1982">
        <v>3600</v>
      </c>
      <c r="Q1982" t="s">
        <v>131</v>
      </c>
      <c r="R1982">
        <v>0</v>
      </c>
      <c r="S1982">
        <v>0</v>
      </c>
      <c r="T1982">
        <v>0</v>
      </c>
      <c r="U1982">
        <v>0</v>
      </c>
      <c r="V1982">
        <v>0</v>
      </c>
      <c r="W1982">
        <v>0</v>
      </c>
      <c r="X1982">
        <v>0</v>
      </c>
      <c r="Y1982">
        <v>0</v>
      </c>
      <c r="Z1982">
        <v>0</v>
      </c>
      <c r="AA1982">
        <v>0</v>
      </c>
      <c r="AB1982">
        <v>0</v>
      </c>
      <c r="AC1982">
        <v>0</v>
      </c>
      <c r="AD1982">
        <v>0</v>
      </c>
      <c r="AE1982" t="s">
        <v>104</v>
      </c>
      <c r="AF1982" t="s">
        <v>105</v>
      </c>
      <c r="AG1982" t="s">
        <v>460</v>
      </c>
      <c r="AH1982" t="s">
        <v>105</v>
      </c>
    </row>
    <row r="1983" spans="1:34" ht="15">
      <c r="A1983" t="s">
        <v>101</v>
      </c>
      <c r="B1983" t="s">
        <v>102</v>
      </c>
      <c r="C1983" t="s">
        <v>467</v>
      </c>
      <c r="D1983" t="s">
        <v>372</v>
      </c>
      <c r="E1983" t="s">
        <v>102</v>
      </c>
      <c r="F1983">
        <v>2012</v>
      </c>
      <c r="G1983" t="s">
        <v>113</v>
      </c>
      <c r="H1983" t="s">
        <v>373</v>
      </c>
      <c r="I1983" t="s">
        <v>115</v>
      </c>
      <c r="J1983" t="s">
        <v>147</v>
      </c>
      <c r="L1983">
        <v>4000</v>
      </c>
      <c r="M1983">
        <v>4000</v>
      </c>
      <c r="N1983">
        <v>0</v>
      </c>
      <c r="O1983">
        <v>0</v>
      </c>
      <c r="P1983">
        <v>4000</v>
      </c>
      <c r="Q1983" t="s">
        <v>131</v>
      </c>
      <c r="R1983">
        <v>0</v>
      </c>
      <c r="S1983">
        <v>0</v>
      </c>
      <c r="T1983">
        <v>0</v>
      </c>
      <c r="U1983">
        <v>0</v>
      </c>
      <c r="V1983">
        <v>0</v>
      </c>
      <c r="W1983">
        <v>0</v>
      </c>
      <c r="X1983">
        <v>0</v>
      </c>
      <c r="Y1983">
        <v>0</v>
      </c>
      <c r="Z1983">
        <v>0</v>
      </c>
      <c r="AA1983">
        <v>0</v>
      </c>
      <c r="AB1983">
        <v>0</v>
      </c>
      <c r="AC1983">
        <v>0</v>
      </c>
      <c r="AD1983">
        <v>0</v>
      </c>
      <c r="AE1983" t="s">
        <v>104</v>
      </c>
      <c r="AF1983" t="s">
        <v>105</v>
      </c>
      <c r="AG1983" t="s">
        <v>460</v>
      </c>
      <c r="AH1983" t="s">
        <v>105</v>
      </c>
    </row>
    <row r="1984" spans="1:34" ht="15">
      <c r="A1984" t="s">
        <v>101</v>
      </c>
      <c r="B1984" t="s">
        <v>102</v>
      </c>
      <c r="C1984" t="s">
        <v>467</v>
      </c>
      <c r="D1984" t="s">
        <v>173</v>
      </c>
      <c r="E1984" t="s">
        <v>102</v>
      </c>
      <c r="F1984">
        <v>2012</v>
      </c>
      <c r="G1984" t="s">
        <v>113</v>
      </c>
      <c r="H1984" t="s">
        <v>174</v>
      </c>
      <c r="I1984" t="s">
        <v>115</v>
      </c>
      <c r="J1984" t="s">
        <v>147</v>
      </c>
      <c r="L1984">
        <v>1000</v>
      </c>
      <c r="M1984">
        <v>1000</v>
      </c>
      <c r="N1984">
        <v>0</v>
      </c>
      <c r="O1984">
        <v>0</v>
      </c>
      <c r="P1984">
        <v>1000</v>
      </c>
      <c r="Q1984" t="s">
        <v>131</v>
      </c>
      <c r="R1984">
        <v>0</v>
      </c>
      <c r="S1984">
        <v>0</v>
      </c>
      <c r="T1984">
        <v>0</v>
      </c>
      <c r="U1984">
        <v>0</v>
      </c>
      <c r="V1984">
        <v>0</v>
      </c>
      <c r="W1984">
        <v>0</v>
      </c>
      <c r="X1984">
        <v>0</v>
      </c>
      <c r="Y1984">
        <v>0</v>
      </c>
      <c r="Z1984">
        <v>0</v>
      </c>
      <c r="AA1984">
        <v>0</v>
      </c>
      <c r="AB1984">
        <v>0</v>
      </c>
      <c r="AC1984">
        <v>0</v>
      </c>
      <c r="AD1984">
        <v>0</v>
      </c>
      <c r="AE1984" t="s">
        <v>104</v>
      </c>
      <c r="AF1984" t="s">
        <v>105</v>
      </c>
      <c r="AG1984" t="s">
        <v>460</v>
      </c>
      <c r="AH1984" t="s">
        <v>105</v>
      </c>
    </row>
    <row r="1985" spans="1:34" ht="15">
      <c r="A1985" t="s">
        <v>101</v>
      </c>
      <c r="B1985" t="s">
        <v>102</v>
      </c>
      <c r="C1985" t="s">
        <v>467</v>
      </c>
      <c r="D1985" t="s">
        <v>447</v>
      </c>
      <c r="E1985" t="s">
        <v>102</v>
      </c>
      <c r="F1985">
        <v>2012</v>
      </c>
      <c r="G1985" t="s">
        <v>113</v>
      </c>
      <c r="H1985" t="s">
        <v>448</v>
      </c>
      <c r="I1985" t="s">
        <v>115</v>
      </c>
      <c r="J1985" t="s">
        <v>147</v>
      </c>
      <c r="L1985">
        <v>2374</v>
      </c>
      <c r="M1985">
        <v>2374</v>
      </c>
      <c r="N1985">
        <v>0</v>
      </c>
      <c r="O1985">
        <v>0</v>
      </c>
      <c r="P1985">
        <v>2374</v>
      </c>
      <c r="Q1985" t="s">
        <v>131</v>
      </c>
      <c r="R1985">
        <v>0</v>
      </c>
      <c r="S1985">
        <v>0</v>
      </c>
      <c r="T1985">
        <v>0</v>
      </c>
      <c r="U1985">
        <v>0</v>
      </c>
      <c r="V1985">
        <v>0</v>
      </c>
      <c r="W1985">
        <v>0</v>
      </c>
      <c r="X1985">
        <v>0</v>
      </c>
      <c r="Y1985">
        <v>0</v>
      </c>
      <c r="Z1985">
        <v>0</v>
      </c>
      <c r="AA1985">
        <v>0</v>
      </c>
      <c r="AB1985">
        <v>0</v>
      </c>
      <c r="AC1985">
        <v>0</v>
      </c>
      <c r="AD1985">
        <v>0</v>
      </c>
      <c r="AE1985" t="s">
        <v>104</v>
      </c>
      <c r="AF1985" t="s">
        <v>105</v>
      </c>
      <c r="AG1985" t="s">
        <v>460</v>
      </c>
      <c r="AH1985" t="s">
        <v>105</v>
      </c>
    </row>
    <row r="1986" spans="1:34" ht="15">
      <c r="A1986" t="s">
        <v>101</v>
      </c>
      <c r="B1986" t="s">
        <v>102</v>
      </c>
      <c r="C1986" t="s">
        <v>467</v>
      </c>
      <c r="D1986" t="s">
        <v>175</v>
      </c>
      <c r="E1986" t="s">
        <v>102</v>
      </c>
      <c r="F1986">
        <v>2012</v>
      </c>
      <c r="G1986" t="s">
        <v>113</v>
      </c>
      <c r="H1986" t="s">
        <v>176</v>
      </c>
      <c r="I1986" t="s">
        <v>115</v>
      </c>
      <c r="J1986" t="s">
        <v>147</v>
      </c>
      <c r="L1986">
        <v>1000</v>
      </c>
      <c r="M1986">
        <v>1000</v>
      </c>
      <c r="N1986">
        <v>0</v>
      </c>
      <c r="O1986">
        <v>0</v>
      </c>
      <c r="P1986">
        <v>1000</v>
      </c>
      <c r="Q1986" t="s">
        <v>131</v>
      </c>
      <c r="R1986">
        <v>0</v>
      </c>
      <c r="S1986">
        <v>0</v>
      </c>
      <c r="T1986">
        <v>0</v>
      </c>
      <c r="U1986">
        <v>0</v>
      </c>
      <c r="V1986">
        <v>0</v>
      </c>
      <c r="W1986">
        <v>0</v>
      </c>
      <c r="X1986">
        <v>0</v>
      </c>
      <c r="Y1986">
        <v>0</v>
      </c>
      <c r="Z1986">
        <v>0</v>
      </c>
      <c r="AA1986">
        <v>0</v>
      </c>
      <c r="AB1986">
        <v>0</v>
      </c>
      <c r="AC1986">
        <v>0</v>
      </c>
      <c r="AD1986">
        <v>0</v>
      </c>
      <c r="AE1986" t="s">
        <v>104</v>
      </c>
      <c r="AF1986" t="s">
        <v>105</v>
      </c>
      <c r="AG1986" t="s">
        <v>460</v>
      </c>
      <c r="AH1986" t="s">
        <v>105</v>
      </c>
    </row>
    <row r="1987" spans="1:34" ht="15">
      <c r="A1987" t="s">
        <v>101</v>
      </c>
      <c r="B1987" t="s">
        <v>102</v>
      </c>
      <c r="C1987" t="s">
        <v>467</v>
      </c>
      <c r="D1987" t="s">
        <v>145</v>
      </c>
      <c r="E1987" t="s">
        <v>102</v>
      </c>
      <c r="F1987">
        <v>2012</v>
      </c>
      <c r="G1987" t="s">
        <v>113</v>
      </c>
      <c r="H1987" t="s">
        <v>146</v>
      </c>
      <c r="I1987" t="s">
        <v>115</v>
      </c>
      <c r="J1987" t="s">
        <v>147</v>
      </c>
      <c r="L1987">
        <v>15596</v>
      </c>
      <c r="M1987">
        <v>15596</v>
      </c>
      <c r="N1987">
        <v>0</v>
      </c>
      <c r="O1987">
        <v>0</v>
      </c>
      <c r="P1987">
        <v>15596</v>
      </c>
      <c r="Q1987" t="s">
        <v>131</v>
      </c>
      <c r="R1987">
        <v>0</v>
      </c>
      <c r="S1987">
        <v>0</v>
      </c>
      <c r="T1987">
        <v>0</v>
      </c>
      <c r="U1987">
        <v>0</v>
      </c>
      <c r="V1987">
        <v>0</v>
      </c>
      <c r="W1987">
        <v>0</v>
      </c>
      <c r="X1987">
        <v>0</v>
      </c>
      <c r="Y1987">
        <v>0</v>
      </c>
      <c r="Z1987">
        <v>0</v>
      </c>
      <c r="AA1987">
        <v>0</v>
      </c>
      <c r="AB1987">
        <v>0</v>
      </c>
      <c r="AC1987">
        <v>0</v>
      </c>
      <c r="AD1987">
        <v>0</v>
      </c>
      <c r="AE1987" t="s">
        <v>104</v>
      </c>
      <c r="AF1987" t="s">
        <v>105</v>
      </c>
      <c r="AG1987" t="s">
        <v>460</v>
      </c>
      <c r="AH1987" t="s">
        <v>105</v>
      </c>
    </row>
    <row r="1988" spans="1:34" ht="15">
      <c r="A1988" t="s">
        <v>101</v>
      </c>
      <c r="B1988" t="s">
        <v>102</v>
      </c>
      <c r="C1988" t="s">
        <v>467</v>
      </c>
      <c r="D1988" t="s">
        <v>210</v>
      </c>
      <c r="E1988" t="s">
        <v>102</v>
      </c>
      <c r="F1988">
        <v>2012</v>
      </c>
      <c r="G1988" t="s">
        <v>113</v>
      </c>
      <c r="H1988" t="s">
        <v>211</v>
      </c>
      <c r="I1988" t="s">
        <v>115</v>
      </c>
      <c r="J1988" t="s">
        <v>150</v>
      </c>
      <c r="L1988">
        <v>200</v>
      </c>
      <c r="M1988">
        <v>200</v>
      </c>
      <c r="N1988">
        <v>0</v>
      </c>
      <c r="O1988">
        <v>0</v>
      </c>
      <c r="P1988">
        <v>200</v>
      </c>
      <c r="Q1988" t="s">
        <v>131</v>
      </c>
      <c r="R1988">
        <v>0</v>
      </c>
      <c r="S1988">
        <v>0</v>
      </c>
      <c r="T1988">
        <v>0</v>
      </c>
      <c r="U1988">
        <v>0</v>
      </c>
      <c r="V1988">
        <v>0</v>
      </c>
      <c r="W1988">
        <v>0</v>
      </c>
      <c r="X1988">
        <v>0</v>
      </c>
      <c r="Y1988">
        <v>0</v>
      </c>
      <c r="Z1988">
        <v>0</v>
      </c>
      <c r="AA1988">
        <v>0</v>
      </c>
      <c r="AB1988">
        <v>0</v>
      </c>
      <c r="AC1988">
        <v>0</v>
      </c>
      <c r="AD1988">
        <v>0</v>
      </c>
      <c r="AE1988" t="s">
        <v>104</v>
      </c>
      <c r="AF1988" t="s">
        <v>105</v>
      </c>
      <c r="AG1988" t="s">
        <v>460</v>
      </c>
      <c r="AH1988" t="s">
        <v>105</v>
      </c>
    </row>
    <row r="1989" spans="1:34" ht="15">
      <c r="A1989" t="s">
        <v>101</v>
      </c>
      <c r="B1989" t="s">
        <v>102</v>
      </c>
      <c r="C1989" t="s">
        <v>467</v>
      </c>
      <c r="D1989" t="s">
        <v>392</v>
      </c>
      <c r="E1989" t="s">
        <v>102</v>
      </c>
      <c r="F1989">
        <v>2012</v>
      </c>
      <c r="G1989" t="s">
        <v>113</v>
      </c>
      <c r="H1989" t="s">
        <v>393</v>
      </c>
      <c r="I1989" t="s">
        <v>115</v>
      </c>
      <c r="J1989" t="s">
        <v>150</v>
      </c>
      <c r="L1989">
        <v>2000</v>
      </c>
      <c r="M1989">
        <v>2000</v>
      </c>
      <c r="N1989">
        <v>0</v>
      </c>
      <c r="O1989">
        <v>0</v>
      </c>
      <c r="P1989">
        <v>2000</v>
      </c>
      <c r="Q1989" t="s">
        <v>131</v>
      </c>
      <c r="R1989">
        <v>0</v>
      </c>
      <c r="S1989">
        <v>0</v>
      </c>
      <c r="T1989">
        <v>0</v>
      </c>
      <c r="U1989">
        <v>0</v>
      </c>
      <c r="V1989">
        <v>0</v>
      </c>
      <c r="W1989">
        <v>0</v>
      </c>
      <c r="X1989">
        <v>0</v>
      </c>
      <c r="Y1989">
        <v>0</v>
      </c>
      <c r="Z1989">
        <v>0</v>
      </c>
      <c r="AA1989">
        <v>0</v>
      </c>
      <c r="AB1989">
        <v>0</v>
      </c>
      <c r="AC1989">
        <v>0</v>
      </c>
      <c r="AD1989">
        <v>0</v>
      </c>
      <c r="AE1989" t="s">
        <v>104</v>
      </c>
      <c r="AF1989" t="s">
        <v>105</v>
      </c>
      <c r="AG1989" t="s">
        <v>460</v>
      </c>
      <c r="AH1989" t="s">
        <v>105</v>
      </c>
    </row>
    <row r="1990" spans="1:34" ht="15">
      <c r="A1990" t="s">
        <v>101</v>
      </c>
      <c r="B1990" t="s">
        <v>102</v>
      </c>
      <c r="C1990" t="s">
        <v>467</v>
      </c>
      <c r="D1990" t="s">
        <v>257</v>
      </c>
      <c r="E1990" t="s">
        <v>102</v>
      </c>
      <c r="F1990">
        <v>2012</v>
      </c>
      <c r="G1990" t="s">
        <v>113</v>
      </c>
      <c r="H1990" t="s">
        <v>258</v>
      </c>
      <c r="I1990" t="s">
        <v>115</v>
      </c>
      <c r="J1990" t="s">
        <v>150</v>
      </c>
      <c r="L1990">
        <v>420</v>
      </c>
      <c r="M1990">
        <v>420</v>
      </c>
      <c r="N1990">
        <v>0</v>
      </c>
      <c r="O1990">
        <v>0</v>
      </c>
      <c r="P1990">
        <v>420</v>
      </c>
      <c r="Q1990" t="s">
        <v>131</v>
      </c>
      <c r="R1990">
        <v>0</v>
      </c>
      <c r="S1990">
        <v>0</v>
      </c>
      <c r="T1990">
        <v>0</v>
      </c>
      <c r="U1990">
        <v>0</v>
      </c>
      <c r="V1990">
        <v>0</v>
      </c>
      <c r="W1990">
        <v>0</v>
      </c>
      <c r="X1990">
        <v>0</v>
      </c>
      <c r="Y1990">
        <v>0</v>
      </c>
      <c r="Z1990">
        <v>0</v>
      </c>
      <c r="AA1990">
        <v>0</v>
      </c>
      <c r="AB1990">
        <v>0</v>
      </c>
      <c r="AC1990">
        <v>0</v>
      </c>
      <c r="AD1990">
        <v>0</v>
      </c>
      <c r="AE1990" t="s">
        <v>104</v>
      </c>
      <c r="AF1990" t="s">
        <v>105</v>
      </c>
      <c r="AG1990" t="s">
        <v>460</v>
      </c>
      <c r="AH1990" t="s">
        <v>105</v>
      </c>
    </row>
    <row r="1991" spans="1:34" ht="15">
      <c r="A1991" t="s">
        <v>101</v>
      </c>
      <c r="B1991" t="s">
        <v>102</v>
      </c>
      <c r="C1991" t="s">
        <v>467</v>
      </c>
      <c r="D1991" t="s">
        <v>272</v>
      </c>
      <c r="E1991" t="s">
        <v>102</v>
      </c>
      <c r="F1991">
        <v>2012</v>
      </c>
      <c r="G1991" t="s">
        <v>113</v>
      </c>
      <c r="H1991" t="s">
        <v>273</v>
      </c>
      <c r="I1991" t="s">
        <v>115</v>
      </c>
      <c r="J1991" t="s">
        <v>150</v>
      </c>
      <c r="L1991">
        <v>48000</v>
      </c>
      <c r="M1991">
        <v>48000</v>
      </c>
      <c r="N1991">
        <v>0</v>
      </c>
      <c r="O1991">
        <v>0</v>
      </c>
      <c r="P1991">
        <v>48000</v>
      </c>
      <c r="Q1991" t="s">
        <v>131</v>
      </c>
      <c r="R1991">
        <v>0</v>
      </c>
      <c r="S1991">
        <v>0</v>
      </c>
      <c r="T1991">
        <v>0</v>
      </c>
      <c r="U1991">
        <v>0</v>
      </c>
      <c r="V1991">
        <v>0</v>
      </c>
      <c r="W1991">
        <v>0</v>
      </c>
      <c r="X1991">
        <v>0</v>
      </c>
      <c r="Y1991">
        <v>0</v>
      </c>
      <c r="Z1991">
        <v>0</v>
      </c>
      <c r="AA1991">
        <v>0</v>
      </c>
      <c r="AB1991">
        <v>0</v>
      </c>
      <c r="AC1991">
        <v>0</v>
      </c>
      <c r="AD1991">
        <v>0</v>
      </c>
      <c r="AE1991" t="s">
        <v>104</v>
      </c>
      <c r="AF1991" t="s">
        <v>105</v>
      </c>
      <c r="AG1991" t="s">
        <v>460</v>
      </c>
      <c r="AH1991" t="s">
        <v>105</v>
      </c>
    </row>
    <row r="1992" spans="1:34" ht="15">
      <c r="A1992" t="s">
        <v>101</v>
      </c>
      <c r="B1992" t="s">
        <v>102</v>
      </c>
      <c r="C1992" t="s">
        <v>467</v>
      </c>
      <c r="D1992" t="s">
        <v>245</v>
      </c>
      <c r="E1992" t="s">
        <v>102</v>
      </c>
      <c r="F1992">
        <v>2012</v>
      </c>
      <c r="G1992" t="s">
        <v>113</v>
      </c>
      <c r="H1992" t="s">
        <v>246</v>
      </c>
      <c r="I1992" t="s">
        <v>115</v>
      </c>
      <c r="J1992" t="s">
        <v>150</v>
      </c>
      <c r="L1992">
        <v>24000.04</v>
      </c>
      <c r="M1992">
        <v>24000.04</v>
      </c>
      <c r="N1992">
        <v>0</v>
      </c>
      <c r="O1992">
        <v>0</v>
      </c>
      <c r="P1992">
        <v>24000.04</v>
      </c>
      <c r="Q1992" t="s">
        <v>131</v>
      </c>
      <c r="R1992">
        <v>0</v>
      </c>
      <c r="S1992">
        <v>0</v>
      </c>
      <c r="T1992">
        <v>0</v>
      </c>
      <c r="U1992">
        <v>0</v>
      </c>
      <c r="V1992">
        <v>0</v>
      </c>
      <c r="W1992">
        <v>0</v>
      </c>
      <c r="X1992">
        <v>0</v>
      </c>
      <c r="Y1992">
        <v>0</v>
      </c>
      <c r="Z1992">
        <v>0</v>
      </c>
      <c r="AA1992">
        <v>0</v>
      </c>
      <c r="AB1992">
        <v>0</v>
      </c>
      <c r="AC1992">
        <v>0</v>
      </c>
      <c r="AD1992">
        <v>0</v>
      </c>
      <c r="AE1992" t="s">
        <v>104</v>
      </c>
      <c r="AF1992" t="s">
        <v>105</v>
      </c>
      <c r="AG1992" t="s">
        <v>460</v>
      </c>
      <c r="AH1992" t="s">
        <v>105</v>
      </c>
    </row>
    <row r="1993" spans="1:34" ht="15">
      <c r="A1993" t="s">
        <v>101</v>
      </c>
      <c r="B1993" t="s">
        <v>102</v>
      </c>
      <c r="C1993" t="s">
        <v>467</v>
      </c>
      <c r="D1993" t="s">
        <v>316</v>
      </c>
      <c r="E1993" t="s">
        <v>102</v>
      </c>
      <c r="F1993">
        <v>2012</v>
      </c>
      <c r="G1993" t="s">
        <v>113</v>
      </c>
      <c r="H1993" t="s">
        <v>317</v>
      </c>
      <c r="I1993" t="s">
        <v>115</v>
      </c>
      <c r="J1993" t="s">
        <v>150</v>
      </c>
      <c r="L1993">
        <v>192119</v>
      </c>
      <c r="M1993">
        <v>192119</v>
      </c>
      <c r="N1993">
        <v>0</v>
      </c>
      <c r="O1993">
        <v>0</v>
      </c>
      <c r="P1993">
        <v>192119</v>
      </c>
      <c r="Q1993" t="s">
        <v>131</v>
      </c>
      <c r="R1993">
        <v>0</v>
      </c>
      <c r="S1993">
        <v>0</v>
      </c>
      <c r="T1993">
        <v>0</v>
      </c>
      <c r="U1993">
        <v>0</v>
      </c>
      <c r="V1993">
        <v>0</v>
      </c>
      <c r="W1993">
        <v>0</v>
      </c>
      <c r="X1993">
        <v>0</v>
      </c>
      <c r="Y1993">
        <v>0</v>
      </c>
      <c r="Z1993">
        <v>0</v>
      </c>
      <c r="AA1993">
        <v>0</v>
      </c>
      <c r="AB1993">
        <v>0</v>
      </c>
      <c r="AC1993">
        <v>0</v>
      </c>
      <c r="AD1993">
        <v>0</v>
      </c>
      <c r="AE1993" t="s">
        <v>104</v>
      </c>
      <c r="AF1993" t="s">
        <v>105</v>
      </c>
      <c r="AG1993" t="s">
        <v>460</v>
      </c>
      <c r="AH1993" t="s">
        <v>105</v>
      </c>
    </row>
    <row r="1994" spans="1:34" ht="15">
      <c r="A1994" t="s">
        <v>101</v>
      </c>
      <c r="B1994" t="s">
        <v>102</v>
      </c>
      <c r="C1994" t="s">
        <v>467</v>
      </c>
      <c r="D1994" t="s">
        <v>177</v>
      </c>
      <c r="E1994" t="s">
        <v>102</v>
      </c>
      <c r="F1994">
        <v>2012</v>
      </c>
      <c r="G1994" t="s">
        <v>113</v>
      </c>
      <c r="H1994" t="s">
        <v>178</v>
      </c>
      <c r="I1994" t="s">
        <v>115</v>
      </c>
      <c r="J1994" t="s">
        <v>150</v>
      </c>
      <c r="L1994">
        <v>0.04</v>
      </c>
      <c r="M1994">
        <v>0.04</v>
      </c>
      <c r="N1994">
        <v>0</v>
      </c>
      <c r="O1994">
        <v>0</v>
      </c>
      <c r="P1994">
        <v>0.04</v>
      </c>
      <c r="Q1994" t="s">
        <v>131</v>
      </c>
      <c r="R1994">
        <v>0</v>
      </c>
      <c r="S1994">
        <v>0</v>
      </c>
      <c r="T1994">
        <v>0</v>
      </c>
      <c r="U1994">
        <v>0</v>
      </c>
      <c r="V1994">
        <v>0</v>
      </c>
      <c r="W1994">
        <v>0</v>
      </c>
      <c r="X1994">
        <v>0</v>
      </c>
      <c r="Y1994">
        <v>0</v>
      </c>
      <c r="Z1994">
        <v>0</v>
      </c>
      <c r="AA1994">
        <v>0</v>
      </c>
      <c r="AB1994">
        <v>0</v>
      </c>
      <c r="AC1994">
        <v>0</v>
      </c>
      <c r="AD1994">
        <v>0</v>
      </c>
      <c r="AE1994" t="s">
        <v>104</v>
      </c>
      <c r="AF1994" t="s">
        <v>105</v>
      </c>
      <c r="AG1994" t="s">
        <v>460</v>
      </c>
      <c r="AH1994" t="s">
        <v>105</v>
      </c>
    </row>
    <row r="1995" spans="1:34" ht="15">
      <c r="A1995" t="s">
        <v>101</v>
      </c>
      <c r="B1995" t="s">
        <v>102</v>
      </c>
      <c r="C1995" t="s">
        <v>467</v>
      </c>
      <c r="D1995" t="s">
        <v>430</v>
      </c>
      <c r="E1995" t="s">
        <v>102</v>
      </c>
      <c r="F1995">
        <v>2012</v>
      </c>
      <c r="G1995" t="s">
        <v>113</v>
      </c>
      <c r="H1995" t="s">
        <v>431</v>
      </c>
      <c r="I1995" t="s">
        <v>115</v>
      </c>
      <c r="J1995" t="s">
        <v>150</v>
      </c>
      <c r="L1995">
        <v>500</v>
      </c>
      <c r="M1995">
        <v>500</v>
      </c>
      <c r="N1995">
        <v>0</v>
      </c>
      <c r="O1995">
        <v>0</v>
      </c>
      <c r="P1995">
        <v>500</v>
      </c>
      <c r="Q1995" t="s">
        <v>131</v>
      </c>
      <c r="R1995">
        <v>0</v>
      </c>
      <c r="S1995">
        <v>0</v>
      </c>
      <c r="T1995">
        <v>0</v>
      </c>
      <c r="U1995">
        <v>0</v>
      </c>
      <c r="V1995">
        <v>0</v>
      </c>
      <c r="W1995">
        <v>0</v>
      </c>
      <c r="X1995">
        <v>0</v>
      </c>
      <c r="Y1995">
        <v>0</v>
      </c>
      <c r="Z1995">
        <v>0</v>
      </c>
      <c r="AA1995">
        <v>0</v>
      </c>
      <c r="AB1995">
        <v>0</v>
      </c>
      <c r="AC1995">
        <v>0</v>
      </c>
      <c r="AD1995">
        <v>0</v>
      </c>
      <c r="AE1995" t="s">
        <v>104</v>
      </c>
      <c r="AF1995" t="s">
        <v>105</v>
      </c>
      <c r="AG1995" t="s">
        <v>460</v>
      </c>
      <c r="AH1995" t="s">
        <v>105</v>
      </c>
    </row>
    <row r="1996" spans="1:34" ht="15">
      <c r="A1996" t="s">
        <v>101</v>
      </c>
      <c r="B1996" t="s">
        <v>102</v>
      </c>
      <c r="C1996" t="s">
        <v>467</v>
      </c>
      <c r="D1996" t="s">
        <v>148</v>
      </c>
      <c r="E1996" t="s">
        <v>102</v>
      </c>
      <c r="F1996">
        <v>2012</v>
      </c>
      <c r="G1996" t="s">
        <v>113</v>
      </c>
      <c r="H1996" t="s">
        <v>149</v>
      </c>
      <c r="I1996" t="s">
        <v>115</v>
      </c>
      <c r="J1996" t="s">
        <v>150</v>
      </c>
      <c r="L1996">
        <v>100000.04000000001</v>
      </c>
      <c r="M1996">
        <v>100000.04000000001</v>
      </c>
      <c r="N1996">
        <v>0</v>
      </c>
      <c r="O1996">
        <v>0</v>
      </c>
      <c r="P1996">
        <v>100000.04000000001</v>
      </c>
      <c r="Q1996" t="s">
        <v>131</v>
      </c>
      <c r="R1996">
        <v>0</v>
      </c>
      <c r="S1996">
        <v>0</v>
      </c>
      <c r="T1996">
        <v>0</v>
      </c>
      <c r="U1996">
        <v>0</v>
      </c>
      <c r="V1996">
        <v>0</v>
      </c>
      <c r="W1996">
        <v>0</v>
      </c>
      <c r="X1996">
        <v>0</v>
      </c>
      <c r="Y1996">
        <v>0</v>
      </c>
      <c r="Z1996">
        <v>0</v>
      </c>
      <c r="AA1996">
        <v>0</v>
      </c>
      <c r="AB1996">
        <v>0</v>
      </c>
      <c r="AC1996">
        <v>0</v>
      </c>
      <c r="AD1996">
        <v>0</v>
      </c>
      <c r="AE1996" t="s">
        <v>104</v>
      </c>
      <c r="AF1996" t="s">
        <v>105</v>
      </c>
      <c r="AG1996" t="s">
        <v>460</v>
      </c>
      <c r="AH1996" t="s">
        <v>105</v>
      </c>
    </row>
    <row r="1997" spans="1:34" ht="15">
      <c r="A1997" t="s">
        <v>101</v>
      </c>
      <c r="B1997" t="s">
        <v>102</v>
      </c>
      <c r="C1997" t="s">
        <v>467</v>
      </c>
      <c r="D1997" t="s">
        <v>394</v>
      </c>
      <c r="E1997" t="s">
        <v>102</v>
      </c>
      <c r="F1997">
        <v>2012</v>
      </c>
      <c r="G1997" t="s">
        <v>113</v>
      </c>
      <c r="H1997" t="s">
        <v>395</v>
      </c>
      <c r="I1997" t="s">
        <v>115</v>
      </c>
      <c r="J1997" t="s">
        <v>150</v>
      </c>
      <c r="L1997">
        <v>2000</v>
      </c>
      <c r="M1997">
        <v>2000</v>
      </c>
      <c r="N1997">
        <v>0</v>
      </c>
      <c r="O1997">
        <v>0</v>
      </c>
      <c r="P1997">
        <v>2000</v>
      </c>
      <c r="Q1997" t="s">
        <v>131</v>
      </c>
      <c r="R1997">
        <v>0</v>
      </c>
      <c r="S1997">
        <v>0</v>
      </c>
      <c r="T1997">
        <v>0</v>
      </c>
      <c r="U1997">
        <v>0</v>
      </c>
      <c r="V1997">
        <v>0</v>
      </c>
      <c r="W1997">
        <v>0</v>
      </c>
      <c r="X1997">
        <v>0</v>
      </c>
      <c r="Y1997">
        <v>0</v>
      </c>
      <c r="Z1997">
        <v>0</v>
      </c>
      <c r="AA1997">
        <v>0</v>
      </c>
      <c r="AB1997">
        <v>0</v>
      </c>
      <c r="AC1997">
        <v>0</v>
      </c>
      <c r="AD1997">
        <v>0</v>
      </c>
      <c r="AE1997" t="s">
        <v>104</v>
      </c>
      <c r="AF1997" t="s">
        <v>105</v>
      </c>
      <c r="AG1997" t="s">
        <v>460</v>
      </c>
      <c r="AH1997" t="s">
        <v>105</v>
      </c>
    </row>
    <row r="1998" spans="1:34" ht="15">
      <c r="A1998" t="s">
        <v>101</v>
      </c>
      <c r="B1998" t="s">
        <v>102</v>
      </c>
      <c r="C1998" t="s">
        <v>467</v>
      </c>
      <c r="D1998" t="s">
        <v>223</v>
      </c>
      <c r="E1998" t="s">
        <v>102</v>
      </c>
      <c r="F1998">
        <v>2012</v>
      </c>
      <c r="G1998" t="s">
        <v>113</v>
      </c>
      <c r="H1998" t="s">
        <v>224</v>
      </c>
      <c r="I1998" t="s">
        <v>115</v>
      </c>
      <c r="J1998" t="s">
        <v>150</v>
      </c>
      <c r="L1998">
        <v>1000</v>
      </c>
      <c r="M1998">
        <v>1000</v>
      </c>
      <c r="N1998">
        <v>0</v>
      </c>
      <c r="O1998">
        <v>0</v>
      </c>
      <c r="P1998">
        <v>1000</v>
      </c>
      <c r="Q1998" t="s">
        <v>131</v>
      </c>
      <c r="R1998">
        <v>0</v>
      </c>
      <c r="S1998">
        <v>0</v>
      </c>
      <c r="T1998">
        <v>0</v>
      </c>
      <c r="U1998">
        <v>0</v>
      </c>
      <c r="V1998">
        <v>0</v>
      </c>
      <c r="W1998">
        <v>0</v>
      </c>
      <c r="X1998">
        <v>0</v>
      </c>
      <c r="Y1998">
        <v>0</v>
      </c>
      <c r="Z1998">
        <v>0</v>
      </c>
      <c r="AA1998">
        <v>0</v>
      </c>
      <c r="AB1998">
        <v>0</v>
      </c>
      <c r="AC1998">
        <v>0</v>
      </c>
      <c r="AD1998">
        <v>0</v>
      </c>
      <c r="AE1998" t="s">
        <v>104</v>
      </c>
      <c r="AF1998" t="s">
        <v>105</v>
      </c>
      <c r="AG1998" t="s">
        <v>460</v>
      </c>
      <c r="AH1998" t="s">
        <v>105</v>
      </c>
    </row>
    <row r="1999" spans="1:34" ht="15">
      <c r="A1999" t="s">
        <v>101</v>
      </c>
      <c r="B1999" t="s">
        <v>102</v>
      </c>
      <c r="C1999" t="s">
        <v>467</v>
      </c>
      <c r="D1999" t="s">
        <v>151</v>
      </c>
      <c r="E1999" t="s">
        <v>102</v>
      </c>
      <c r="F1999">
        <v>2012</v>
      </c>
      <c r="G1999" t="s">
        <v>113</v>
      </c>
      <c r="H1999" t="s">
        <v>152</v>
      </c>
      <c r="I1999" t="s">
        <v>115</v>
      </c>
      <c r="J1999" t="s">
        <v>150</v>
      </c>
      <c r="L1999">
        <v>17000</v>
      </c>
      <c r="M1999">
        <v>17000</v>
      </c>
      <c r="N1999">
        <v>0</v>
      </c>
      <c r="O1999">
        <v>0</v>
      </c>
      <c r="P1999">
        <v>17000</v>
      </c>
      <c r="Q1999" t="s">
        <v>131</v>
      </c>
      <c r="R1999">
        <v>0</v>
      </c>
      <c r="S1999">
        <v>0</v>
      </c>
      <c r="T1999">
        <v>0</v>
      </c>
      <c r="U1999">
        <v>0</v>
      </c>
      <c r="V1999">
        <v>0</v>
      </c>
      <c r="W1999">
        <v>0</v>
      </c>
      <c r="X1999">
        <v>0</v>
      </c>
      <c r="Y1999">
        <v>0</v>
      </c>
      <c r="Z1999">
        <v>0</v>
      </c>
      <c r="AA1999">
        <v>0</v>
      </c>
      <c r="AB1999">
        <v>0</v>
      </c>
      <c r="AC1999">
        <v>0</v>
      </c>
      <c r="AD1999">
        <v>0</v>
      </c>
      <c r="AE1999" t="s">
        <v>104</v>
      </c>
      <c r="AF1999" t="s">
        <v>105</v>
      </c>
      <c r="AG1999" t="s">
        <v>460</v>
      </c>
      <c r="AH1999" t="s">
        <v>105</v>
      </c>
    </row>
    <row r="2000" spans="1:34" ht="15">
      <c r="A2000" t="s">
        <v>101</v>
      </c>
      <c r="B2000" t="s">
        <v>102</v>
      </c>
      <c r="C2000" t="s">
        <v>467</v>
      </c>
      <c r="D2000" t="s">
        <v>320</v>
      </c>
      <c r="E2000" t="s">
        <v>102</v>
      </c>
      <c r="F2000">
        <v>2012</v>
      </c>
      <c r="G2000" t="s">
        <v>113</v>
      </c>
      <c r="H2000" t="s">
        <v>298</v>
      </c>
      <c r="I2000" t="s">
        <v>115</v>
      </c>
      <c r="J2000" t="s">
        <v>187</v>
      </c>
      <c r="L2000">
        <v>-1028</v>
      </c>
      <c r="M2000">
        <v>-1028</v>
      </c>
      <c r="N2000">
        <v>0</v>
      </c>
      <c r="O2000">
        <v>0</v>
      </c>
      <c r="P2000">
        <v>-1028</v>
      </c>
      <c r="Q2000" t="s">
        <v>131</v>
      </c>
      <c r="R2000">
        <v>0</v>
      </c>
      <c r="S2000">
        <v>0</v>
      </c>
      <c r="T2000">
        <v>0</v>
      </c>
      <c r="U2000">
        <v>0</v>
      </c>
      <c r="V2000">
        <v>0</v>
      </c>
      <c r="W2000">
        <v>0</v>
      </c>
      <c r="X2000">
        <v>0</v>
      </c>
      <c r="Y2000">
        <v>0</v>
      </c>
      <c r="Z2000">
        <v>0</v>
      </c>
      <c r="AA2000">
        <v>0</v>
      </c>
      <c r="AB2000">
        <v>0</v>
      </c>
      <c r="AC2000">
        <v>0</v>
      </c>
      <c r="AD2000">
        <v>0</v>
      </c>
      <c r="AE2000" t="s">
        <v>104</v>
      </c>
      <c r="AF2000" t="s">
        <v>105</v>
      </c>
      <c r="AG2000" t="s">
        <v>460</v>
      </c>
      <c r="AH2000" t="s">
        <v>105</v>
      </c>
    </row>
    <row r="2001" spans="1:34" ht="15">
      <c r="A2001" t="s">
        <v>101</v>
      </c>
      <c r="B2001" t="s">
        <v>102</v>
      </c>
      <c r="C2001" t="s">
        <v>467</v>
      </c>
      <c r="D2001" t="s">
        <v>321</v>
      </c>
      <c r="E2001" t="s">
        <v>102</v>
      </c>
      <c r="F2001">
        <v>2012</v>
      </c>
      <c r="G2001" t="s">
        <v>113</v>
      </c>
      <c r="H2001" t="s">
        <v>322</v>
      </c>
      <c r="I2001" t="s">
        <v>115</v>
      </c>
      <c r="J2001" t="s">
        <v>187</v>
      </c>
      <c r="L2001">
        <v>2204</v>
      </c>
      <c r="M2001">
        <v>2204</v>
      </c>
      <c r="N2001">
        <v>0</v>
      </c>
      <c r="O2001">
        <v>0</v>
      </c>
      <c r="P2001">
        <v>2204</v>
      </c>
      <c r="Q2001" t="s">
        <v>131</v>
      </c>
      <c r="R2001">
        <v>0</v>
      </c>
      <c r="S2001">
        <v>0</v>
      </c>
      <c r="T2001">
        <v>0</v>
      </c>
      <c r="U2001">
        <v>0</v>
      </c>
      <c r="V2001">
        <v>0</v>
      </c>
      <c r="W2001">
        <v>0</v>
      </c>
      <c r="X2001">
        <v>0</v>
      </c>
      <c r="Y2001">
        <v>0</v>
      </c>
      <c r="Z2001">
        <v>0</v>
      </c>
      <c r="AA2001">
        <v>0</v>
      </c>
      <c r="AB2001">
        <v>0</v>
      </c>
      <c r="AC2001">
        <v>0</v>
      </c>
      <c r="AD2001">
        <v>0</v>
      </c>
      <c r="AE2001" t="s">
        <v>104</v>
      </c>
      <c r="AF2001" t="s">
        <v>105</v>
      </c>
      <c r="AG2001" t="s">
        <v>460</v>
      </c>
      <c r="AH2001" t="s">
        <v>105</v>
      </c>
    </row>
    <row r="2002" spans="1:34" ht="15">
      <c r="A2002" t="s">
        <v>101</v>
      </c>
      <c r="B2002" t="s">
        <v>102</v>
      </c>
      <c r="C2002" t="s">
        <v>467</v>
      </c>
      <c r="D2002" t="s">
        <v>323</v>
      </c>
      <c r="E2002" t="s">
        <v>102</v>
      </c>
      <c r="F2002">
        <v>2012</v>
      </c>
      <c r="G2002" t="s">
        <v>113</v>
      </c>
      <c r="H2002" t="s">
        <v>324</v>
      </c>
      <c r="I2002" t="s">
        <v>115</v>
      </c>
      <c r="J2002" t="s">
        <v>187</v>
      </c>
      <c r="L2002">
        <v>87782</v>
      </c>
      <c r="M2002">
        <v>87782</v>
      </c>
      <c r="N2002">
        <v>0</v>
      </c>
      <c r="O2002">
        <v>0</v>
      </c>
      <c r="P2002">
        <v>87782</v>
      </c>
      <c r="Q2002" t="s">
        <v>131</v>
      </c>
      <c r="R2002">
        <v>0</v>
      </c>
      <c r="S2002">
        <v>0</v>
      </c>
      <c r="T2002">
        <v>0</v>
      </c>
      <c r="U2002">
        <v>0</v>
      </c>
      <c r="V2002">
        <v>0</v>
      </c>
      <c r="W2002">
        <v>0</v>
      </c>
      <c r="X2002">
        <v>0</v>
      </c>
      <c r="Y2002">
        <v>0</v>
      </c>
      <c r="Z2002">
        <v>0</v>
      </c>
      <c r="AA2002">
        <v>0</v>
      </c>
      <c r="AB2002">
        <v>0</v>
      </c>
      <c r="AC2002">
        <v>0</v>
      </c>
      <c r="AD2002">
        <v>0</v>
      </c>
      <c r="AE2002" t="s">
        <v>104</v>
      </c>
      <c r="AF2002" t="s">
        <v>105</v>
      </c>
      <c r="AG2002" t="s">
        <v>460</v>
      </c>
      <c r="AH2002" t="s">
        <v>105</v>
      </c>
    </row>
    <row r="2003" spans="1:34" ht="15">
      <c r="A2003" t="s">
        <v>101</v>
      </c>
      <c r="B2003" t="s">
        <v>102</v>
      </c>
      <c r="C2003" t="s">
        <v>467</v>
      </c>
      <c r="D2003" t="s">
        <v>331</v>
      </c>
      <c r="E2003" t="s">
        <v>102</v>
      </c>
      <c r="F2003">
        <v>2012</v>
      </c>
      <c r="G2003" t="s">
        <v>113</v>
      </c>
      <c r="H2003" t="s">
        <v>332</v>
      </c>
      <c r="I2003" t="s">
        <v>115</v>
      </c>
      <c r="J2003" t="s">
        <v>187</v>
      </c>
      <c r="L2003">
        <v>209936</v>
      </c>
      <c r="M2003">
        <v>209936</v>
      </c>
      <c r="N2003">
        <v>0</v>
      </c>
      <c r="O2003">
        <v>0</v>
      </c>
      <c r="P2003">
        <v>209936</v>
      </c>
      <c r="Q2003" t="s">
        <v>131</v>
      </c>
      <c r="R2003">
        <v>0</v>
      </c>
      <c r="S2003">
        <v>0</v>
      </c>
      <c r="T2003">
        <v>0</v>
      </c>
      <c r="U2003">
        <v>0</v>
      </c>
      <c r="V2003">
        <v>0</v>
      </c>
      <c r="W2003">
        <v>0</v>
      </c>
      <c r="X2003">
        <v>0</v>
      </c>
      <c r="Y2003">
        <v>0</v>
      </c>
      <c r="Z2003">
        <v>0</v>
      </c>
      <c r="AA2003">
        <v>0</v>
      </c>
      <c r="AB2003">
        <v>0</v>
      </c>
      <c r="AC2003">
        <v>0</v>
      </c>
      <c r="AD2003">
        <v>0</v>
      </c>
      <c r="AE2003" t="s">
        <v>104</v>
      </c>
      <c r="AF2003" t="s">
        <v>105</v>
      </c>
      <c r="AG2003" t="s">
        <v>460</v>
      </c>
      <c r="AH2003" t="s">
        <v>105</v>
      </c>
    </row>
    <row r="2004" spans="1:34" ht="15">
      <c r="A2004" t="s">
        <v>101</v>
      </c>
      <c r="B2004" t="s">
        <v>102</v>
      </c>
      <c r="C2004" t="s">
        <v>467</v>
      </c>
      <c r="D2004" t="s">
        <v>333</v>
      </c>
      <c r="E2004" t="s">
        <v>102</v>
      </c>
      <c r="F2004">
        <v>2012</v>
      </c>
      <c r="G2004" t="s">
        <v>113</v>
      </c>
      <c r="H2004" t="s">
        <v>334</v>
      </c>
      <c r="I2004" t="s">
        <v>115</v>
      </c>
      <c r="J2004" t="s">
        <v>187</v>
      </c>
      <c r="L2004">
        <v>200000</v>
      </c>
      <c r="M2004">
        <v>200000</v>
      </c>
      <c r="N2004">
        <v>0</v>
      </c>
      <c r="O2004">
        <v>0</v>
      </c>
      <c r="P2004">
        <v>200000</v>
      </c>
      <c r="Q2004" t="s">
        <v>131</v>
      </c>
      <c r="R2004">
        <v>0</v>
      </c>
      <c r="S2004">
        <v>0</v>
      </c>
      <c r="T2004">
        <v>0</v>
      </c>
      <c r="U2004">
        <v>0</v>
      </c>
      <c r="V2004">
        <v>0</v>
      </c>
      <c r="W2004">
        <v>0</v>
      </c>
      <c r="X2004">
        <v>0</v>
      </c>
      <c r="Y2004">
        <v>0</v>
      </c>
      <c r="Z2004">
        <v>0</v>
      </c>
      <c r="AA2004">
        <v>0</v>
      </c>
      <c r="AB2004">
        <v>0</v>
      </c>
      <c r="AC2004">
        <v>0</v>
      </c>
      <c r="AD2004">
        <v>0</v>
      </c>
      <c r="AE2004" t="s">
        <v>104</v>
      </c>
      <c r="AF2004" t="s">
        <v>105</v>
      </c>
      <c r="AG2004" t="s">
        <v>460</v>
      </c>
      <c r="AH2004" t="s">
        <v>105</v>
      </c>
    </row>
    <row r="2005" spans="1:34" ht="15">
      <c r="A2005" t="s">
        <v>101</v>
      </c>
      <c r="B2005" t="s">
        <v>102</v>
      </c>
      <c r="C2005" t="s">
        <v>467</v>
      </c>
      <c r="D2005" t="s">
        <v>335</v>
      </c>
      <c r="E2005" t="s">
        <v>102</v>
      </c>
      <c r="F2005">
        <v>2012</v>
      </c>
      <c r="G2005" t="s">
        <v>113</v>
      </c>
      <c r="H2005" t="s">
        <v>336</v>
      </c>
      <c r="I2005" t="s">
        <v>115</v>
      </c>
      <c r="J2005" t="s">
        <v>187</v>
      </c>
      <c r="L2005">
        <v>-38850</v>
      </c>
      <c r="M2005">
        <v>-38850</v>
      </c>
      <c r="N2005">
        <v>0</v>
      </c>
      <c r="O2005">
        <v>0</v>
      </c>
      <c r="P2005">
        <v>-38850</v>
      </c>
      <c r="Q2005" t="s">
        <v>131</v>
      </c>
      <c r="R2005">
        <v>0</v>
      </c>
      <c r="S2005">
        <v>0</v>
      </c>
      <c r="T2005">
        <v>0</v>
      </c>
      <c r="U2005">
        <v>0</v>
      </c>
      <c r="V2005">
        <v>0</v>
      </c>
      <c r="W2005">
        <v>0</v>
      </c>
      <c r="X2005">
        <v>0</v>
      </c>
      <c r="Y2005">
        <v>0</v>
      </c>
      <c r="Z2005">
        <v>0</v>
      </c>
      <c r="AA2005">
        <v>0</v>
      </c>
      <c r="AB2005">
        <v>0</v>
      </c>
      <c r="AC2005">
        <v>0</v>
      </c>
      <c r="AD2005">
        <v>0</v>
      </c>
      <c r="AE2005" t="s">
        <v>104</v>
      </c>
      <c r="AF2005" t="s">
        <v>105</v>
      </c>
      <c r="AG2005" t="s">
        <v>460</v>
      </c>
      <c r="AH2005" t="s">
        <v>105</v>
      </c>
    </row>
    <row r="2006" spans="1:34" ht="15">
      <c r="A2006" t="s">
        <v>101</v>
      </c>
      <c r="B2006" t="s">
        <v>102</v>
      </c>
      <c r="C2006" t="s">
        <v>467</v>
      </c>
      <c r="D2006" t="s">
        <v>266</v>
      </c>
      <c r="E2006" t="s">
        <v>102</v>
      </c>
      <c r="F2006">
        <v>2012</v>
      </c>
      <c r="G2006" t="s">
        <v>113</v>
      </c>
      <c r="H2006" t="s">
        <v>267</v>
      </c>
      <c r="I2006" t="s">
        <v>115</v>
      </c>
      <c r="J2006" t="s">
        <v>187</v>
      </c>
      <c r="L2006">
        <v>2000.0800000000002</v>
      </c>
      <c r="M2006">
        <v>2000.0800000000002</v>
      </c>
      <c r="N2006">
        <v>0</v>
      </c>
      <c r="O2006">
        <v>0</v>
      </c>
      <c r="P2006">
        <v>2000.0800000000002</v>
      </c>
      <c r="Q2006" t="s">
        <v>131</v>
      </c>
      <c r="R2006">
        <v>0</v>
      </c>
      <c r="S2006">
        <v>0</v>
      </c>
      <c r="T2006">
        <v>0</v>
      </c>
      <c r="U2006">
        <v>0</v>
      </c>
      <c r="V2006">
        <v>0</v>
      </c>
      <c r="W2006">
        <v>0</v>
      </c>
      <c r="X2006">
        <v>0</v>
      </c>
      <c r="Y2006">
        <v>0</v>
      </c>
      <c r="Z2006">
        <v>0</v>
      </c>
      <c r="AA2006">
        <v>0</v>
      </c>
      <c r="AB2006">
        <v>0</v>
      </c>
      <c r="AC2006">
        <v>0</v>
      </c>
      <c r="AD2006">
        <v>0</v>
      </c>
      <c r="AE2006" t="s">
        <v>104</v>
      </c>
      <c r="AF2006" t="s">
        <v>105</v>
      </c>
      <c r="AG2006" t="s">
        <v>460</v>
      </c>
      <c r="AH2006" t="s">
        <v>105</v>
      </c>
    </row>
    <row r="2007" spans="1:34" ht="15">
      <c r="A2007" t="s">
        <v>101</v>
      </c>
      <c r="B2007" t="s">
        <v>102</v>
      </c>
      <c r="C2007" t="s">
        <v>467</v>
      </c>
      <c r="D2007" t="s">
        <v>337</v>
      </c>
      <c r="E2007" t="s">
        <v>102</v>
      </c>
      <c r="F2007">
        <v>2012</v>
      </c>
      <c r="G2007" t="s">
        <v>113</v>
      </c>
      <c r="H2007" t="s">
        <v>338</v>
      </c>
      <c r="I2007" t="s">
        <v>115</v>
      </c>
      <c r="J2007" t="s">
        <v>187</v>
      </c>
      <c r="L2007">
        <v>13387</v>
      </c>
      <c r="M2007">
        <v>13387</v>
      </c>
      <c r="N2007">
        <v>0</v>
      </c>
      <c r="O2007">
        <v>0</v>
      </c>
      <c r="P2007">
        <v>13387</v>
      </c>
      <c r="Q2007" t="s">
        <v>131</v>
      </c>
      <c r="R2007">
        <v>0</v>
      </c>
      <c r="S2007">
        <v>0</v>
      </c>
      <c r="T2007">
        <v>0</v>
      </c>
      <c r="U2007">
        <v>0</v>
      </c>
      <c r="V2007">
        <v>0</v>
      </c>
      <c r="W2007">
        <v>0</v>
      </c>
      <c r="X2007">
        <v>0</v>
      </c>
      <c r="Y2007">
        <v>0</v>
      </c>
      <c r="Z2007">
        <v>0</v>
      </c>
      <c r="AA2007">
        <v>0</v>
      </c>
      <c r="AB2007">
        <v>0</v>
      </c>
      <c r="AC2007">
        <v>0</v>
      </c>
      <c r="AD2007">
        <v>0</v>
      </c>
      <c r="AE2007" t="s">
        <v>104</v>
      </c>
      <c r="AF2007" t="s">
        <v>105</v>
      </c>
      <c r="AG2007" t="s">
        <v>460</v>
      </c>
      <c r="AH2007" t="s">
        <v>105</v>
      </c>
    </row>
    <row r="2008" spans="1:34" ht="15">
      <c r="A2008" t="s">
        <v>101</v>
      </c>
      <c r="B2008" t="s">
        <v>102</v>
      </c>
      <c r="C2008" t="s">
        <v>467</v>
      </c>
      <c r="D2008" t="s">
        <v>350</v>
      </c>
      <c r="E2008" t="s">
        <v>102</v>
      </c>
      <c r="F2008">
        <v>2012</v>
      </c>
      <c r="G2008" t="s">
        <v>113</v>
      </c>
      <c r="H2008" t="s">
        <v>351</v>
      </c>
      <c r="I2008" t="s">
        <v>115</v>
      </c>
      <c r="J2008" t="s">
        <v>349</v>
      </c>
      <c r="L2008" s="35">
        <v>33932.08</v>
      </c>
      <c r="M2008" s="35">
        <v>33932.08</v>
      </c>
      <c r="N2008" s="35">
        <v>0</v>
      </c>
      <c r="O2008">
        <v>0</v>
      </c>
      <c r="P2008">
        <v>33932.08</v>
      </c>
      <c r="Q2008" t="s">
        <v>131</v>
      </c>
      <c r="R2008">
        <v>0</v>
      </c>
      <c r="S2008">
        <v>0</v>
      </c>
      <c r="T2008">
        <v>0</v>
      </c>
      <c r="U2008">
        <v>0</v>
      </c>
      <c r="V2008">
        <v>0</v>
      </c>
      <c r="W2008">
        <v>0</v>
      </c>
      <c r="X2008">
        <v>0</v>
      </c>
      <c r="Y2008">
        <v>0</v>
      </c>
      <c r="Z2008">
        <v>0</v>
      </c>
      <c r="AA2008">
        <v>0</v>
      </c>
      <c r="AB2008">
        <v>0</v>
      </c>
      <c r="AC2008">
        <v>0</v>
      </c>
      <c r="AD2008">
        <v>0</v>
      </c>
      <c r="AE2008" t="s">
        <v>104</v>
      </c>
      <c r="AF2008" t="s">
        <v>105</v>
      </c>
      <c r="AG2008" t="s">
        <v>460</v>
      </c>
      <c r="AH2008" t="s">
        <v>105</v>
      </c>
    </row>
    <row r="2009" spans="1:34" ht="15">
      <c r="A2009" t="s">
        <v>101</v>
      </c>
      <c r="B2009" t="s">
        <v>102</v>
      </c>
      <c r="C2009" t="s">
        <v>467</v>
      </c>
      <c r="D2009" t="s">
        <v>352</v>
      </c>
      <c r="E2009" t="s">
        <v>102</v>
      </c>
      <c r="F2009">
        <v>2012</v>
      </c>
      <c r="G2009" t="s">
        <v>113</v>
      </c>
      <c r="H2009" t="s">
        <v>353</v>
      </c>
      <c r="I2009" t="s">
        <v>115</v>
      </c>
      <c r="J2009" t="s">
        <v>349</v>
      </c>
      <c r="L2009" s="35">
        <v>636</v>
      </c>
      <c r="M2009" s="35">
        <v>636</v>
      </c>
      <c r="N2009" s="35">
        <v>0</v>
      </c>
      <c r="O2009">
        <v>0</v>
      </c>
      <c r="P2009">
        <v>636</v>
      </c>
      <c r="Q2009" t="s">
        <v>131</v>
      </c>
      <c r="R2009">
        <v>0</v>
      </c>
      <c r="S2009">
        <v>0</v>
      </c>
      <c r="T2009">
        <v>0</v>
      </c>
      <c r="U2009">
        <v>0</v>
      </c>
      <c r="V2009">
        <v>0</v>
      </c>
      <c r="W2009">
        <v>0</v>
      </c>
      <c r="X2009">
        <v>0</v>
      </c>
      <c r="Y2009">
        <v>0</v>
      </c>
      <c r="Z2009">
        <v>0</v>
      </c>
      <c r="AA2009">
        <v>0</v>
      </c>
      <c r="AB2009">
        <v>0</v>
      </c>
      <c r="AC2009">
        <v>0</v>
      </c>
      <c r="AD2009">
        <v>0</v>
      </c>
      <c r="AE2009" t="s">
        <v>104</v>
      </c>
      <c r="AF2009" t="s">
        <v>105</v>
      </c>
      <c r="AG2009" t="s">
        <v>460</v>
      </c>
      <c r="AH2009" t="s">
        <v>105</v>
      </c>
    </row>
    <row r="2010" spans="1:34" ht="15">
      <c r="A2010" t="s">
        <v>101</v>
      </c>
      <c r="B2010" t="s">
        <v>102</v>
      </c>
      <c r="C2010" t="s">
        <v>467</v>
      </c>
      <c r="D2010" t="s">
        <v>111</v>
      </c>
      <c r="E2010" t="s">
        <v>153</v>
      </c>
      <c r="F2010">
        <v>2012</v>
      </c>
      <c r="G2010" t="s">
        <v>113</v>
      </c>
      <c r="H2010" t="s">
        <v>114</v>
      </c>
      <c r="I2010" t="s">
        <v>115</v>
      </c>
      <c r="J2010" t="s">
        <v>116</v>
      </c>
      <c r="L2010">
        <v>0</v>
      </c>
      <c r="M2010">
        <v>0</v>
      </c>
      <c r="N2010">
        <v>0</v>
      </c>
      <c r="O2010">
        <v>0</v>
      </c>
      <c r="P2010">
        <v>0</v>
      </c>
      <c r="Q2010" t="s">
        <v>103</v>
      </c>
      <c r="R2010">
        <v>0</v>
      </c>
      <c r="S2010">
        <v>0</v>
      </c>
      <c r="T2010">
        <v>0</v>
      </c>
      <c r="U2010">
        <v>0</v>
      </c>
      <c r="V2010">
        <v>0</v>
      </c>
      <c r="W2010">
        <v>0</v>
      </c>
      <c r="X2010">
        <v>0</v>
      </c>
      <c r="Y2010">
        <v>0</v>
      </c>
      <c r="Z2010">
        <v>0</v>
      </c>
      <c r="AA2010">
        <v>0</v>
      </c>
      <c r="AB2010">
        <v>0</v>
      </c>
      <c r="AC2010">
        <v>45.04</v>
      </c>
      <c r="AD2010">
        <v>-45.04</v>
      </c>
      <c r="AE2010" t="s">
        <v>104</v>
      </c>
      <c r="AF2010" t="s">
        <v>105</v>
      </c>
      <c r="AG2010" t="s">
        <v>460</v>
      </c>
      <c r="AH2010" t="s">
        <v>154</v>
      </c>
    </row>
    <row r="2011" spans="1:34" ht="15">
      <c r="A2011" t="s">
        <v>101</v>
      </c>
      <c r="B2011" t="s">
        <v>102</v>
      </c>
      <c r="C2011" t="s">
        <v>467</v>
      </c>
      <c r="D2011" t="s">
        <v>155</v>
      </c>
      <c r="E2011" t="s">
        <v>102</v>
      </c>
      <c r="F2011">
        <v>2012</v>
      </c>
      <c r="G2011" t="s">
        <v>113</v>
      </c>
      <c r="H2011" t="s">
        <v>156</v>
      </c>
      <c r="I2011" t="s">
        <v>115</v>
      </c>
      <c r="J2011" t="s">
        <v>157</v>
      </c>
      <c r="L2011">
        <v>0</v>
      </c>
      <c r="M2011">
        <v>0</v>
      </c>
      <c r="N2011">
        <v>0</v>
      </c>
      <c r="O2011">
        <v>0</v>
      </c>
      <c r="P2011">
        <v>0</v>
      </c>
      <c r="Q2011" t="s">
        <v>103</v>
      </c>
      <c r="R2011">
        <v>0</v>
      </c>
      <c r="S2011">
        <v>0</v>
      </c>
      <c r="T2011">
        <v>0</v>
      </c>
      <c r="U2011">
        <v>0</v>
      </c>
      <c r="V2011">
        <v>0</v>
      </c>
      <c r="W2011">
        <v>0</v>
      </c>
      <c r="X2011">
        <v>0</v>
      </c>
      <c r="Y2011">
        <v>0</v>
      </c>
      <c r="Z2011">
        <v>0</v>
      </c>
      <c r="AA2011">
        <v>0</v>
      </c>
      <c r="AB2011">
        <v>0</v>
      </c>
      <c r="AC2011">
        <v>0</v>
      </c>
      <c r="AD2011">
        <v>0</v>
      </c>
      <c r="AE2011" t="s">
        <v>104</v>
      </c>
      <c r="AF2011" t="s">
        <v>105</v>
      </c>
      <c r="AG2011" t="s">
        <v>460</v>
      </c>
      <c r="AH2011" t="s">
        <v>105</v>
      </c>
    </row>
    <row r="2012" spans="1:34" ht="15">
      <c r="A2012" t="s">
        <v>101</v>
      </c>
      <c r="B2012" t="s">
        <v>102</v>
      </c>
      <c r="C2012" t="s">
        <v>467</v>
      </c>
      <c r="D2012" t="s">
        <v>158</v>
      </c>
      <c r="E2012" t="s">
        <v>102</v>
      </c>
      <c r="F2012">
        <v>2012</v>
      </c>
      <c r="G2012" t="s">
        <v>113</v>
      </c>
      <c r="H2012" t="s">
        <v>159</v>
      </c>
      <c r="I2012" t="s">
        <v>115</v>
      </c>
      <c r="J2012" t="s">
        <v>157</v>
      </c>
      <c r="L2012">
        <v>0</v>
      </c>
      <c r="M2012">
        <v>0</v>
      </c>
      <c r="N2012">
        <v>0</v>
      </c>
      <c r="O2012">
        <v>0</v>
      </c>
      <c r="P2012">
        <v>0</v>
      </c>
      <c r="Q2012" t="s">
        <v>103</v>
      </c>
      <c r="R2012">
        <v>0</v>
      </c>
      <c r="S2012">
        <v>0</v>
      </c>
      <c r="T2012">
        <v>0</v>
      </c>
      <c r="U2012">
        <v>0</v>
      </c>
      <c r="V2012">
        <v>0</v>
      </c>
      <c r="W2012">
        <v>0</v>
      </c>
      <c r="X2012">
        <v>0</v>
      </c>
      <c r="Y2012">
        <v>0</v>
      </c>
      <c r="Z2012">
        <v>0</v>
      </c>
      <c r="AA2012">
        <v>0</v>
      </c>
      <c r="AB2012">
        <v>0</v>
      </c>
      <c r="AC2012">
        <v>0</v>
      </c>
      <c r="AD2012">
        <v>0</v>
      </c>
      <c r="AE2012" t="s">
        <v>104</v>
      </c>
      <c r="AF2012" t="s">
        <v>105</v>
      </c>
      <c r="AG2012" t="s">
        <v>460</v>
      </c>
      <c r="AH2012" t="s">
        <v>105</v>
      </c>
    </row>
    <row r="2013" spans="1:34" ht="15">
      <c r="A2013" t="s">
        <v>101</v>
      </c>
      <c r="B2013" t="s">
        <v>102</v>
      </c>
      <c r="C2013" t="s">
        <v>467</v>
      </c>
      <c r="D2013" t="s">
        <v>191</v>
      </c>
      <c r="E2013" t="s">
        <v>102</v>
      </c>
      <c r="F2013">
        <v>2012</v>
      </c>
      <c r="G2013" t="s">
        <v>113</v>
      </c>
      <c r="H2013" t="s">
        <v>192</v>
      </c>
      <c r="I2013" t="s">
        <v>115</v>
      </c>
      <c r="J2013" t="s">
        <v>193</v>
      </c>
      <c r="L2013">
        <v>0.08</v>
      </c>
      <c r="M2013">
        <v>0.08</v>
      </c>
      <c r="N2013">
        <v>0</v>
      </c>
      <c r="O2013">
        <v>0</v>
      </c>
      <c r="P2013">
        <v>0.08</v>
      </c>
      <c r="Q2013" t="s">
        <v>131</v>
      </c>
      <c r="R2013">
        <v>0</v>
      </c>
      <c r="S2013">
        <v>0</v>
      </c>
      <c r="T2013">
        <v>0</v>
      </c>
      <c r="U2013">
        <v>0</v>
      </c>
      <c r="V2013">
        <v>0</v>
      </c>
      <c r="W2013">
        <v>0</v>
      </c>
      <c r="X2013">
        <v>0</v>
      </c>
      <c r="Y2013">
        <v>0</v>
      </c>
      <c r="Z2013">
        <v>0</v>
      </c>
      <c r="AA2013">
        <v>0</v>
      </c>
      <c r="AB2013">
        <v>0</v>
      </c>
      <c r="AC2013">
        <v>0</v>
      </c>
      <c r="AD2013">
        <v>0</v>
      </c>
      <c r="AE2013" t="s">
        <v>104</v>
      </c>
      <c r="AF2013" t="s">
        <v>105</v>
      </c>
      <c r="AG2013" t="s">
        <v>460</v>
      </c>
      <c r="AH2013" t="s">
        <v>105</v>
      </c>
    </row>
    <row r="2014" spans="1:34" ht="15">
      <c r="A2014" t="s">
        <v>101</v>
      </c>
      <c r="B2014" t="s">
        <v>102</v>
      </c>
      <c r="C2014" t="s">
        <v>467</v>
      </c>
      <c r="D2014" t="s">
        <v>120</v>
      </c>
      <c r="E2014" t="s">
        <v>102</v>
      </c>
      <c r="F2014">
        <v>2012</v>
      </c>
      <c r="G2014" t="s">
        <v>121</v>
      </c>
      <c r="H2014" t="s">
        <v>122</v>
      </c>
      <c r="I2014" t="s">
        <v>123</v>
      </c>
      <c r="J2014" t="s">
        <v>124</v>
      </c>
      <c r="L2014">
        <v>-1942873</v>
      </c>
      <c r="M2014">
        <v>-1954441</v>
      </c>
      <c r="N2014">
        <v>0</v>
      </c>
      <c r="O2014">
        <v>0</v>
      </c>
      <c r="P2014">
        <v>-1954441</v>
      </c>
      <c r="Q2014" t="s">
        <v>131</v>
      </c>
      <c r="R2014">
        <v>0</v>
      </c>
      <c r="S2014">
        <v>0</v>
      </c>
      <c r="T2014">
        <v>0</v>
      </c>
      <c r="U2014">
        <v>0</v>
      </c>
      <c r="V2014">
        <v>0</v>
      </c>
      <c r="W2014">
        <v>0</v>
      </c>
      <c r="X2014">
        <v>0</v>
      </c>
      <c r="Y2014">
        <v>0</v>
      </c>
      <c r="Z2014">
        <v>0</v>
      </c>
      <c r="AA2014">
        <v>0</v>
      </c>
      <c r="AB2014">
        <v>0</v>
      </c>
      <c r="AC2014">
        <v>0</v>
      </c>
      <c r="AD2014">
        <v>0</v>
      </c>
      <c r="AE2014" t="s">
        <v>104</v>
      </c>
      <c r="AF2014" t="s">
        <v>105</v>
      </c>
      <c r="AG2014" t="s">
        <v>460</v>
      </c>
      <c r="AH2014" t="s">
        <v>105</v>
      </c>
    </row>
    <row r="2015" spans="1:34" ht="15">
      <c r="A2015" t="s">
        <v>101</v>
      </c>
      <c r="B2015" t="s">
        <v>102</v>
      </c>
      <c r="C2015" t="s">
        <v>467</v>
      </c>
      <c r="D2015" t="s">
        <v>468</v>
      </c>
      <c r="E2015" t="s">
        <v>102</v>
      </c>
      <c r="F2015">
        <v>2012</v>
      </c>
      <c r="G2015" t="s">
        <v>121</v>
      </c>
      <c r="H2015" t="s">
        <v>469</v>
      </c>
      <c r="I2015" t="s">
        <v>123</v>
      </c>
      <c r="J2015" t="s">
        <v>220</v>
      </c>
      <c r="L2015">
        <v>-20800</v>
      </c>
      <c r="M2015">
        <v>-20800</v>
      </c>
      <c r="N2015">
        <v>0</v>
      </c>
      <c r="O2015">
        <v>0</v>
      </c>
      <c r="P2015">
        <v>-20800</v>
      </c>
      <c r="Q2015" t="s">
        <v>131</v>
      </c>
      <c r="R2015">
        <v>0</v>
      </c>
      <c r="S2015">
        <v>0</v>
      </c>
      <c r="T2015">
        <v>0</v>
      </c>
      <c r="U2015">
        <v>0</v>
      </c>
      <c r="V2015">
        <v>0</v>
      </c>
      <c r="W2015">
        <v>0</v>
      </c>
      <c r="X2015">
        <v>0</v>
      </c>
      <c r="Y2015">
        <v>0</v>
      </c>
      <c r="Z2015">
        <v>0</v>
      </c>
      <c r="AA2015">
        <v>0</v>
      </c>
      <c r="AB2015">
        <v>0</v>
      </c>
      <c r="AC2015">
        <v>0</v>
      </c>
      <c r="AD2015">
        <v>0</v>
      </c>
      <c r="AE2015" t="s">
        <v>104</v>
      </c>
      <c r="AF2015" t="s">
        <v>105</v>
      </c>
      <c r="AG2015" t="s">
        <v>460</v>
      </c>
      <c r="AH2015" t="s">
        <v>105</v>
      </c>
    </row>
    <row r="2016" spans="1:34" ht="15">
      <c r="A2016" t="s">
        <v>101</v>
      </c>
      <c r="B2016" t="s">
        <v>717</v>
      </c>
      <c r="C2016" t="s">
        <v>467</v>
      </c>
      <c r="D2016" t="s">
        <v>465</v>
      </c>
      <c r="E2016" t="s">
        <v>106</v>
      </c>
      <c r="F2016">
        <v>2012</v>
      </c>
      <c r="G2016" t="s">
        <v>113</v>
      </c>
      <c r="H2016" t="s">
        <v>466</v>
      </c>
      <c r="I2016" t="s">
        <v>115</v>
      </c>
      <c r="J2016" t="s">
        <v>150</v>
      </c>
      <c r="L2016">
        <v>0</v>
      </c>
      <c r="M2016">
        <v>0</v>
      </c>
      <c r="N2016">
        <v>209477.98</v>
      </c>
      <c r="O2016">
        <v>0</v>
      </c>
      <c r="P2016">
        <v>-209477.98</v>
      </c>
      <c r="Q2016" t="s">
        <v>103</v>
      </c>
      <c r="R2016">
        <v>0</v>
      </c>
      <c r="S2016">
        <v>0</v>
      </c>
      <c r="T2016">
        <v>0</v>
      </c>
      <c r="U2016">
        <v>0</v>
      </c>
      <c r="V2016">
        <v>0</v>
      </c>
      <c r="W2016">
        <v>0</v>
      </c>
      <c r="X2016">
        <v>0</v>
      </c>
      <c r="Y2016">
        <v>0</v>
      </c>
      <c r="Z2016">
        <v>0</v>
      </c>
      <c r="AA2016">
        <v>0</v>
      </c>
      <c r="AB2016">
        <v>0</v>
      </c>
      <c r="AC2016">
        <v>0</v>
      </c>
      <c r="AD2016">
        <v>209477.98</v>
      </c>
      <c r="AE2016" t="s">
        <v>104</v>
      </c>
      <c r="AF2016" t="s">
        <v>718</v>
      </c>
      <c r="AG2016" t="s">
        <v>460</v>
      </c>
      <c r="AH2016" t="s">
        <v>107</v>
      </c>
    </row>
    <row r="2017" spans="1:34" ht="15">
      <c r="A2017" t="s">
        <v>101</v>
      </c>
      <c r="B2017" t="s">
        <v>717</v>
      </c>
      <c r="C2017" t="s">
        <v>467</v>
      </c>
      <c r="D2017" t="s">
        <v>316</v>
      </c>
      <c r="E2017" t="s">
        <v>106</v>
      </c>
      <c r="F2017">
        <v>2012</v>
      </c>
      <c r="G2017" t="s">
        <v>113</v>
      </c>
      <c r="H2017" t="s">
        <v>317</v>
      </c>
      <c r="I2017" t="s">
        <v>115</v>
      </c>
      <c r="J2017" t="s">
        <v>150</v>
      </c>
      <c r="L2017">
        <v>0</v>
      </c>
      <c r="M2017">
        <v>0</v>
      </c>
      <c r="N2017">
        <v>4732452.6</v>
      </c>
      <c r="O2017">
        <v>0</v>
      </c>
      <c r="P2017">
        <v>-4732452.6</v>
      </c>
      <c r="Q2017" t="s">
        <v>103</v>
      </c>
      <c r="R2017">
        <v>0</v>
      </c>
      <c r="S2017">
        <v>0</v>
      </c>
      <c r="T2017">
        <v>0</v>
      </c>
      <c r="U2017">
        <v>0</v>
      </c>
      <c r="V2017">
        <v>0</v>
      </c>
      <c r="W2017">
        <v>0</v>
      </c>
      <c r="X2017">
        <v>0</v>
      </c>
      <c r="Y2017">
        <v>0</v>
      </c>
      <c r="Z2017">
        <v>0</v>
      </c>
      <c r="AA2017">
        <v>0</v>
      </c>
      <c r="AB2017">
        <v>0</v>
      </c>
      <c r="AC2017">
        <v>0</v>
      </c>
      <c r="AD2017">
        <v>4732452.6</v>
      </c>
      <c r="AE2017" t="s">
        <v>104</v>
      </c>
      <c r="AF2017" t="s">
        <v>718</v>
      </c>
      <c r="AG2017" t="s">
        <v>460</v>
      </c>
      <c r="AH2017" t="s">
        <v>107</v>
      </c>
    </row>
    <row r="2018" spans="1:34" ht="15">
      <c r="A2018" t="s">
        <v>101</v>
      </c>
      <c r="B2018" t="s">
        <v>717</v>
      </c>
      <c r="C2018" t="s">
        <v>467</v>
      </c>
      <c r="D2018" t="s">
        <v>177</v>
      </c>
      <c r="E2018" t="s">
        <v>106</v>
      </c>
      <c r="F2018">
        <v>2012</v>
      </c>
      <c r="G2018" t="s">
        <v>113</v>
      </c>
      <c r="H2018" t="s">
        <v>178</v>
      </c>
      <c r="I2018" t="s">
        <v>115</v>
      </c>
      <c r="J2018" t="s">
        <v>150</v>
      </c>
      <c r="L2018">
        <v>0</v>
      </c>
      <c r="M2018">
        <v>0</v>
      </c>
      <c r="N2018">
        <v>184431.25</v>
      </c>
      <c r="O2018">
        <v>0</v>
      </c>
      <c r="P2018">
        <v>-184431.25</v>
      </c>
      <c r="Q2018" t="s">
        <v>103</v>
      </c>
      <c r="R2018">
        <v>0</v>
      </c>
      <c r="S2018">
        <v>0</v>
      </c>
      <c r="T2018">
        <v>0</v>
      </c>
      <c r="U2018">
        <v>0</v>
      </c>
      <c r="V2018">
        <v>0</v>
      </c>
      <c r="W2018">
        <v>0</v>
      </c>
      <c r="X2018">
        <v>0</v>
      </c>
      <c r="Y2018">
        <v>0</v>
      </c>
      <c r="Z2018">
        <v>0</v>
      </c>
      <c r="AA2018">
        <v>0</v>
      </c>
      <c r="AB2018">
        <v>0</v>
      </c>
      <c r="AC2018">
        <v>0</v>
      </c>
      <c r="AD2018">
        <v>184431.25</v>
      </c>
      <c r="AE2018" t="s">
        <v>104</v>
      </c>
      <c r="AF2018" t="s">
        <v>718</v>
      </c>
      <c r="AG2018" t="s">
        <v>460</v>
      </c>
      <c r="AH2018" t="s">
        <v>107</v>
      </c>
    </row>
    <row r="2019" spans="1:34" ht="15">
      <c r="A2019" t="s">
        <v>101</v>
      </c>
      <c r="B2019" t="s">
        <v>717</v>
      </c>
      <c r="C2019" t="s">
        <v>467</v>
      </c>
      <c r="D2019" t="s">
        <v>526</v>
      </c>
      <c r="E2019" t="s">
        <v>106</v>
      </c>
      <c r="F2019">
        <v>2012</v>
      </c>
      <c r="G2019" t="s">
        <v>113</v>
      </c>
      <c r="H2019" t="s">
        <v>527</v>
      </c>
      <c r="I2019" t="s">
        <v>115</v>
      </c>
      <c r="J2019" t="s">
        <v>150</v>
      </c>
      <c r="L2019">
        <v>0</v>
      </c>
      <c r="M2019">
        <v>0</v>
      </c>
      <c r="N2019">
        <v>387.29</v>
      </c>
      <c r="O2019">
        <v>0</v>
      </c>
      <c r="P2019">
        <v>-387.29</v>
      </c>
      <c r="Q2019" t="s">
        <v>103</v>
      </c>
      <c r="R2019">
        <v>0</v>
      </c>
      <c r="S2019">
        <v>0</v>
      </c>
      <c r="T2019">
        <v>0</v>
      </c>
      <c r="U2019">
        <v>0</v>
      </c>
      <c r="V2019">
        <v>0</v>
      </c>
      <c r="W2019">
        <v>0</v>
      </c>
      <c r="X2019">
        <v>0</v>
      </c>
      <c r="Y2019">
        <v>0</v>
      </c>
      <c r="Z2019">
        <v>0</v>
      </c>
      <c r="AA2019">
        <v>0</v>
      </c>
      <c r="AB2019">
        <v>0</v>
      </c>
      <c r="AC2019">
        <v>0</v>
      </c>
      <c r="AD2019">
        <v>387.29</v>
      </c>
      <c r="AE2019" t="s">
        <v>104</v>
      </c>
      <c r="AF2019" t="s">
        <v>718</v>
      </c>
      <c r="AG2019" t="s">
        <v>460</v>
      </c>
      <c r="AH2019" t="s">
        <v>107</v>
      </c>
    </row>
    <row r="2020" spans="1:34" ht="15">
      <c r="A2020" t="s">
        <v>101</v>
      </c>
      <c r="B2020" t="s">
        <v>654</v>
      </c>
      <c r="C2020" t="s">
        <v>655</v>
      </c>
      <c r="D2020" t="s">
        <v>372</v>
      </c>
      <c r="E2020" t="s">
        <v>656</v>
      </c>
      <c r="F2020">
        <v>2012</v>
      </c>
      <c r="G2020" t="s">
        <v>113</v>
      </c>
      <c r="H2020" t="s">
        <v>373</v>
      </c>
      <c r="I2020" t="s">
        <v>115</v>
      </c>
      <c r="J2020" t="s">
        <v>147</v>
      </c>
      <c r="L2020">
        <v>0</v>
      </c>
      <c r="M2020">
        <v>0</v>
      </c>
      <c r="N2020">
        <v>14447.92</v>
      </c>
      <c r="O2020">
        <v>0</v>
      </c>
      <c r="P2020">
        <v>-14447.92</v>
      </c>
      <c r="Q2020" t="s">
        <v>103</v>
      </c>
      <c r="R2020">
        <v>0</v>
      </c>
      <c r="S2020">
        <v>0</v>
      </c>
      <c r="T2020">
        <v>0</v>
      </c>
      <c r="U2020">
        <v>0</v>
      </c>
      <c r="V2020">
        <v>0</v>
      </c>
      <c r="W2020">
        <v>0</v>
      </c>
      <c r="X2020">
        <v>0</v>
      </c>
      <c r="Y2020">
        <v>0</v>
      </c>
      <c r="Z2020">
        <v>0</v>
      </c>
      <c r="AA2020">
        <v>0</v>
      </c>
      <c r="AB2020">
        <v>0</v>
      </c>
      <c r="AC2020">
        <v>14447.92</v>
      </c>
      <c r="AD2020">
        <v>0</v>
      </c>
      <c r="AE2020" t="s">
        <v>104</v>
      </c>
      <c r="AF2020" t="s">
        <v>657</v>
      </c>
      <c r="AG2020" t="s">
        <v>658</v>
      </c>
      <c r="AH2020" t="s">
        <v>659</v>
      </c>
    </row>
    <row r="2021" spans="1:34" ht="15">
      <c r="A2021" t="s">
        <v>101</v>
      </c>
      <c r="B2021" t="s">
        <v>750</v>
      </c>
      <c r="C2021" t="s">
        <v>751</v>
      </c>
      <c r="D2021" t="s">
        <v>168</v>
      </c>
      <c r="E2021" t="s">
        <v>102</v>
      </c>
      <c r="F2021">
        <v>2012</v>
      </c>
      <c r="G2021" t="s">
        <v>121</v>
      </c>
      <c r="H2021" t="s">
        <v>169</v>
      </c>
      <c r="I2021" t="s">
        <v>123</v>
      </c>
      <c r="J2021" t="s">
        <v>124</v>
      </c>
      <c r="L2021">
        <v>0</v>
      </c>
      <c r="M2021">
        <v>0</v>
      </c>
      <c r="N2021">
        <v>0</v>
      </c>
      <c r="O2021">
        <v>0</v>
      </c>
      <c r="P2021">
        <v>0</v>
      </c>
      <c r="Q2021" t="s">
        <v>103</v>
      </c>
      <c r="R2021">
        <v>0</v>
      </c>
      <c r="S2021">
        <v>0</v>
      </c>
      <c r="T2021">
        <v>0</v>
      </c>
      <c r="U2021">
        <v>0</v>
      </c>
      <c r="V2021">
        <v>0</v>
      </c>
      <c r="W2021">
        <v>0</v>
      </c>
      <c r="X2021">
        <v>0</v>
      </c>
      <c r="Y2021">
        <v>0</v>
      </c>
      <c r="Z2021">
        <v>0</v>
      </c>
      <c r="AA2021">
        <v>0</v>
      </c>
      <c r="AB2021">
        <v>-24808.73</v>
      </c>
      <c r="AC2021">
        <v>24808.73</v>
      </c>
      <c r="AD2021">
        <v>0</v>
      </c>
      <c r="AE2021" t="s">
        <v>104</v>
      </c>
      <c r="AF2021" t="s">
        <v>752</v>
      </c>
      <c r="AG2021" t="s">
        <v>753</v>
      </c>
      <c r="AH2021" t="s">
        <v>105</v>
      </c>
    </row>
    <row r="2022" spans="12:14" ht="15">
      <c r="L2022" s="35"/>
      <c r="M2022" s="35"/>
      <c r="N2022" s="35"/>
    </row>
    <row r="2025" spans="1:2" ht="15">
      <c r="A2025" s="31" t="s">
        <v>73</v>
      </c>
      <c r="B2025" t="s">
        <v>121</v>
      </c>
    </row>
    <row r="2027" ht="15">
      <c r="A2027" s="31" t="s">
        <v>768</v>
      </c>
    </row>
    <row r="2028" spans="1:3" ht="15">
      <c r="A2028" s="31" t="s">
        <v>70</v>
      </c>
      <c r="B2028" s="31" t="s">
        <v>74</v>
      </c>
      <c r="C2028" t="s">
        <v>769</v>
      </c>
    </row>
    <row r="2029" spans="1:3" ht="15">
      <c r="A2029" t="s">
        <v>736</v>
      </c>
      <c r="B2029" t="s">
        <v>737</v>
      </c>
      <c r="C2029" s="33">
        <v>-4268.84</v>
      </c>
    </row>
    <row r="2030" spans="1:3" ht="15">
      <c r="A2030" s="37" t="s">
        <v>165</v>
      </c>
      <c r="B2030" s="37" t="s">
        <v>166</v>
      </c>
      <c r="C2030" s="38">
        <v>-173530.38999999998</v>
      </c>
    </row>
    <row r="2031" spans="1:3" ht="15">
      <c r="A2031" t="s">
        <v>458</v>
      </c>
      <c r="B2031" t="s">
        <v>459</v>
      </c>
      <c r="C2031" s="33">
        <v>-32540.47</v>
      </c>
    </row>
    <row r="2032" spans="1:3" ht="15">
      <c r="A2032" t="s">
        <v>461</v>
      </c>
      <c r="B2032" t="s">
        <v>462</v>
      </c>
      <c r="C2032" s="33">
        <v>-1897757.83</v>
      </c>
    </row>
    <row r="2033" spans="1:3" ht="15">
      <c r="A2033" s="34" t="s">
        <v>120</v>
      </c>
      <c r="B2033" s="34" t="s">
        <v>122</v>
      </c>
      <c r="C2033" s="39">
        <v>-8628461.92</v>
      </c>
    </row>
    <row r="2034" spans="1:3" ht="15">
      <c r="A2034" t="s">
        <v>168</v>
      </c>
      <c r="B2034" t="s">
        <v>169</v>
      </c>
      <c r="C2034" s="33">
        <v>-1412271.8</v>
      </c>
    </row>
    <row r="2035" spans="1:3" ht="15">
      <c r="A2035" s="34" t="s">
        <v>170</v>
      </c>
      <c r="B2035" s="34" t="s">
        <v>171</v>
      </c>
      <c r="C2035" s="39">
        <v>-15498416</v>
      </c>
    </row>
    <row r="2036" spans="1:3" ht="15">
      <c r="A2036" t="s">
        <v>161</v>
      </c>
      <c r="B2036" t="s">
        <v>162</v>
      </c>
      <c r="C2036" s="33">
        <v>-20461853.97</v>
      </c>
    </row>
    <row r="2037" spans="1:3" ht="15">
      <c r="A2037" t="s">
        <v>297</v>
      </c>
      <c r="B2037" t="s">
        <v>298</v>
      </c>
      <c r="C2037" s="33">
        <v>1094876</v>
      </c>
    </row>
    <row r="2038" spans="1:3" ht="15">
      <c r="A2038" t="s">
        <v>299</v>
      </c>
      <c r="B2038" t="s">
        <v>300</v>
      </c>
      <c r="C2038" s="33">
        <v>-90519.7</v>
      </c>
    </row>
    <row r="2039" spans="1:3" ht="15">
      <c r="A2039" s="37" t="s">
        <v>218</v>
      </c>
      <c r="B2039" s="37" t="s">
        <v>219</v>
      </c>
      <c r="C2039" s="38">
        <v>8654.61</v>
      </c>
    </row>
    <row r="2040" spans="1:3" ht="15">
      <c r="A2040" s="37" t="s">
        <v>468</v>
      </c>
      <c r="B2040" s="37" t="s">
        <v>469</v>
      </c>
      <c r="C2040" s="38">
        <v>-247.79</v>
      </c>
    </row>
    <row r="2041" spans="1:3" ht="15">
      <c r="A2041" t="s">
        <v>765</v>
      </c>
      <c r="B2041" t="s">
        <v>766</v>
      </c>
      <c r="C2041" s="33">
        <v>-5000</v>
      </c>
    </row>
    <row r="2042" spans="1:3" ht="15">
      <c r="A2042" t="s">
        <v>443</v>
      </c>
      <c r="B2042" t="s">
        <v>444</v>
      </c>
      <c r="C2042" s="33">
        <v>0</v>
      </c>
    </row>
    <row r="2043" spans="1:3" ht="15">
      <c r="A2043" s="37" t="s">
        <v>301</v>
      </c>
      <c r="B2043" s="37" t="s">
        <v>302</v>
      </c>
      <c r="C2043" s="38">
        <v>-5145</v>
      </c>
    </row>
    <row r="2044" spans="1:3" ht="15">
      <c r="A2044" s="37" t="s">
        <v>303</v>
      </c>
      <c r="B2044" s="37" t="s">
        <v>304</v>
      </c>
      <c r="C2044" s="38">
        <v>-89991</v>
      </c>
    </row>
    <row r="2045" spans="1:3" ht="15">
      <c r="A2045" s="37" t="s">
        <v>305</v>
      </c>
      <c r="B2045" s="37" t="s">
        <v>306</v>
      </c>
      <c r="C2045" s="38">
        <v>-72031</v>
      </c>
    </row>
    <row r="2046" spans="1:3" ht="15">
      <c r="A2046" s="37" t="s">
        <v>307</v>
      </c>
      <c r="B2046" s="37" t="s">
        <v>308</v>
      </c>
      <c r="C2046" s="38">
        <v>-144525</v>
      </c>
    </row>
    <row r="2047" spans="1:3" ht="15">
      <c r="A2047" s="37" t="s">
        <v>309</v>
      </c>
      <c r="B2047" s="37" t="s">
        <v>310</v>
      </c>
      <c r="C2047" s="38">
        <v>-194112</v>
      </c>
    </row>
    <row r="2048" spans="1:3" ht="15">
      <c r="A2048" t="s">
        <v>312</v>
      </c>
      <c r="B2048" t="s">
        <v>313</v>
      </c>
      <c r="C2048" s="33">
        <v>0</v>
      </c>
    </row>
    <row r="2049" spans="1:3" ht="15">
      <c r="A2049" t="s">
        <v>445</v>
      </c>
      <c r="B2049" t="s">
        <v>446</v>
      </c>
      <c r="C2049" s="33">
        <v>0</v>
      </c>
    </row>
    <row r="2050" spans="1:3" ht="15">
      <c r="A2050" t="s">
        <v>588</v>
      </c>
      <c r="B2050" t="s">
        <v>589</v>
      </c>
      <c r="C2050" s="33">
        <v>-1274037.1600000001</v>
      </c>
    </row>
    <row r="2051" spans="1:3" ht="15">
      <c r="A2051" t="s">
        <v>590</v>
      </c>
      <c r="B2051" t="s">
        <v>591</v>
      </c>
      <c r="C2051" s="33">
        <v>-279961.12</v>
      </c>
    </row>
    <row r="2052" spans="1:3" ht="15">
      <c r="A2052" t="s">
        <v>592</v>
      </c>
      <c r="B2052" t="s">
        <v>593</v>
      </c>
      <c r="C2052" s="33">
        <v>-83422.21</v>
      </c>
    </row>
    <row r="2053" spans="1:3" ht="15">
      <c r="A2053" t="s">
        <v>386</v>
      </c>
      <c r="B2053" t="s">
        <v>387</v>
      </c>
      <c r="C2053" s="33">
        <v>-7203067.140000001</v>
      </c>
    </row>
    <row r="2054" spans="1:3" ht="15">
      <c r="A2054" t="s">
        <v>388</v>
      </c>
      <c r="B2054" t="s">
        <v>389</v>
      </c>
      <c r="C2054" s="33">
        <v>-7855.320000000001</v>
      </c>
    </row>
    <row r="2055" spans="1:3" ht="15">
      <c r="A2055" t="s">
        <v>767</v>
      </c>
      <c r="C2055" s="33">
        <v>-56455485.050000004</v>
      </c>
    </row>
    <row r="2057" ht="15">
      <c r="C2057" s="35">
        <f>GETPIVOTDATA("Actuals",$A$2027,"Account","34180","Account Description","TECH SERVICES EXTERNAL")+GETPIVOTDATA("Actuals",$A$2027,"Account","36994","Account Description","IMMATL PRIOR YEAR CORRECT")+GETPIVOTDATA("Actuals",$A$2027,"Account","36999","Account Description","OTHER MISC REVENUE")+GETPIVOTDATA("Actuals",$A$2027,"Account","44081","Account Description","OIRM CABLE COMM OVERHEAD")+GETPIVOTDATA("Actuals",$A$2027,"Account","44082","Account Description","OIRM I NET OVERHEAD")+GETPIVOTDATA("Actuals",$A$2027,"Account","44083","Account Description","OIRM RADIO COMM OVERHEAD")+GETPIVOTDATA("Actuals",$A$2027,"Account","44084","Account Description","OIRM OVERHEAD")+GETPIVOTDATA("Actuals",$A$2027,"Account","44085","Account Description","OIRM OH EQUIP REPLACE")</f>
        <v>-670927.57</v>
      </c>
    </row>
    <row r="2058" ht="15">
      <c r="C2058" s="35">
        <f>GETPIVOTDATA("Actuals",$A$2027,"Account","34880","Account Description","TECH SVCS INTERNAL")+GETPIVOTDATA("Actuals",$A$2027,"Account","34884","Account Description","ENTERPRISE WIDE TECH SVCS")</f>
        <v>-24126877.92</v>
      </c>
    </row>
    <row r="2059" ht="15">
      <c r="C2059">
        <f>GETPIVOTDATA("Actuals",$A$2027,"Account","34199","Account Description","TELCOM SERVICES NON KC")+GETPIVOTDATA("Actuals",$A$2027,"Account","34811","Account Description","TELECOM SVCS INTERFUND")</f>
        <v>-1930298.3</v>
      </c>
    </row>
    <row r="2061" spans="2:3" ht="15">
      <c r="B2061" t="s">
        <v>772</v>
      </c>
      <c r="C2061" s="41">
        <v>26980377.69</v>
      </c>
    </row>
    <row r="2062" spans="2:3" ht="15">
      <c r="B2062" t="s">
        <v>771</v>
      </c>
      <c r="C2062" s="35">
        <f>GETPIVOTDATA("Actuals",$A$2027,"Account","33429","Account Description","DEPT OF ECOLOGY")+GETPIVOTDATA("Actuals",$A$2027,"Account","34886","Account Description","OTHER SERVICES")+GETPIVOTDATA("Actuals",$A$2027,"Account","43945","Account Description","SWM  ILA SERVICES ESA")+GETPIVOTDATA("Actuals",$A$2027,"Account","44113","Account Description","OTHR GEN GOVT ROADS")+GETPIVOTDATA("Actuals",$A$2027,"Account","44122","Account Description","OTHR GEN GOVT AIRPORT")+GETPIVOTDATA("Actuals",$A$2027,"Account","44124","Account Description","OTHR GEN GOVT MOTOR POOL")+GETPIVOTDATA("Actuals",$A$2027,"Account","44130","Account Description","OTHR GEN GOV PUBLIC TRANSP")+GETPIVOTDATA("Actuals",$A$2027,"Account","44278","Account Description","MARINE DIV REVENUE")</f>
        <v>-29319465.76</v>
      </c>
    </row>
    <row r="2063" spans="2:3" ht="15">
      <c r="B2063" t="s">
        <v>770</v>
      </c>
      <c r="C2063" s="35">
        <v>1934449.12</v>
      </c>
    </row>
    <row r="2064" ht="15">
      <c r="C2064" s="32">
        <f>C2062+C2061+C2063</f>
        <v>-404638.9500000002</v>
      </c>
    </row>
    <row r="2068" spans="1:2" ht="15">
      <c r="A2068" s="31" t="s">
        <v>73</v>
      </c>
      <c r="B2068" t="s">
        <v>113</v>
      </c>
    </row>
    <row r="2070" ht="15">
      <c r="A2070" s="31" t="s">
        <v>768</v>
      </c>
    </row>
    <row r="2071" spans="1:3" ht="15">
      <c r="A2071" s="31" t="s">
        <v>70</v>
      </c>
      <c r="B2071" s="31" t="s">
        <v>74</v>
      </c>
      <c r="C2071" t="s">
        <v>769</v>
      </c>
    </row>
    <row r="2072" spans="1:3" ht="15">
      <c r="A2072" t="s">
        <v>127</v>
      </c>
      <c r="B2072" t="s">
        <v>128</v>
      </c>
      <c r="C2072" s="33">
        <v>30856995.910000015</v>
      </c>
    </row>
    <row r="2073" spans="1:3" ht="15">
      <c r="A2073" t="s">
        <v>253</v>
      </c>
      <c r="B2073" t="s">
        <v>254</v>
      </c>
      <c r="C2073" s="33">
        <v>0</v>
      </c>
    </row>
    <row r="2074" spans="1:3" ht="15">
      <c r="A2074" t="s">
        <v>264</v>
      </c>
      <c r="B2074" t="s">
        <v>265</v>
      </c>
      <c r="C2074" s="33">
        <v>0</v>
      </c>
    </row>
    <row r="2075" spans="1:3" ht="15">
      <c r="A2075" t="s">
        <v>132</v>
      </c>
      <c r="B2075" t="s">
        <v>133</v>
      </c>
      <c r="C2075" s="33">
        <v>0</v>
      </c>
    </row>
    <row r="2076" spans="1:3" ht="15">
      <c r="A2076" t="s">
        <v>206</v>
      </c>
      <c r="B2076" t="s">
        <v>207</v>
      </c>
      <c r="C2076" s="33">
        <v>60831.70999999999</v>
      </c>
    </row>
    <row r="2077" spans="1:3" ht="15">
      <c r="A2077" t="s">
        <v>255</v>
      </c>
      <c r="B2077" t="s">
        <v>256</v>
      </c>
      <c r="C2077" s="33">
        <v>167351.29</v>
      </c>
    </row>
    <row r="2078" spans="1:3" ht="15">
      <c r="A2078" t="s">
        <v>241</v>
      </c>
      <c r="B2078" t="s">
        <v>242</v>
      </c>
      <c r="C2078" s="33">
        <v>0</v>
      </c>
    </row>
    <row r="2079" spans="1:3" ht="15">
      <c r="A2079" t="s">
        <v>196</v>
      </c>
      <c r="B2079" t="s">
        <v>197</v>
      </c>
      <c r="C2079" s="33">
        <v>9957.37</v>
      </c>
    </row>
    <row r="2080" spans="1:3" ht="15">
      <c r="A2080" t="s">
        <v>508</v>
      </c>
      <c r="B2080" t="s">
        <v>509</v>
      </c>
      <c r="C2080" s="33">
        <v>48153.240000000005</v>
      </c>
    </row>
    <row r="2081" spans="1:3" ht="15">
      <c r="A2081" t="s">
        <v>420</v>
      </c>
      <c r="B2081" t="s">
        <v>421</v>
      </c>
      <c r="C2081" s="33">
        <v>0</v>
      </c>
    </row>
    <row r="2082" spans="1:3" ht="15">
      <c r="A2082" t="s">
        <v>564</v>
      </c>
      <c r="B2082" t="s">
        <v>565</v>
      </c>
      <c r="C2082" s="33">
        <v>-2242.56</v>
      </c>
    </row>
    <row r="2083" spans="1:3" ht="15">
      <c r="A2083" t="s">
        <v>486</v>
      </c>
      <c r="B2083" t="s">
        <v>487</v>
      </c>
      <c r="C2083" s="33">
        <v>26850.64</v>
      </c>
    </row>
    <row r="2084" spans="1:3" ht="15">
      <c r="A2084" t="s">
        <v>134</v>
      </c>
      <c r="B2084" t="s">
        <v>135</v>
      </c>
      <c r="C2084" s="33">
        <v>4979013.25</v>
      </c>
    </row>
    <row r="2085" spans="1:3" ht="15">
      <c r="A2085" t="s">
        <v>137</v>
      </c>
      <c r="B2085" t="s">
        <v>138</v>
      </c>
      <c r="C2085" s="33">
        <v>2347989.430000001</v>
      </c>
    </row>
    <row r="2086" spans="1:3" ht="15">
      <c r="A2086" t="s">
        <v>243</v>
      </c>
      <c r="B2086" t="s">
        <v>244</v>
      </c>
      <c r="C2086" s="33">
        <v>0</v>
      </c>
    </row>
    <row r="2087" spans="1:3" ht="15">
      <c r="A2087" t="s">
        <v>139</v>
      </c>
      <c r="B2087" t="s">
        <v>140</v>
      </c>
      <c r="C2087" s="33">
        <v>2211462.6799999997</v>
      </c>
    </row>
    <row r="2088" spans="1:3" ht="15">
      <c r="A2088" t="s">
        <v>690</v>
      </c>
      <c r="B2088" t="s">
        <v>691</v>
      </c>
      <c r="C2088" s="33">
        <v>16775.73</v>
      </c>
    </row>
    <row r="2089" spans="1:3" ht="15">
      <c r="A2089" t="s">
        <v>141</v>
      </c>
      <c r="B2089" t="s">
        <v>142</v>
      </c>
      <c r="C2089" s="33">
        <v>153600</v>
      </c>
    </row>
    <row r="2090" spans="1:3" ht="15">
      <c r="A2090" t="s">
        <v>488</v>
      </c>
      <c r="B2090" t="s">
        <v>489</v>
      </c>
      <c r="C2090" s="33">
        <v>3068.91</v>
      </c>
    </row>
    <row r="2091" spans="1:3" ht="15">
      <c r="A2091" t="s">
        <v>221</v>
      </c>
      <c r="B2091" t="s">
        <v>222</v>
      </c>
      <c r="C2091" s="33">
        <v>29821.8</v>
      </c>
    </row>
    <row r="2092" spans="1:3" ht="15">
      <c r="A2092" t="s">
        <v>143</v>
      </c>
      <c r="B2092" t="s">
        <v>144</v>
      </c>
      <c r="C2092" s="33">
        <v>0</v>
      </c>
    </row>
    <row r="2093" spans="1:3" ht="15">
      <c r="A2093" t="s">
        <v>512</v>
      </c>
      <c r="B2093" t="s">
        <v>513</v>
      </c>
      <c r="C2093" s="33">
        <v>-17517.24</v>
      </c>
    </row>
    <row r="2094" spans="1:3" ht="15">
      <c r="A2094" t="s">
        <v>198</v>
      </c>
      <c r="B2094" t="s">
        <v>199</v>
      </c>
      <c r="C2094" s="33">
        <v>67640.78000000001</v>
      </c>
    </row>
    <row r="2095" spans="1:3" ht="15">
      <c r="A2095" t="s">
        <v>200</v>
      </c>
      <c r="B2095" t="s">
        <v>201</v>
      </c>
      <c r="C2095" s="33">
        <v>54561.31000000001</v>
      </c>
    </row>
    <row r="2096" spans="1:3" ht="15">
      <c r="A2096" t="s">
        <v>232</v>
      </c>
      <c r="B2096" t="s">
        <v>233</v>
      </c>
      <c r="C2096" s="33">
        <v>993496.3099999999</v>
      </c>
    </row>
    <row r="2097" spans="1:3" ht="15">
      <c r="A2097" t="s">
        <v>372</v>
      </c>
      <c r="B2097" t="s">
        <v>373</v>
      </c>
      <c r="C2097" s="33">
        <v>786903.4199999999</v>
      </c>
    </row>
    <row r="2098" spans="1:3" ht="15">
      <c r="A2098" t="s">
        <v>173</v>
      </c>
      <c r="B2098" t="s">
        <v>174</v>
      </c>
      <c r="C2098" s="33">
        <v>488732.91999999987</v>
      </c>
    </row>
    <row r="2099" spans="1:3" ht="15">
      <c r="A2099" t="s">
        <v>447</v>
      </c>
      <c r="B2099" t="s">
        <v>448</v>
      </c>
      <c r="C2099" s="33">
        <v>2135.5999999999995</v>
      </c>
    </row>
    <row r="2100" spans="1:3" ht="15">
      <c r="A2100" t="s">
        <v>449</v>
      </c>
      <c r="B2100" t="s">
        <v>450</v>
      </c>
      <c r="C2100" s="33">
        <v>0</v>
      </c>
    </row>
    <row r="2101" spans="1:3" ht="15">
      <c r="A2101" t="s">
        <v>175</v>
      </c>
      <c r="B2101" t="s">
        <v>176</v>
      </c>
      <c r="C2101" s="33">
        <v>8702.289999999999</v>
      </c>
    </row>
    <row r="2102" spans="1:3" ht="15">
      <c r="A2102" t="s">
        <v>289</v>
      </c>
      <c r="B2102" t="s">
        <v>290</v>
      </c>
      <c r="C2102" s="33">
        <v>0</v>
      </c>
    </row>
    <row r="2103" spans="1:3" ht="15">
      <c r="A2103" t="s">
        <v>514</v>
      </c>
      <c r="B2103" t="s">
        <v>515</v>
      </c>
      <c r="C2103" s="33">
        <v>958.48</v>
      </c>
    </row>
    <row r="2104" spans="1:3" ht="15">
      <c r="A2104" t="s">
        <v>390</v>
      </c>
      <c r="B2104" t="s">
        <v>391</v>
      </c>
      <c r="C2104" s="33">
        <v>-3809.420000000001</v>
      </c>
    </row>
    <row r="2105" spans="1:3" ht="15">
      <c r="A2105" t="s">
        <v>524</v>
      </c>
      <c r="B2105" t="s">
        <v>525</v>
      </c>
      <c r="C2105" s="33">
        <v>2105.76</v>
      </c>
    </row>
    <row r="2106" spans="1:3" ht="15">
      <c r="A2106" t="s">
        <v>428</v>
      </c>
      <c r="B2106" t="s">
        <v>429</v>
      </c>
      <c r="C2106" s="33">
        <v>0</v>
      </c>
    </row>
    <row r="2107" spans="1:3" ht="15">
      <c r="A2107" t="s">
        <v>145</v>
      </c>
      <c r="B2107" t="s">
        <v>146</v>
      </c>
      <c r="C2107" s="33">
        <v>11375.27</v>
      </c>
    </row>
    <row r="2108" spans="1:3" ht="15">
      <c r="A2108" t="s">
        <v>422</v>
      </c>
      <c r="B2108" t="s">
        <v>423</v>
      </c>
      <c r="C2108" s="33">
        <v>371.31</v>
      </c>
    </row>
    <row r="2109" spans="1:3" ht="15">
      <c r="A2109" t="s">
        <v>208</v>
      </c>
      <c r="B2109" t="s">
        <v>209</v>
      </c>
      <c r="C2109" s="33">
        <v>0</v>
      </c>
    </row>
    <row r="2110" spans="1:3" ht="15">
      <c r="A2110" t="s">
        <v>492</v>
      </c>
      <c r="B2110" t="s">
        <v>493</v>
      </c>
      <c r="C2110" s="33">
        <v>64762.65</v>
      </c>
    </row>
    <row r="2111" spans="1:3" ht="15">
      <c r="A2111" t="s">
        <v>210</v>
      </c>
      <c r="B2111" t="s">
        <v>211</v>
      </c>
      <c r="C2111" s="33">
        <v>3143</v>
      </c>
    </row>
    <row r="2112" spans="1:3" ht="15">
      <c r="A2112" t="s">
        <v>392</v>
      </c>
      <c r="B2112" t="s">
        <v>393</v>
      </c>
      <c r="C2112" s="33">
        <v>3686.21</v>
      </c>
    </row>
    <row r="2113" spans="1:3" ht="15">
      <c r="A2113" t="s">
        <v>257</v>
      </c>
      <c r="B2113" t="s">
        <v>258</v>
      </c>
      <c r="C2113" s="33">
        <v>862.8000000000001</v>
      </c>
    </row>
    <row r="2114" spans="1:3" ht="15">
      <c r="A2114" t="s">
        <v>451</v>
      </c>
      <c r="B2114" t="s">
        <v>452</v>
      </c>
      <c r="C2114" s="33">
        <v>55179.2</v>
      </c>
    </row>
    <row r="2115" spans="1:3" ht="15">
      <c r="A2115" t="s">
        <v>272</v>
      </c>
      <c r="B2115" t="s">
        <v>273</v>
      </c>
      <c r="C2115" s="33">
        <v>47786.619999999995</v>
      </c>
    </row>
    <row r="2116" spans="1:3" ht="15">
      <c r="A2116" t="s">
        <v>202</v>
      </c>
      <c r="B2116" t="s">
        <v>203</v>
      </c>
      <c r="C2116" s="33">
        <v>21301.090000000004</v>
      </c>
    </row>
    <row r="2117" spans="1:3" ht="15">
      <c r="A2117" t="s">
        <v>476</v>
      </c>
      <c r="B2117" t="s">
        <v>477</v>
      </c>
      <c r="C2117" s="33">
        <v>22148.360000000004</v>
      </c>
    </row>
    <row r="2118" spans="1:3" ht="15">
      <c r="A2118" t="s">
        <v>575</v>
      </c>
      <c r="B2118" t="s">
        <v>576</v>
      </c>
      <c r="C2118" s="33">
        <v>9648</v>
      </c>
    </row>
    <row r="2119" spans="1:3" ht="15">
      <c r="A2119" t="s">
        <v>378</v>
      </c>
      <c r="B2119" t="s">
        <v>379</v>
      </c>
      <c r="C2119" s="33">
        <v>26145.380000000005</v>
      </c>
    </row>
    <row r="2120" spans="1:3" ht="15">
      <c r="A2120" t="s">
        <v>692</v>
      </c>
      <c r="B2120" t="s">
        <v>693</v>
      </c>
      <c r="C2120" s="33">
        <v>11852.1</v>
      </c>
    </row>
    <row r="2121" spans="1:3" ht="15">
      <c r="A2121" t="s">
        <v>465</v>
      </c>
      <c r="B2121" t="s">
        <v>466</v>
      </c>
      <c r="C2121" s="33">
        <v>69840.28000000001</v>
      </c>
    </row>
    <row r="2122" spans="1:3" ht="15">
      <c r="A2122" t="s">
        <v>245</v>
      </c>
      <c r="B2122" t="s">
        <v>246</v>
      </c>
      <c r="C2122" s="33">
        <v>1116165.6</v>
      </c>
    </row>
    <row r="2123" spans="1:3" ht="15">
      <c r="A2123" t="s">
        <v>316</v>
      </c>
      <c r="B2123" t="s">
        <v>317</v>
      </c>
      <c r="C2123" s="33">
        <v>190036.80999999947</v>
      </c>
    </row>
    <row r="2124" spans="1:3" ht="15">
      <c r="A2124" t="s">
        <v>177</v>
      </c>
      <c r="B2124" t="s">
        <v>178</v>
      </c>
      <c r="C2124" s="33">
        <v>84844.61000000006</v>
      </c>
    </row>
    <row r="2125" spans="1:3" ht="15">
      <c r="A2125" t="s">
        <v>430</v>
      </c>
      <c r="B2125" t="s">
        <v>431</v>
      </c>
      <c r="C2125" s="33">
        <v>111.78</v>
      </c>
    </row>
    <row r="2126" spans="1:3" ht="15">
      <c r="A2126" t="s">
        <v>404</v>
      </c>
      <c r="B2126" t="s">
        <v>405</v>
      </c>
      <c r="C2126" s="33">
        <v>1100.82</v>
      </c>
    </row>
    <row r="2127" spans="1:3" ht="15">
      <c r="A2127" t="s">
        <v>380</v>
      </c>
      <c r="B2127" t="s">
        <v>381</v>
      </c>
      <c r="C2127" s="33">
        <v>11152.31</v>
      </c>
    </row>
    <row r="2128" spans="1:3" ht="15">
      <c r="A2128" t="s">
        <v>526</v>
      </c>
      <c r="B2128" t="s">
        <v>527</v>
      </c>
      <c r="C2128" s="33">
        <v>92987.73000000001</v>
      </c>
    </row>
    <row r="2129" spans="1:3" ht="15">
      <c r="A2129" t="s">
        <v>410</v>
      </c>
      <c r="B2129" t="s">
        <v>411</v>
      </c>
      <c r="C2129" s="33">
        <v>4062.08</v>
      </c>
    </row>
    <row r="2130" spans="1:3" ht="15">
      <c r="A2130" t="s">
        <v>546</v>
      </c>
      <c r="B2130" t="s">
        <v>547</v>
      </c>
      <c r="C2130" s="33">
        <v>3669.35</v>
      </c>
    </row>
    <row r="2131" spans="1:3" ht="15">
      <c r="A2131" t="s">
        <v>179</v>
      </c>
      <c r="B2131" t="s">
        <v>180</v>
      </c>
      <c r="C2131" s="33">
        <v>8013.2</v>
      </c>
    </row>
    <row r="2132" spans="1:3" ht="15">
      <c r="A2132" t="s">
        <v>291</v>
      </c>
      <c r="B2132" t="s">
        <v>292</v>
      </c>
      <c r="C2132" s="33">
        <v>0</v>
      </c>
    </row>
    <row r="2133" spans="1:3" ht="15">
      <c r="A2133" t="s">
        <v>293</v>
      </c>
      <c r="B2133" t="s">
        <v>294</v>
      </c>
      <c r="C2133" s="33">
        <v>0</v>
      </c>
    </row>
    <row r="2134" spans="1:3" ht="15">
      <c r="A2134" t="s">
        <v>577</v>
      </c>
      <c r="B2134" t="s">
        <v>578</v>
      </c>
      <c r="C2134" s="33">
        <v>518</v>
      </c>
    </row>
    <row r="2135" spans="1:3" ht="15">
      <c r="A2135" t="s">
        <v>362</v>
      </c>
      <c r="B2135" t="s">
        <v>363</v>
      </c>
      <c r="C2135" s="33">
        <v>39673.590000000004</v>
      </c>
    </row>
    <row r="2136" spans="1:3" ht="15">
      <c r="A2136" t="s">
        <v>148</v>
      </c>
      <c r="B2136" t="s">
        <v>149</v>
      </c>
      <c r="C2136" s="33">
        <v>2716801.8800000004</v>
      </c>
    </row>
    <row r="2137" spans="1:3" ht="15">
      <c r="A2137" t="s">
        <v>274</v>
      </c>
      <c r="B2137" t="s">
        <v>275</v>
      </c>
      <c r="C2137" s="33">
        <v>234.64000000000001</v>
      </c>
    </row>
    <row r="2138" spans="1:3" ht="15">
      <c r="A2138" t="s">
        <v>432</v>
      </c>
      <c r="B2138" t="s">
        <v>433</v>
      </c>
      <c r="C2138" s="33">
        <v>41318.87</v>
      </c>
    </row>
    <row r="2139" spans="1:3" ht="15">
      <c r="A2139" t="s">
        <v>259</v>
      </c>
      <c r="B2139" t="s">
        <v>260</v>
      </c>
      <c r="C2139" s="33">
        <v>478.85</v>
      </c>
    </row>
    <row r="2140" spans="1:3" ht="15">
      <c r="A2140" t="s">
        <v>394</v>
      </c>
      <c r="B2140" t="s">
        <v>395</v>
      </c>
      <c r="C2140" s="33">
        <v>12161.339999999998</v>
      </c>
    </row>
    <row r="2141" spans="1:3" ht="15">
      <c r="A2141" t="s">
        <v>276</v>
      </c>
      <c r="B2141" t="s">
        <v>277</v>
      </c>
      <c r="C2141" s="33">
        <v>21740.97</v>
      </c>
    </row>
    <row r="2142" spans="1:3" ht="15">
      <c r="A2142" t="s">
        <v>530</v>
      </c>
      <c r="B2142" t="s">
        <v>531</v>
      </c>
      <c r="C2142" s="33">
        <v>900.45</v>
      </c>
    </row>
    <row r="2143" spans="1:3" ht="15">
      <c r="A2143" t="s">
        <v>223</v>
      </c>
      <c r="B2143" t="s">
        <v>224</v>
      </c>
      <c r="C2143" s="33">
        <v>18118.95</v>
      </c>
    </row>
    <row r="2144" spans="1:3" ht="15">
      <c r="A2144" t="s">
        <v>478</v>
      </c>
      <c r="B2144" t="s">
        <v>479</v>
      </c>
      <c r="C2144" s="33">
        <v>7657.849999999999</v>
      </c>
    </row>
    <row r="2145" spans="1:3" ht="15">
      <c r="A2145" t="s">
        <v>406</v>
      </c>
      <c r="B2145" t="s">
        <v>407</v>
      </c>
      <c r="C2145" s="33">
        <v>96952.20999999999</v>
      </c>
    </row>
    <row r="2146" spans="1:3" ht="15">
      <c r="A2146" t="s">
        <v>181</v>
      </c>
      <c r="B2146" t="s">
        <v>182</v>
      </c>
      <c r="C2146" s="33">
        <v>0</v>
      </c>
    </row>
    <row r="2147" spans="1:3" ht="15">
      <c r="A2147" t="s">
        <v>374</v>
      </c>
      <c r="B2147" t="s">
        <v>375</v>
      </c>
      <c r="C2147" s="33">
        <v>44464.88999999999</v>
      </c>
    </row>
    <row r="2148" spans="1:3" ht="15">
      <c r="A2148" t="s">
        <v>494</v>
      </c>
      <c r="B2148" t="s">
        <v>495</v>
      </c>
      <c r="C2148" s="33">
        <v>5562.999999999999</v>
      </c>
    </row>
    <row r="2149" spans="1:3" ht="15">
      <c r="A2149" t="s">
        <v>183</v>
      </c>
      <c r="B2149" t="s">
        <v>184</v>
      </c>
      <c r="C2149" s="33">
        <v>417371.97000000003</v>
      </c>
    </row>
    <row r="2150" spans="1:3" ht="15">
      <c r="A2150" t="s">
        <v>151</v>
      </c>
      <c r="B2150" t="s">
        <v>152</v>
      </c>
      <c r="C2150" s="33">
        <v>199881.78999999998</v>
      </c>
    </row>
    <row r="2151" spans="1:3" ht="15">
      <c r="A2151" t="s">
        <v>185</v>
      </c>
      <c r="B2151" t="s">
        <v>186</v>
      </c>
      <c r="C2151" s="33">
        <v>32416</v>
      </c>
    </row>
    <row r="2152" spans="1:3" ht="15">
      <c r="A2152" t="s">
        <v>480</v>
      </c>
      <c r="B2152" t="s">
        <v>481</v>
      </c>
      <c r="C2152" s="33">
        <v>45710</v>
      </c>
    </row>
    <row r="2153" spans="1:3" ht="15">
      <c r="A2153" t="s">
        <v>396</v>
      </c>
      <c r="B2153" t="s">
        <v>397</v>
      </c>
      <c r="C2153" s="33">
        <v>0</v>
      </c>
    </row>
    <row r="2154" spans="1:3" ht="15">
      <c r="A2154" t="s">
        <v>318</v>
      </c>
      <c r="B2154" t="s">
        <v>319</v>
      </c>
      <c r="C2154" s="33">
        <v>2336</v>
      </c>
    </row>
    <row r="2155" spans="1:3" ht="15">
      <c r="A2155" t="s">
        <v>320</v>
      </c>
      <c r="B2155" t="s">
        <v>298</v>
      </c>
      <c r="C2155" s="33">
        <v>-1056</v>
      </c>
    </row>
    <row r="2156" spans="1:3" ht="15">
      <c r="A2156" t="s">
        <v>321</v>
      </c>
      <c r="B2156" t="s">
        <v>322</v>
      </c>
      <c r="C2156" s="33">
        <v>89692</v>
      </c>
    </row>
    <row r="2157" spans="1:3" ht="15">
      <c r="A2157" t="s">
        <v>323</v>
      </c>
      <c r="B2157" t="s">
        <v>324</v>
      </c>
      <c r="C2157" s="33">
        <v>93888</v>
      </c>
    </row>
    <row r="2158" spans="1:3" ht="15">
      <c r="A2158" t="s">
        <v>516</v>
      </c>
      <c r="B2158" t="s">
        <v>517</v>
      </c>
      <c r="C2158" s="33">
        <v>15300</v>
      </c>
    </row>
    <row r="2159" spans="1:3" ht="15">
      <c r="A2159" t="s">
        <v>694</v>
      </c>
      <c r="B2159" t="s">
        <v>695</v>
      </c>
      <c r="C2159" s="33">
        <v>39317.55</v>
      </c>
    </row>
    <row r="2160" spans="1:3" ht="15">
      <c r="A2160" t="s">
        <v>278</v>
      </c>
      <c r="B2160" t="s">
        <v>279</v>
      </c>
      <c r="C2160" s="33">
        <v>11178.669999999998</v>
      </c>
    </row>
    <row r="2161" spans="1:3" ht="15">
      <c r="A2161" t="s">
        <v>540</v>
      </c>
      <c r="B2161" t="s">
        <v>541</v>
      </c>
      <c r="C2161" s="33">
        <v>567.21</v>
      </c>
    </row>
    <row r="2162" spans="1:3" ht="15">
      <c r="A2162" t="s">
        <v>325</v>
      </c>
      <c r="B2162" t="s">
        <v>326</v>
      </c>
      <c r="C2162" s="33">
        <v>18291</v>
      </c>
    </row>
    <row r="2163" spans="1:3" ht="15">
      <c r="A2163" t="s">
        <v>482</v>
      </c>
      <c r="B2163" t="s">
        <v>483</v>
      </c>
      <c r="C2163" s="33">
        <v>366.59</v>
      </c>
    </row>
    <row r="2164" spans="1:3" ht="15">
      <c r="A2164" t="s">
        <v>579</v>
      </c>
      <c r="B2164" t="s">
        <v>580</v>
      </c>
      <c r="C2164" s="33">
        <v>1229.34</v>
      </c>
    </row>
    <row r="2165" spans="1:3" ht="15">
      <c r="A2165" t="s">
        <v>327</v>
      </c>
      <c r="B2165" t="s">
        <v>328</v>
      </c>
      <c r="C2165" s="33">
        <v>474006</v>
      </c>
    </row>
    <row r="2166" spans="1:3" ht="15">
      <c r="A2166" t="s">
        <v>453</v>
      </c>
      <c r="B2166" t="s">
        <v>454</v>
      </c>
      <c r="C2166" s="33">
        <v>0</v>
      </c>
    </row>
    <row r="2167" spans="1:3" ht="15">
      <c r="A2167" t="s">
        <v>329</v>
      </c>
      <c r="B2167" t="s">
        <v>330</v>
      </c>
      <c r="C2167" s="33">
        <v>1467.3</v>
      </c>
    </row>
    <row r="2168" spans="1:3" ht="15">
      <c r="A2168" t="s">
        <v>331</v>
      </c>
      <c r="B2168" t="s">
        <v>332</v>
      </c>
      <c r="C2168" s="33">
        <v>239708.12</v>
      </c>
    </row>
    <row r="2169" spans="1:3" ht="15">
      <c r="A2169" t="s">
        <v>551</v>
      </c>
      <c r="B2169" t="s">
        <v>552</v>
      </c>
      <c r="C2169" s="33">
        <v>0</v>
      </c>
    </row>
    <row r="2170" spans="1:3" ht="15">
      <c r="A2170" t="s">
        <v>696</v>
      </c>
      <c r="B2170" t="s">
        <v>697</v>
      </c>
      <c r="C2170" s="33">
        <v>11384</v>
      </c>
    </row>
    <row r="2171" spans="1:3" ht="15">
      <c r="A2171" t="s">
        <v>333</v>
      </c>
      <c r="B2171" t="s">
        <v>334</v>
      </c>
      <c r="C2171" s="33">
        <v>2101777</v>
      </c>
    </row>
    <row r="2172" spans="1:3" ht="15">
      <c r="A2172" t="s">
        <v>335</v>
      </c>
      <c r="B2172" t="s">
        <v>336</v>
      </c>
      <c r="C2172" s="33">
        <v>-80687.88</v>
      </c>
    </row>
    <row r="2173" spans="1:3" ht="15">
      <c r="A2173" t="s">
        <v>266</v>
      </c>
      <c r="B2173" t="s">
        <v>267</v>
      </c>
      <c r="C2173" s="33">
        <v>0</v>
      </c>
    </row>
    <row r="2174" spans="1:3" ht="15">
      <c r="A2174" t="s">
        <v>280</v>
      </c>
      <c r="B2174" t="s">
        <v>281</v>
      </c>
      <c r="C2174" s="33">
        <v>1259030.7600000002</v>
      </c>
    </row>
    <row r="2175" spans="1:3" ht="15">
      <c r="A2175" t="s">
        <v>581</v>
      </c>
      <c r="B2175" t="s">
        <v>582</v>
      </c>
      <c r="C2175" s="33">
        <v>188.20000000000002</v>
      </c>
    </row>
    <row r="2176" spans="1:3" ht="15">
      <c r="A2176" t="s">
        <v>504</v>
      </c>
      <c r="B2176" t="s">
        <v>505</v>
      </c>
      <c r="C2176" s="33">
        <v>625916</v>
      </c>
    </row>
    <row r="2177" spans="1:3" ht="15">
      <c r="A2177" t="s">
        <v>548</v>
      </c>
      <c r="B2177" t="s">
        <v>549</v>
      </c>
      <c r="C2177" s="33">
        <v>69703.52</v>
      </c>
    </row>
    <row r="2178" spans="1:3" ht="15">
      <c r="A2178" t="s">
        <v>337</v>
      </c>
      <c r="B2178" t="s">
        <v>338</v>
      </c>
      <c r="C2178" s="33">
        <v>0</v>
      </c>
    </row>
    <row r="2179" spans="1:3" ht="15">
      <c r="A2179" t="s">
        <v>339</v>
      </c>
      <c r="B2179" t="s">
        <v>340</v>
      </c>
      <c r="C2179" s="33">
        <v>2734.4500000000003</v>
      </c>
    </row>
    <row r="2180" spans="1:3" ht="15">
      <c r="A2180" t="s">
        <v>341</v>
      </c>
      <c r="B2180" t="s">
        <v>342</v>
      </c>
      <c r="C2180" s="33">
        <v>1095.65</v>
      </c>
    </row>
    <row r="2181" spans="1:3" ht="15">
      <c r="A2181" t="s">
        <v>343</v>
      </c>
      <c r="B2181" t="s">
        <v>344</v>
      </c>
      <c r="C2181" s="33">
        <v>618.73</v>
      </c>
    </row>
    <row r="2182" spans="1:3" ht="15">
      <c r="A2182" t="s">
        <v>345</v>
      </c>
      <c r="B2182" t="s">
        <v>346</v>
      </c>
      <c r="C2182" s="33">
        <v>379.40000000000003</v>
      </c>
    </row>
    <row r="2183" spans="1:3" ht="15">
      <c r="A2183" t="s">
        <v>470</v>
      </c>
      <c r="B2183" t="s">
        <v>471</v>
      </c>
      <c r="C2183" s="33">
        <v>12272.210000000001</v>
      </c>
    </row>
    <row r="2184" spans="1:3" ht="15">
      <c r="A2184" t="s">
        <v>434</v>
      </c>
      <c r="B2184" t="s">
        <v>435</v>
      </c>
      <c r="C2184" s="33">
        <v>226.94</v>
      </c>
    </row>
    <row r="2185" spans="1:3" ht="15">
      <c r="A2185" t="s">
        <v>366</v>
      </c>
      <c r="B2185" t="s">
        <v>367</v>
      </c>
      <c r="C2185" s="33">
        <v>0</v>
      </c>
    </row>
    <row r="2186" spans="1:3" ht="15">
      <c r="A2186" t="s">
        <v>188</v>
      </c>
      <c r="B2186" t="s">
        <v>189</v>
      </c>
      <c r="C2186" s="33">
        <v>364999.25000000006</v>
      </c>
    </row>
    <row r="2187" spans="1:3" ht="15">
      <c r="A2187" t="s">
        <v>268</v>
      </c>
      <c r="B2187" t="s">
        <v>269</v>
      </c>
      <c r="C2187" s="33">
        <v>65172.7</v>
      </c>
    </row>
    <row r="2188" spans="1:3" ht="15">
      <c r="A2188" t="s">
        <v>398</v>
      </c>
      <c r="B2188" t="s">
        <v>399</v>
      </c>
      <c r="C2188" s="33">
        <v>0</v>
      </c>
    </row>
    <row r="2189" spans="1:3" ht="15">
      <c r="A2189" t="s">
        <v>698</v>
      </c>
      <c r="B2189" t="s">
        <v>699</v>
      </c>
      <c r="C2189" s="33">
        <v>13.42</v>
      </c>
    </row>
    <row r="2190" spans="1:3" ht="15">
      <c r="A2190" t="s">
        <v>412</v>
      </c>
      <c r="B2190" t="s">
        <v>413</v>
      </c>
      <c r="C2190" s="33">
        <v>0</v>
      </c>
    </row>
    <row r="2191" spans="1:3" ht="15">
      <c r="A2191" t="s">
        <v>347</v>
      </c>
      <c r="B2191" t="s">
        <v>348</v>
      </c>
      <c r="C2191" s="33">
        <v>1584127.76</v>
      </c>
    </row>
    <row r="2192" spans="1:3" ht="15">
      <c r="A2192" t="s">
        <v>350</v>
      </c>
      <c r="B2192" t="s">
        <v>351</v>
      </c>
      <c r="C2192" s="33">
        <v>1612074</v>
      </c>
    </row>
    <row r="2193" spans="1:3" ht="15">
      <c r="A2193" t="s">
        <v>352</v>
      </c>
      <c r="B2193" t="s">
        <v>353</v>
      </c>
      <c r="C2193" s="33">
        <v>84857</v>
      </c>
    </row>
    <row r="2194" spans="1:3" ht="15">
      <c r="A2194" t="s">
        <v>225</v>
      </c>
      <c r="B2194" t="s">
        <v>226</v>
      </c>
      <c r="C2194" s="33">
        <v>-32975.84999999984</v>
      </c>
    </row>
    <row r="2195" spans="1:3" ht="15">
      <c r="A2195" t="s">
        <v>228</v>
      </c>
      <c r="B2195" t="s">
        <v>229</v>
      </c>
      <c r="C2195" s="33">
        <v>-21880.219999999998</v>
      </c>
    </row>
    <row r="2196" spans="1:3" ht="15">
      <c r="A2196" t="s">
        <v>566</v>
      </c>
      <c r="B2196" t="s">
        <v>567</v>
      </c>
      <c r="C2196" s="33">
        <v>63458.15</v>
      </c>
    </row>
    <row r="2197" spans="1:3" ht="15">
      <c r="A2197" t="s">
        <v>436</v>
      </c>
      <c r="B2197" t="s">
        <v>437</v>
      </c>
      <c r="C2197" s="33">
        <v>0</v>
      </c>
    </row>
    <row r="2198" spans="1:3" ht="15">
      <c r="A2198" t="s">
        <v>438</v>
      </c>
      <c r="B2198" t="s">
        <v>439</v>
      </c>
      <c r="C2198" s="33">
        <v>29.88000000000079</v>
      </c>
    </row>
    <row r="2199" spans="1:3" ht="15">
      <c r="A2199" t="s">
        <v>440</v>
      </c>
      <c r="B2199" t="s">
        <v>142</v>
      </c>
      <c r="C2199" s="33">
        <v>529.8499999999979</v>
      </c>
    </row>
    <row r="2200" spans="1:3" ht="15">
      <c r="A2200" t="s">
        <v>767</v>
      </c>
      <c r="C2200" s="33">
        <v>57567088.12000004</v>
      </c>
    </row>
  </sheetData>
  <autoFilter ref="A1:AH202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H369"/>
  <sheetViews>
    <sheetView workbookViewId="0" topLeftCell="A283">
      <selection activeCell="B2174" sqref="B2072:B2199"/>
    </sheetView>
  </sheetViews>
  <sheetFormatPr defaultColWidth="9.140625" defaultRowHeight="15"/>
  <cols>
    <col min="1" max="1" width="13.00390625" style="0" customWidth="1"/>
    <col min="2" max="2" width="38.57421875" style="0" customWidth="1"/>
    <col min="3" max="3" width="14.00390625" style="0" bestFit="1" customWidth="1"/>
  </cols>
  <sheetData>
    <row r="1" spans="1:34" ht="15">
      <c r="A1" t="s">
        <v>67</v>
      </c>
      <c r="B1" t="s">
        <v>68</v>
      </c>
      <c r="C1" t="s">
        <v>69</v>
      </c>
      <c r="D1" t="s">
        <v>70</v>
      </c>
      <c r="E1" t="s">
        <v>71</v>
      </c>
      <c r="F1" t="s">
        <v>72</v>
      </c>
      <c r="G1" t="s">
        <v>73</v>
      </c>
      <c r="H1" t="s">
        <v>74</v>
      </c>
      <c r="I1" t="s">
        <v>75</v>
      </c>
      <c r="J1" t="s">
        <v>76</v>
      </c>
      <c r="K1" t="s">
        <v>77</v>
      </c>
      <c r="L1" t="s">
        <v>78</v>
      </c>
      <c r="M1" t="s">
        <v>79</v>
      </c>
      <c r="N1" t="s">
        <v>80</v>
      </c>
      <c r="O1" t="s">
        <v>81</v>
      </c>
      <c r="P1" t="s">
        <v>82</v>
      </c>
      <c r="Q1" t="s">
        <v>83</v>
      </c>
      <c r="R1" t="s">
        <v>84</v>
      </c>
      <c r="S1" t="s">
        <v>85</v>
      </c>
      <c r="T1" t="s">
        <v>86</v>
      </c>
      <c r="U1" t="s">
        <v>87</v>
      </c>
      <c r="V1" t="s">
        <v>88</v>
      </c>
      <c r="W1" t="s">
        <v>89</v>
      </c>
      <c r="X1" t="s">
        <v>90</v>
      </c>
      <c r="Y1" t="s">
        <v>91</v>
      </c>
      <c r="Z1" t="s">
        <v>92</v>
      </c>
      <c r="AA1" t="s">
        <v>93</v>
      </c>
      <c r="AB1" t="s">
        <v>94</v>
      </c>
      <c r="AC1" t="s">
        <v>95</v>
      </c>
      <c r="AD1" t="s">
        <v>96</v>
      </c>
      <c r="AE1" t="s">
        <v>97</v>
      </c>
      <c r="AF1" t="s">
        <v>98</v>
      </c>
      <c r="AG1" t="s">
        <v>99</v>
      </c>
      <c r="AH1" t="s">
        <v>100</v>
      </c>
    </row>
    <row r="2" spans="1:34" ht="15">
      <c r="A2" t="s">
        <v>823</v>
      </c>
      <c r="B2" t="s">
        <v>102</v>
      </c>
      <c r="C2" t="s">
        <v>824</v>
      </c>
      <c r="D2" t="s">
        <v>127</v>
      </c>
      <c r="E2" t="s">
        <v>102</v>
      </c>
      <c r="F2">
        <v>2012</v>
      </c>
      <c r="G2" t="s">
        <v>113</v>
      </c>
      <c r="H2" t="s">
        <v>128</v>
      </c>
      <c r="I2" t="s">
        <v>115</v>
      </c>
      <c r="J2" t="s">
        <v>129</v>
      </c>
      <c r="K2" t="s">
        <v>130</v>
      </c>
      <c r="L2">
        <v>694480.04</v>
      </c>
      <c r="M2">
        <v>694480.04</v>
      </c>
      <c r="N2">
        <v>0</v>
      </c>
      <c r="O2">
        <v>0</v>
      </c>
      <c r="P2">
        <v>694480.04</v>
      </c>
      <c r="Q2" t="s">
        <v>131</v>
      </c>
      <c r="R2">
        <v>0</v>
      </c>
      <c r="S2">
        <v>0</v>
      </c>
      <c r="T2">
        <v>0</v>
      </c>
      <c r="U2">
        <v>0</v>
      </c>
      <c r="V2">
        <v>0</v>
      </c>
      <c r="W2">
        <v>0</v>
      </c>
      <c r="X2">
        <v>0</v>
      </c>
      <c r="Y2">
        <v>0</v>
      </c>
      <c r="Z2">
        <v>0</v>
      </c>
      <c r="AA2">
        <v>0</v>
      </c>
      <c r="AB2">
        <v>0</v>
      </c>
      <c r="AC2">
        <v>0</v>
      </c>
      <c r="AD2">
        <v>0</v>
      </c>
      <c r="AE2" t="s">
        <v>825</v>
      </c>
      <c r="AF2" t="s">
        <v>105</v>
      </c>
      <c r="AG2" t="s">
        <v>826</v>
      </c>
      <c r="AH2" t="s">
        <v>105</v>
      </c>
    </row>
    <row r="3" spans="1:34" ht="15">
      <c r="A3" t="s">
        <v>823</v>
      </c>
      <c r="B3" t="s">
        <v>102</v>
      </c>
      <c r="C3" t="s">
        <v>824</v>
      </c>
      <c r="D3" t="s">
        <v>132</v>
      </c>
      <c r="E3" t="s">
        <v>102</v>
      </c>
      <c r="F3">
        <v>2012</v>
      </c>
      <c r="G3" t="s">
        <v>113</v>
      </c>
      <c r="H3" t="s">
        <v>133</v>
      </c>
      <c r="I3" t="s">
        <v>115</v>
      </c>
      <c r="J3" t="s">
        <v>129</v>
      </c>
      <c r="K3" t="s">
        <v>130</v>
      </c>
      <c r="L3">
        <v>0</v>
      </c>
      <c r="M3">
        <v>0</v>
      </c>
      <c r="N3">
        <v>0</v>
      </c>
      <c r="O3">
        <v>0</v>
      </c>
      <c r="P3">
        <v>0</v>
      </c>
      <c r="Q3" t="s">
        <v>103</v>
      </c>
      <c r="R3">
        <v>0</v>
      </c>
      <c r="S3">
        <v>82538.99</v>
      </c>
      <c r="T3">
        <v>-82538.99</v>
      </c>
      <c r="U3">
        <v>0</v>
      </c>
      <c r="V3">
        <v>5621.29</v>
      </c>
      <c r="W3">
        <v>1352.99</v>
      </c>
      <c r="X3">
        <v>4783.34</v>
      </c>
      <c r="Y3">
        <v>-11757.62</v>
      </c>
      <c r="Z3">
        <v>0</v>
      </c>
      <c r="AA3">
        <v>7535.6</v>
      </c>
      <c r="AB3">
        <v>-7535.6</v>
      </c>
      <c r="AC3">
        <v>0</v>
      </c>
      <c r="AD3">
        <v>0</v>
      </c>
      <c r="AE3" t="s">
        <v>825</v>
      </c>
      <c r="AF3" t="s">
        <v>105</v>
      </c>
      <c r="AG3" t="s">
        <v>826</v>
      </c>
      <c r="AH3" t="s">
        <v>105</v>
      </c>
    </row>
    <row r="4" spans="1:34" ht="15">
      <c r="A4" t="s">
        <v>823</v>
      </c>
      <c r="B4" t="s">
        <v>102</v>
      </c>
      <c r="C4" t="s">
        <v>824</v>
      </c>
      <c r="D4" t="s">
        <v>134</v>
      </c>
      <c r="E4" t="s">
        <v>102</v>
      </c>
      <c r="F4">
        <v>2012</v>
      </c>
      <c r="G4" t="s">
        <v>113</v>
      </c>
      <c r="H4" t="s">
        <v>135</v>
      </c>
      <c r="I4" t="s">
        <v>115</v>
      </c>
      <c r="J4" t="s">
        <v>129</v>
      </c>
      <c r="K4" t="s">
        <v>136</v>
      </c>
      <c r="L4">
        <v>92880</v>
      </c>
      <c r="M4">
        <v>92880</v>
      </c>
      <c r="N4">
        <v>0</v>
      </c>
      <c r="O4">
        <v>0</v>
      </c>
      <c r="P4">
        <v>92880</v>
      </c>
      <c r="Q4" t="s">
        <v>131</v>
      </c>
      <c r="R4">
        <v>0</v>
      </c>
      <c r="S4">
        <v>0</v>
      </c>
      <c r="T4">
        <v>0</v>
      </c>
      <c r="U4">
        <v>0</v>
      </c>
      <c r="V4">
        <v>0</v>
      </c>
      <c r="W4">
        <v>0</v>
      </c>
      <c r="X4">
        <v>0</v>
      </c>
      <c r="Y4">
        <v>0</v>
      </c>
      <c r="Z4">
        <v>0</v>
      </c>
      <c r="AA4">
        <v>0</v>
      </c>
      <c r="AB4">
        <v>0</v>
      </c>
      <c r="AC4">
        <v>0</v>
      </c>
      <c r="AD4">
        <v>0</v>
      </c>
      <c r="AE4" t="s">
        <v>825</v>
      </c>
      <c r="AF4" t="s">
        <v>105</v>
      </c>
      <c r="AG4" t="s">
        <v>826</v>
      </c>
      <c r="AH4" t="s">
        <v>105</v>
      </c>
    </row>
    <row r="5" spans="1:34" ht="15">
      <c r="A5" t="s">
        <v>823</v>
      </c>
      <c r="B5" t="s">
        <v>102</v>
      </c>
      <c r="C5" t="s">
        <v>824</v>
      </c>
      <c r="D5" t="s">
        <v>137</v>
      </c>
      <c r="E5" t="s">
        <v>102</v>
      </c>
      <c r="F5">
        <v>2012</v>
      </c>
      <c r="G5" t="s">
        <v>113</v>
      </c>
      <c r="H5" t="s">
        <v>138</v>
      </c>
      <c r="I5" t="s">
        <v>115</v>
      </c>
      <c r="J5" t="s">
        <v>129</v>
      </c>
      <c r="K5" t="s">
        <v>136</v>
      </c>
      <c r="L5">
        <v>45590.08</v>
      </c>
      <c r="M5">
        <v>45590.08</v>
      </c>
      <c r="N5">
        <v>0</v>
      </c>
      <c r="O5">
        <v>0</v>
      </c>
      <c r="P5">
        <v>45590.08</v>
      </c>
      <c r="Q5" t="s">
        <v>131</v>
      </c>
      <c r="R5">
        <v>0</v>
      </c>
      <c r="S5">
        <v>0</v>
      </c>
      <c r="T5">
        <v>0</v>
      </c>
      <c r="U5">
        <v>0</v>
      </c>
      <c r="V5">
        <v>0</v>
      </c>
      <c r="W5">
        <v>0</v>
      </c>
      <c r="X5">
        <v>0</v>
      </c>
      <c r="Y5">
        <v>0</v>
      </c>
      <c r="Z5">
        <v>0</v>
      </c>
      <c r="AA5">
        <v>0</v>
      </c>
      <c r="AB5">
        <v>0</v>
      </c>
      <c r="AC5">
        <v>0</v>
      </c>
      <c r="AD5">
        <v>0</v>
      </c>
      <c r="AE5" t="s">
        <v>825</v>
      </c>
      <c r="AF5" t="s">
        <v>105</v>
      </c>
      <c r="AG5" t="s">
        <v>826</v>
      </c>
      <c r="AH5" t="s">
        <v>105</v>
      </c>
    </row>
    <row r="6" spans="1:34" ht="15">
      <c r="A6" t="s">
        <v>823</v>
      </c>
      <c r="B6" t="s">
        <v>102</v>
      </c>
      <c r="C6" t="s">
        <v>824</v>
      </c>
      <c r="D6" t="s">
        <v>139</v>
      </c>
      <c r="E6" t="s">
        <v>102</v>
      </c>
      <c r="F6">
        <v>2012</v>
      </c>
      <c r="G6" t="s">
        <v>113</v>
      </c>
      <c r="H6" t="s">
        <v>140</v>
      </c>
      <c r="I6" t="s">
        <v>115</v>
      </c>
      <c r="J6" t="s">
        <v>129</v>
      </c>
      <c r="K6" t="s">
        <v>136</v>
      </c>
      <c r="L6">
        <v>50351.04</v>
      </c>
      <c r="M6">
        <v>50351.04</v>
      </c>
      <c r="N6">
        <v>0</v>
      </c>
      <c r="O6">
        <v>0</v>
      </c>
      <c r="P6">
        <v>50351.04</v>
      </c>
      <c r="Q6" t="s">
        <v>131</v>
      </c>
      <c r="R6">
        <v>0</v>
      </c>
      <c r="S6">
        <v>0</v>
      </c>
      <c r="T6">
        <v>0</v>
      </c>
      <c r="U6">
        <v>0</v>
      </c>
      <c r="V6">
        <v>0</v>
      </c>
      <c r="W6">
        <v>0</v>
      </c>
      <c r="X6">
        <v>0</v>
      </c>
      <c r="Y6">
        <v>0</v>
      </c>
      <c r="Z6">
        <v>0</v>
      </c>
      <c r="AA6">
        <v>0</v>
      </c>
      <c r="AB6">
        <v>0</v>
      </c>
      <c r="AC6">
        <v>0</v>
      </c>
      <c r="AD6">
        <v>0</v>
      </c>
      <c r="AE6" t="s">
        <v>825</v>
      </c>
      <c r="AF6" t="s">
        <v>105</v>
      </c>
      <c r="AG6" t="s">
        <v>826</v>
      </c>
      <c r="AH6" t="s">
        <v>105</v>
      </c>
    </row>
    <row r="7" spans="1:34" ht="15">
      <c r="A7" t="s">
        <v>823</v>
      </c>
      <c r="B7" t="s">
        <v>102</v>
      </c>
      <c r="C7" t="s">
        <v>824</v>
      </c>
      <c r="D7" t="s">
        <v>141</v>
      </c>
      <c r="E7" t="s">
        <v>102</v>
      </c>
      <c r="F7">
        <v>2012</v>
      </c>
      <c r="G7" t="s">
        <v>113</v>
      </c>
      <c r="H7" t="s">
        <v>142</v>
      </c>
      <c r="I7" t="s">
        <v>115</v>
      </c>
      <c r="J7" t="s">
        <v>129</v>
      </c>
      <c r="K7" t="s">
        <v>136</v>
      </c>
      <c r="L7">
        <v>2772</v>
      </c>
      <c r="M7">
        <v>2772</v>
      </c>
      <c r="N7">
        <v>0</v>
      </c>
      <c r="O7">
        <v>0</v>
      </c>
      <c r="P7">
        <v>2772</v>
      </c>
      <c r="Q7" t="s">
        <v>131</v>
      </c>
      <c r="R7">
        <v>0</v>
      </c>
      <c r="S7">
        <v>0</v>
      </c>
      <c r="T7">
        <v>0</v>
      </c>
      <c r="U7">
        <v>0</v>
      </c>
      <c r="V7">
        <v>0</v>
      </c>
      <c r="W7">
        <v>0</v>
      </c>
      <c r="X7">
        <v>0</v>
      </c>
      <c r="Y7">
        <v>0</v>
      </c>
      <c r="Z7">
        <v>0</v>
      </c>
      <c r="AA7">
        <v>0</v>
      </c>
      <c r="AB7">
        <v>0</v>
      </c>
      <c r="AC7">
        <v>0</v>
      </c>
      <c r="AD7">
        <v>0</v>
      </c>
      <c r="AE7" t="s">
        <v>825</v>
      </c>
      <c r="AF7" t="s">
        <v>105</v>
      </c>
      <c r="AG7" t="s">
        <v>826</v>
      </c>
      <c r="AH7" t="s">
        <v>105</v>
      </c>
    </row>
    <row r="8" spans="1:34" ht="15">
      <c r="A8" t="s">
        <v>823</v>
      </c>
      <c r="B8" t="s">
        <v>102</v>
      </c>
      <c r="C8" t="s">
        <v>824</v>
      </c>
      <c r="D8" t="s">
        <v>143</v>
      </c>
      <c r="E8" t="s">
        <v>102</v>
      </c>
      <c r="F8">
        <v>2012</v>
      </c>
      <c r="G8" t="s">
        <v>113</v>
      </c>
      <c r="H8" t="s">
        <v>144</v>
      </c>
      <c r="I8" t="s">
        <v>115</v>
      </c>
      <c r="J8" t="s">
        <v>129</v>
      </c>
      <c r="K8" t="s">
        <v>136</v>
      </c>
      <c r="L8">
        <v>0</v>
      </c>
      <c r="M8">
        <v>0</v>
      </c>
      <c r="N8">
        <v>0</v>
      </c>
      <c r="O8">
        <v>0</v>
      </c>
      <c r="P8">
        <v>0</v>
      </c>
      <c r="Q8" t="s">
        <v>103</v>
      </c>
      <c r="R8">
        <v>0</v>
      </c>
      <c r="S8">
        <v>5757.86</v>
      </c>
      <c r="T8">
        <v>-5757.86</v>
      </c>
      <c r="U8">
        <v>0</v>
      </c>
      <c r="V8">
        <v>820.26</v>
      </c>
      <c r="W8">
        <v>197.37</v>
      </c>
      <c r="X8">
        <v>393.71000000000004</v>
      </c>
      <c r="Y8">
        <v>-1411.34</v>
      </c>
      <c r="Z8">
        <v>0</v>
      </c>
      <c r="AA8">
        <v>987.24</v>
      </c>
      <c r="AB8">
        <v>-987.24</v>
      </c>
      <c r="AC8">
        <v>0</v>
      </c>
      <c r="AD8">
        <v>0</v>
      </c>
      <c r="AE8" t="s">
        <v>825</v>
      </c>
      <c r="AF8" t="s">
        <v>105</v>
      </c>
      <c r="AG8" t="s">
        <v>826</v>
      </c>
      <c r="AH8" t="s">
        <v>105</v>
      </c>
    </row>
    <row r="9" spans="1:34" ht="15">
      <c r="A9" t="s">
        <v>823</v>
      </c>
      <c r="B9" t="s">
        <v>102</v>
      </c>
      <c r="C9" t="s">
        <v>824</v>
      </c>
      <c r="D9" t="s">
        <v>198</v>
      </c>
      <c r="E9" t="s">
        <v>102</v>
      </c>
      <c r="F9">
        <v>2012</v>
      </c>
      <c r="G9" t="s">
        <v>113</v>
      </c>
      <c r="H9" t="s">
        <v>199</v>
      </c>
      <c r="I9" t="s">
        <v>115</v>
      </c>
      <c r="J9" t="s">
        <v>147</v>
      </c>
      <c r="L9">
        <v>5000</v>
      </c>
      <c r="M9">
        <v>5284</v>
      </c>
      <c r="N9">
        <v>0</v>
      </c>
      <c r="O9">
        <v>0</v>
      </c>
      <c r="P9">
        <v>5284</v>
      </c>
      <c r="Q9" t="s">
        <v>131</v>
      </c>
      <c r="R9">
        <v>0</v>
      </c>
      <c r="S9">
        <v>0</v>
      </c>
      <c r="T9">
        <v>0</v>
      </c>
      <c r="U9">
        <v>0</v>
      </c>
      <c r="V9">
        <v>0</v>
      </c>
      <c r="W9">
        <v>0</v>
      </c>
      <c r="X9">
        <v>0</v>
      </c>
      <c r="Y9">
        <v>0</v>
      </c>
      <c r="Z9">
        <v>0</v>
      </c>
      <c r="AA9">
        <v>0</v>
      </c>
      <c r="AB9">
        <v>0</v>
      </c>
      <c r="AC9">
        <v>0</v>
      </c>
      <c r="AD9">
        <v>0</v>
      </c>
      <c r="AE9" t="s">
        <v>825</v>
      </c>
      <c r="AF9" t="s">
        <v>105</v>
      </c>
      <c r="AG9" t="s">
        <v>826</v>
      </c>
      <c r="AH9" t="s">
        <v>105</v>
      </c>
    </row>
    <row r="10" spans="1:34" ht="15">
      <c r="A10" t="s">
        <v>823</v>
      </c>
      <c r="B10" t="s">
        <v>102</v>
      </c>
      <c r="C10" t="s">
        <v>824</v>
      </c>
      <c r="D10" t="s">
        <v>175</v>
      </c>
      <c r="E10" t="s">
        <v>102</v>
      </c>
      <c r="F10">
        <v>2012</v>
      </c>
      <c r="G10" t="s">
        <v>113</v>
      </c>
      <c r="H10" t="s">
        <v>176</v>
      </c>
      <c r="I10" t="s">
        <v>115</v>
      </c>
      <c r="J10" t="s">
        <v>147</v>
      </c>
      <c r="L10">
        <v>1000</v>
      </c>
      <c r="M10">
        <v>1000</v>
      </c>
      <c r="N10">
        <v>0</v>
      </c>
      <c r="O10">
        <v>0</v>
      </c>
      <c r="P10">
        <v>1000</v>
      </c>
      <c r="Q10" t="s">
        <v>131</v>
      </c>
      <c r="R10">
        <v>0</v>
      </c>
      <c r="S10">
        <v>0</v>
      </c>
      <c r="T10">
        <v>0</v>
      </c>
      <c r="U10">
        <v>0</v>
      </c>
      <c r="V10">
        <v>0</v>
      </c>
      <c r="W10">
        <v>0</v>
      </c>
      <c r="X10">
        <v>0</v>
      </c>
      <c r="Y10">
        <v>0</v>
      </c>
      <c r="Z10">
        <v>0</v>
      </c>
      <c r="AA10">
        <v>0</v>
      </c>
      <c r="AB10">
        <v>0</v>
      </c>
      <c r="AC10">
        <v>0</v>
      </c>
      <c r="AD10">
        <v>0</v>
      </c>
      <c r="AE10" t="s">
        <v>825</v>
      </c>
      <c r="AF10" t="s">
        <v>105</v>
      </c>
      <c r="AG10" t="s">
        <v>826</v>
      </c>
      <c r="AH10" t="s">
        <v>105</v>
      </c>
    </row>
    <row r="11" spans="1:34" ht="15">
      <c r="A11" t="s">
        <v>823</v>
      </c>
      <c r="B11" t="s">
        <v>102</v>
      </c>
      <c r="C11" t="s">
        <v>824</v>
      </c>
      <c r="D11" t="s">
        <v>145</v>
      </c>
      <c r="E11" t="s">
        <v>102</v>
      </c>
      <c r="F11">
        <v>2012</v>
      </c>
      <c r="G11" t="s">
        <v>113</v>
      </c>
      <c r="H11" t="s">
        <v>146</v>
      </c>
      <c r="I11" t="s">
        <v>115</v>
      </c>
      <c r="J11" t="s">
        <v>147</v>
      </c>
      <c r="L11">
        <v>2000</v>
      </c>
      <c r="M11">
        <v>2000</v>
      </c>
      <c r="N11">
        <v>0</v>
      </c>
      <c r="O11">
        <v>0</v>
      </c>
      <c r="P11">
        <v>2000</v>
      </c>
      <c r="Q11" t="s">
        <v>131</v>
      </c>
      <c r="R11">
        <v>0</v>
      </c>
      <c r="S11">
        <v>0</v>
      </c>
      <c r="T11">
        <v>0</v>
      </c>
      <c r="U11">
        <v>0</v>
      </c>
      <c r="V11">
        <v>0</v>
      </c>
      <c r="W11">
        <v>0</v>
      </c>
      <c r="X11">
        <v>0</v>
      </c>
      <c r="Y11">
        <v>0</v>
      </c>
      <c r="Z11">
        <v>0</v>
      </c>
      <c r="AA11">
        <v>0</v>
      </c>
      <c r="AB11">
        <v>0</v>
      </c>
      <c r="AC11">
        <v>0</v>
      </c>
      <c r="AD11">
        <v>0</v>
      </c>
      <c r="AE11" t="s">
        <v>825</v>
      </c>
      <c r="AF11" t="s">
        <v>105</v>
      </c>
      <c r="AG11" t="s">
        <v>826</v>
      </c>
      <c r="AH11" t="s">
        <v>105</v>
      </c>
    </row>
    <row r="12" spans="1:34" ht="15">
      <c r="A12" t="s">
        <v>823</v>
      </c>
      <c r="B12" t="s">
        <v>102</v>
      </c>
      <c r="C12" t="s">
        <v>824</v>
      </c>
      <c r="D12" t="s">
        <v>465</v>
      </c>
      <c r="E12" t="s">
        <v>102</v>
      </c>
      <c r="F12">
        <v>2012</v>
      </c>
      <c r="G12" t="s">
        <v>113</v>
      </c>
      <c r="H12" t="s">
        <v>466</v>
      </c>
      <c r="I12" t="s">
        <v>115</v>
      </c>
      <c r="J12" t="s">
        <v>150</v>
      </c>
      <c r="L12">
        <v>2500</v>
      </c>
      <c r="M12">
        <v>2500</v>
      </c>
      <c r="N12">
        <v>0</v>
      </c>
      <c r="O12">
        <v>0</v>
      </c>
      <c r="P12">
        <v>2500</v>
      </c>
      <c r="Q12" t="s">
        <v>131</v>
      </c>
      <c r="R12">
        <v>0</v>
      </c>
      <c r="S12">
        <v>0</v>
      </c>
      <c r="T12">
        <v>0</v>
      </c>
      <c r="U12">
        <v>0</v>
      </c>
      <c r="V12">
        <v>0</v>
      </c>
      <c r="W12">
        <v>0</v>
      </c>
      <c r="X12">
        <v>0</v>
      </c>
      <c r="Y12">
        <v>0</v>
      </c>
      <c r="Z12">
        <v>0</v>
      </c>
      <c r="AA12">
        <v>0</v>
      </c>
      <c r="AB12">
        <v>0</v>
      </c>
      <c r="AC12">
        <v>0</v>
      </c>
      <c r="AD12">
        <v>0</v>
      </c>
      <c r="AE12" t="s">
        <v>825</v>
      </c>
      <c r="AF12" t="s">
        <v>105</v>
      </c>
      <c r="AG12" t="s">
        <v>826</v>
      </c>
      <c r="AH12" t="s">
        <v>105</v>
      </c>
    </row>
    <row r="13" spans="1:34" ht="15">
      <c r="A13" t="s">
        <v>823</v>
      </c>
      <c r="B13" t="s">
        <v>102</v>
      </c>
      <c r="C13" t="s">
        <v>824</v>
      </c>
      <c r="D13" t="s">
        <v>183</v>
      </c>
      <c r="E13" t="s">
        <v>102</v>
      </c>
      <c r="F13">
        <v>2012</v>
      </c>
      <c r="G13" t="s">
        <v>113</v>
      </c>
      <c r="H13" t="s">
        <v>184</v>
      </c>
      <c r="I13" t="s">
        <v>115</v>
      </c>
      <c r="J13" t="s">
        <v>150</v>
      </c>
      <c r="L13">
        <v>9584</v>
      </c>
      <c r="M13">
        <v>9584</v>
      </c>
      <c r="N13">
        <v>0</v>
      </c>
      <c r="O13">
        <v>0</v>
      </c>
      <c r="P13">
        <v>9584</v>
      </c>
      <c r="Q13" t="s">
        <v>131</v>
      </c>
      <c r="R13">
        <v>0</v>
      </c>
      <c r="S13">
        <v>0</v>
      </c>
      <c r="T13">
        <v>0</v>
      </c>
      <c r="U13">
        <v>0</v>
      </c>
      <c r="V13">
        <v>0</v>
      </c>
      <c r="W13">
        <v>0</v>
      </c>
      <c r="X13">
        <v>0</v>
      </c>
      <c r="Y13">
        <v>0</v>
      </c>
      <c r="Z13">
        <v>0</v>
      </c>
      <c r="AA13">
        <v>0</v>
      </c>
      <c r="AB13">
        <v>0</v>
      </c>
      <c r="AC13">
        <v>0</v>
      </c>
      <c r="AD13">
        <v>0</v>
      </c>
      <c r="AE13" t="s">
        <v>825</v>
      </c>
      <c r="AF13" t="s">
        <v>105</v>
      </c>
      <c r="AG13" t="s">
        <v>826</v>
      </c>
      <c r="AH13" t="s">
        <v>105</v>
      </c>
    </row>
    <row r="14" spans="1:34" ht="15">
      <c r="A14" t="s">
        <v>823</v>
      </c>
      <c r="B14" t="s">
        <v>102</v>
      </c>
      <c r="C14" t="s">
        <v>824</v>
      </c>
      <c r="D14" t="s">
        <v>151</v>
      </c>
      <c r="E14" t="s">
        <v>102</v>
      </c>
      <c r="F14">
        <v>2012</v>
      </c>
      <c r="G14" t="s">
        <v>113</v>
      </c>
      <c r="H14" t="s">
        <v>152</v>
      </c>
      <c r="I14" t="s">
        <v>115</v>
      </c>
      <c r="J14" t="s">
        <v>150</v>
      </c>
      <c r="L14">
        <v>7500</v>
      </c>
      <c r="M14">
        <v>7500</v>
      </c>
      <c r="N14">
        <v>0</v>
      </c>
      <c r="O14">
        <v>0</v>
      </c>
      <c r="P14">
        <v>7500</v>
      </c>
      <c r="Q14" t="s">
        <v>131</v>
      </c>
      <c r="R14">
        <v>0</v>
      </c>
      <c r="S14">
        <v>0</v>
      </c>
      <c r="T14">
        <v>0</v>
      </c>
      <c r="U14">
        <v>0</v>
      </c>
      <c r="V14">
        <v>0</v>
      </c>
      <c r="W14">
        <v>0</v>
      </c>
      <c r="X14">
        <v>0</v>
      </c>
      <c r="Y14">
        <v>0</v>
      </c>
      <c r="Z14">
        <v>0</v>
      </c>
      <c r="AA14">
        <v>0</v>
      </c>
      <c r="AB14">
        <v>0</v>
      </c>
      <c r="AC14">
        <v>0</v>
      </c>
      <c r="AD14">
        <v>0</v>
      </c>
      <c r="AE14" t="s">
        <v>825</v>
      </c>
      <c r="AF14" t="s">
        <v>105</v>
      </c>
      <c r="AG14" t="s">
        <v>826</v>
      </c>
      <c r="AH14" t="s">
        <v>105</v>
      </c>
    </row>
    <row r="15" spans="1:34" ht="15">
      <c r="A15" t="s">
        <v>823</v>
      </c>
      <c r="B15" t="s">
        <v>102</v>
      </c>
      <c r="C15" t="s">
        <v>824</v>
      </c>
      <c r="D15" t="s">
        <v>185</v>
      </c>
      <c r="E15" t="s">
        <v>102</v>
      </c>
      <c r="F15">
        <v>2012</v>
      </c>
      <c r="G15" t="s">
        <v>113</v>
      </c>
      <c r="H15" t="s">
        <v>186</v>
      </c>
      <c r="I15" t="s">
        <v>115</v>
      </c>
      <c r="J15" t="s">
        <v>187</v>
      </c>
      <c r="L15">
        <v>182</v>
      </c>
      <c r="M15">
        <v>182</v>
      </c>
      <c r="N15">
        <v>0</v>
      </c>
      <c r="O15">
        <v>0</v>
      </c>
      <c r="P15">
        <v>182</v>
      </c>
      <c r="Q15" t="s">
        <v>131</v>
      </c>
      <c r="R15">
        <v>0</v>
      </c>
      <c r="S15">
        <v>0</v>
      </c>
      <c r="T15">
        <v>0</v>
      </c>
      <c r="U15">
        <v>0</v>
      </c>
      <c r="V15">
        <v>0</v>
      </c>
      <c r="W15">
        <v>0</v>
      </c>
      <c r="X15">
        <v>0</v>
      </c>
      <c r="Y15">
        <v>0</v>
      </c>
      <c r="Z15">
        <v>0</v>
      </c>
      <c r="AA15">
        <v>0</v>
      </c>
      <c r="AB15">
        <v>0</v>
      </c>
      <c r="AC15">
        <v>0</v>
      </c>
      <c r="AD15">
        <v>0</v>
      </c>
      <c r="AE15" t="s">
        <v>825</v>
      </c>
      <c r="AF15" t="s">
        <v>105</v>
      </c>
      <c r="AG15" t="s">
        <v>826</v>
      </c>
      <c r="AH15" t="s">
        <v>105</v>
      </c>
    </row>
    <row r="16" spans="1:34" ht="15">
      <c r="A16" t="s">
        <v>823</v>
      </c>
      <c r="B16" t="s">
        <v>102</v>
      </c>
      <c r="C16" t="s">
        <v>824</v>
      </c>
      <c r="D16" t="s">
        <v>352</v>
      </c>
      <c r="E16" t="s">
        <v>102</v>
      </c>
      <c r="F16">
        <v>2012</v>
      </c>
      <c r="G16" t="s">
        <v>113</v>
      </c>
      <c r="H16" t="s">
        <v>353</v>
      </c>
      <c r="I16" t="s">
        <v>115</v>
      </c>
      <c r="J16" t="s">
        <v>349</v>
      </c>
      <c r="L16">
        <v>8052</v>
      </c>
      <c r="M16">
        <v>8052</v>
      </c>
      <c r="N16">
        <v>0</v>
      </c>
      <c r="O16">
        <v>0</v>
      </c>
      <c r="P16">
        <v>8052</v>
      </c>
      <c r="Q16" t="s">
        <v>131</v>
      </c>
      <c r="R16">
        <v>0</v>
      </c>
      <c r="S16">
        <v>0</v>
      </c>
      <c r="T16">
        <v>0</v>
      </c>
      <c r="U16">
        <v>0</v>
      </c>
      <c r="V16">
        <v>0</v>
      </c>
      <c r="W16">
        <v>0</v>
      </c>
      <c r="X16">
        <v>0</v>
      </c>
      <c r="Y16">
        <v>0</v>
      </c>
      <c r="Z16">
        <v>0</v>
      </c>
      <c r="AA16">
        <v>0</v>
      </c>
      <c r="AB16">
        <v>0</v>
      </c>
      <c r="AC16">
        <v>0</v>
      </c>
      <c r="AD16">
        <v>0</v>
      </c>
      <c r="AE16" t="s">
        <v>825</v>
      </c>
      <c r="AF16" t="s">
        <v>105</v>
      </c>
      <c r="AG16" t="s">
        <v>826</v>
      </c>
      <c r="AH16" t="s">
        <v>105</v>
      </c>
    </row>
    <row r="17" spans="1:34" ht="15">
      <c r="A17" t="s">
        <v>823</v>
      </c>
      <c r="B17" t="s">
        <v>102</v>
      </c>
      <c r="C17" t="s">
        <v>824</v>
      </c>
      <c r="D17" t="s">
        <v>155</v>
      </c>
      <c r="E17" t="s">
        <v>102</v>
      </c>
      <c r="F17">
        <v>2012</v>
      </c>
      <c r="G17" t="s">
        <v>113</v>
      </c>
      <c r="H17" t="s">
        <v>156</v>
      </c>
      <c r="I17" t="s">
        <v>115</v>
      </c>
      <c r="J17" t="s">
        <v>157</v>
      </c>
      <c r="L17">
        <v>0.08</v>
      </c>
      <c r="M17">
        <v>0.08</v>
      </c>
      <c r="N17">
        <v>0</v>
      </c>
      <c r="O17">
        <v>0</v>
      </c>
      <c r="P17">
        <v>0.08</v>
      </c>
      <c r="Q17" t="s">
        <v>131</v>
      </c>
      <c r="R17">
        <v>0</v>
      </c>
      <c r="S17">
        <v>0</v>
      </c>
      <c r="T17">
        <v>0</v>
      </c>
      <c r="U17">
        <v>0</v>
      </c>
      <c r="V17">
        <v>0</v>
      </c>
      <c r="W17">
        <v>0</v>
      </c>
      <c r="X17">
        <v>0</v>
      </c>
      <c r="Y17">
        <v>0</v>
      </c>
      <c r="Z17">
        <v>0</v>
      </c>
      <c r="AA17">
        <v>0</v>
      </c>
      <c r="AB17">
        <v>0</v>
      </c>
      <c r="AC17">
        <v>0</v>
      </c>
      <c r="AD17">
        <v>0</v>
      </c>
      <c r="AE17" t="s">
        <v>825</v>
      </c>
      <c r="AF17" t="s">
        <v>105</v>
      </c>
      <c r="AG17" t="s">
        <v>826</v>
      </c>
      <c r="AH17" t="s">
        <v>105</v>
      </c>
    </row>
    <row r="18" spans="1:34" ht="15">
      <c r="A18" t="s">
        <v>823</v>
      </c>
      <c r="B18" t="s">
        <v>102</v>
      </c>
      <c r="C18" t="s">
        <v>824</v>
      </c>
      <c r="D18" t="s">
        <v>158</v>
      </c>
      <c r="E18" t="s">
        <v>102</v>
      </c>
      <c r="F18">
        <v>2012</v>
      </c>
      <c r="G18" t="s">
        <v>113</v>
      </c>
      <c r="H18" t="s">
        <v>159</v>
      </c>
      <c r="I18" t="s">
        <v>115</v>
      </c>
      <c r="J18" t="s">
        <v>157</v>
      </c>
      <c r="L18">
        <v>0.08</v>
      </c>
      <c r="M18">
        <v>0.08</v>
      </c>
      <c r="N18">
        <v>0</v>
      </c>
      <c r="O18">
        <v>0</v>
      </c>
      <c r="P18">
        <v>0.08</v>
      </c>
      <c r="Q18" t="s">
        <v>131</v>
      </c>
      <c r="R18">
        <v>0</v>
      </c>
      <c r="S18">
        <v>0</v>
      </c>
      <c r="T18">
        <v>0</v>
      </c>
      <c r="U18">
        <v>0</v>
      </c>
      <c r="V18">
        <v>0</v>
      </c>
      <c r="W18">
        <v>0</v>
      </c>
      <c r="X18">
        <v>0</v>
      </c>
      <c r="Y18">
        <v>0</v>
      </c>
      <c r="Z18">
        <v>0</v>
      </c>
      <c r="AA18">
        <v>0</v>
      </c>
      <c r="AB18">
        <v>0</v>
      </c>
      <c r="AC18">
        <v>0</v>
      </c>
      <c r="AD18">
        <v>0</v>
      </c>
      <c r="AE18" t="s">
        <v>825</v>
      </c>
      <c r="AF18" t="s">
        <v>105</v>
      </c>
      <c r="AG18" t="s">
        <v>826</v>
      </c>
      <c r="AH18" t="s">
        <v>105</v>
      </c>
    </row>
    <row r="19" spans="1:34" ht="15">
      <c r="A19" t="s">
        <v>823</v>
      </c>
      <c r="B19" t="s">
        <v>102</v>
      </c>
      <c r="C19" t="s">
        <v>824</v>
      </c>
      <c r="D19" t="s">
        <v>191</v>
      </c>
      <c r="E19" t="s">
        <v>102</v>
      </c>
      <c r="F19">
        <v>2012</v>
      </c>
      <c r="G19" t="s">
        <v>113</v>
      </c>
      <c r="H19" t="s">
        <v>192</v>
      </c>
      <c r="I19" t="s">
        <v>115</v>
      </c>
      <c r="J19" t="s">
        <v>193</v>
      </c>
      <c r="L19">
        <v>32174.920000000002</v>
      </c>
      <c r="M19">
        <v>32174.920000000002</v>
      </c>
      <c r="N19">
        <v>0</v>
      </c>
      <c r="O19">
        <v>0</v>
      </c>
      <c r="P19">
        <v>32174.920000000002</v>
      </c>
      <c r="Q19" t="s">
        <v>131</v>
      </c>
      <c r="R19">
        <v>0</v>
      </c>
      <c r="S19">
        <v>0</v>
      </c>
      <c r="T19">
        <v>0</v>
      </c>
      <c r="U19">
        <v>0</v>
      </c>
      <c r="V19">
        <v>0</v>
      </c>
      <c r="W19">
        <v>0</v>
      </c>
      <c r="X19">
        <v>0</v>
      </c>
      <c r="Y19">
        <v>0</v>
      </c>
      <c r="Z19">
        <v>0</v>
      </c>
      <c r="AA19">
        <v>0</v>
      </c>
      <c r="AB19">
        <v>0</v>
      </c>
      <c r="AC19">
        <v>0</v>
      </c>
      <c r="AD19">
        <v>0</v>
      </c>
      <c r="AE19" t="s">
        <v>825</v>
      </c>
      <c r="AF19" t="s">
        <v>105</v>
      </c>
      <c r="AG19" t="s">
        <v>826</v>
      </c>
      <c r="AH19" t="s">
        <v>105</v>
      </c>
    </row>
    <row r="20" spans="1:34" ht="15">
      <c r="A20" t="s">
        <v>823</v>
      </c>
      <c r="B20" t="s">
        <v>102</v>
      </c>
      <c r="C20" t="s">
        <v>824</v>
      </c>
      <c r="D20" t="s">
        <v>354</v>
      </c>
      <c r="E20" t="s">
        <v>102</v>
      </c>
      <c r="F20">
        <v>2012</v>
      </c>
      <c r="G20" t="s">
        <v>113</v>
      </c>
      <c r="H20" t="s">
        <v>355</v>
      </c>
      <c r="I20" t="s">
        <v>115</v>
      </c>
      <c r="J20" t="s">
        <v>356</v>
      </c>
      <c r="L20">
        <v>-0.24</v>
      </c>
      <c r="M20">
        <v>0</v>
      </c>
      <c r="N20">
        <v>0</v>
      </c>
      <c r="O20">
        <v>0</v>
      </c>
      <c r="P20">
        <v>0</v>
      </c>
      <c r="Q20" t="s">
        <v>103</v>
      </c>
      <c r="R20">
        <v>0</v>
      </c>
      <c r="S20">
        <v>0</v>
      </c>
      <c r="T20">
        <v>0</v>
      </c>
      <c r="U20">
        <v>0</v>
      </c>
      <c r="V20">
        <v>0</v>
      </c>
      <c r="W20">
        <v>0</v>
      </c>
      <c r="X20">
        <v>0</v>
      </c>
      <c r="Y20">
        <v>0</v>
      </c>
      <c r="Z20">
        <v>0</v>
      </c>
      <c r="AA20">
        <v>0</v>
      </c>
      <c r="AB20">
        <v>0</v>
      </c>
      <c r="AC20">
        <v>0</v>
      </c>
      <c r="AD20">
        <v>0</v>
      </c>
      <c r="AE20" t="s">
        <v>825</v>
      </c>
      <c r="AF20" t="s">
        <v>105</v>
      </c>
      <c r="AG20" t="s">
        <v>826</v>
      </c>
      <c r="AH20" t="s">
        <v>105</v>
      </c>
    </row>
    <row r="21" spans="1:34" ht="15">
      <c r="A21" t="s">
        <v>823</v>
      </c>
      <c r="B21" t="s">
        <v>102</v>
      </c>
      <c r="C21" t="s">
        <v>827</v>
      </c>
      <c r="D21" t="s">
        <v>127</v>
      </c>
      <c r="E21" t="s">
        <v>102</v>
      </c>
      <c r="F21">
        <v>2012</v>
      </c>
      <c r="G21" t="s">
        <v>113</v>
      </c>
      <c r="H21" t="s">
        <v>128</v>
      </c>
      <c r="I21" t="s">
        <v>115</v>
      </c>
      <c r="J21" t="s">
        <v>129</v>
      </c>
      <c r="K21" t="s">
        <v>130</v>
      </c>
      <c r="L21">
        <v>245571</v>
      </c>
      <c r="M21">
        <v>245571</v>
      </c>
      <c r="N21">
        <v>0</v>
      </c>
      <c r="O21">
        <v>0</v>
      </c>
      <c r="P21">
        <v>245571</v>
      </c>
      <c r="Q21" t="s">
        <v>131</v>
      </c>
      <c r="R21">
        <v>0</v>
      </c>
      <c r="S21">
        <v>0</v>
      </c>
      <c r="T21">
        <v>0</v>
      </c>
      <c r="U21">
        <v>0</v>
      </c>
      <c r="V21">
        <v>0</v>
      </c>
      <c r="W21">
        <v>0</v>
      </c>
      <c r="X21">
        <v>0</v>
      </c>
      <c r="Y21">
        <v>0</v>
      </c>
      <c r="Z21">
        <v>0</v>
      </c>
      <c r="AA21">
        <v>0</v>
      </c>
      <c r="AB21">
        <v>0</v>
      </c>
      <c r="AC21">
        <v>0</v>
      </c>
      <c r="AD21">
        <v>0</v>
      </c>
      <c r="AE21" t="s">
        <v>825</v>
      </c>
      <c r="AF21" t="s">
        <v>105</v>
      </c>
      <c r="AG21" t="s">
        <v>828</v>
      </c>
      <c r="AH21" t="s">
        <v>105</v>
      </c>
    </row>
    <row r="22" spans="1:34" ht="15">
      <c r="A22" t="s">
        <v>823</v>
      </c>
      <c r="B22" t="s">
        <v>102</v>
      </c>
      <c r="C22" t="s">
        <v>827</v>
      </c>
      <c r="D22" t="s">
        <v>132</v>
      </c>
      <c r="E22" t="s">
        <v>102</v>
      </c>
      <c r="F22">
        <v>2012</v>
      </c>
      <c r="G22" t="s">
        <v>113</v>
      </c>
      <c r="H22" t="s">
        <v>133</v>
      </c>
      <c r="I22" t="s">
        <v>115</v>
      </c>
      <c r="J22" t="s">
        <v>129</v>
      </c>
      <c r="K22" t="s">
        <v>130</v>
      </c>
      <c r="L22">
        <v>0</v>
      </c>
      <c r="M22">
        <v>0</v>
      </c>
      <c r="N22">
        <v>0</v>
      </c>
      <c r="O22">
        <v>0</v>
      </c>
      <c r="P22">
        <v>0</v>
      </c>
      <c r="Q22" t="s">
        <v>103</v>
      </c>
      <c r="R22">
        <v>0</v>
      </c>
      <c r="S22">
        <v>7551.900000000001</v>
      </c>
      <c r="T22">
        <v>-7551.900000000001</v>
      </c>
      <c r="U22">
        <v>0</v>
      </c>
      <c r="V22">
        <v>3778.33</v>
      </c>
      <c r="W22">
        <v>944.58</v>
      </c>
      <c r="X22">
        <v>2269.01</v>
      </c>
      <c r="Y22">
        <v>-6991.92</v>
      </c>
      <c r="Z22">
        <v>0</v>
      </c>
      <c r="AA22">
        <v>2833.7400000000002</v>
      </c>
      <c r="AB22">
        <v>-2833.7400000000002</v>
      </c>
      <c r="AC22">
        <v>0</v>
      </c>
      <c r="AD22">
        <v>0</v>
      </c>
      <c r="AE22" t="s">
        <v>825</v>
      </c>
      <c r="AF22" t="s">
        <v>105</v>
      </c>
      <c r="AG22" t="s">
        <v>828</v>
      </c>
      <c r="AH22" t="s">
        <v>105</v>
      </c>
    </row>
    <row r="23" spans="1:34" ht="15">
      <c r="A23" t="s">
        <v>823</v>
      </c>
      <c r="B23" t="s">
        <v>102</v>
      </c>
      <c r="C23" t="s">
        <v>827</v>
      </c>
      <c r="D23" t="s">
        <v>134</v>
      </c>
      <c r="E23" t="s">
        <v>102</v>
      </c>
      <c r="F23">
        <v>2012</v>
      </c>
      <c r="G23" t="s">
        <v>113</v>
      </c>
      <c r="H23" t="s">
        <v>135</v>
      </c>
      <c r="I23" t="s">
        <v>115</v>
      </c>
      <c r="J23" t="s">
        <v>129</v>
      </c>
      <c r="K23" t="s">
        <v>136</v>
      </c>
      <c r="L23">
        <v>30960</v>
      </c>
      <c r="M23">
        <v>30960</v>
      </c>
      <c r="N23">
        <v>0</v>
      </c>
      <c r="O23">
        <v>0</v>
      </c>
      <c r="P23">
        <v>30960</v>
      </c>
      <c r="Q23" t="s">
        <v>131</v>
      </c>
      <c r="R23">
        <v>0</v>
      </c>
      <c r="S23">
        <v>0</v>
      </c>
      <c r="T23">
        <v>0</v>
      </c>
      <c r="U23">
        <v>0</v>
      </c>
      <c r="V23">
        <v>0</v>
      </c>
      <c r="W23">
        <v>0</v>
      </c>
      <c r="X23">
        <v>0</v>
      </c>
      <c r="Y23">
        <v>0</v>
      </c>
      <c r="Z23">
        <v>0</v>
      </c>
      <c r="AA23">
        <v>0</v>
      </c>
      <c r="AB23">
        <v>0</v>
      </c>
      <c r="AC23">
        <v>0</v>
      </c>
      <c r="AD23">
        <v>0</v>
      </c>
      <c r="AE23" t="s">
        <v>825</v>
      </c>
      <c r="AF23" t="s">
        <v>105</v>
      </c>
      <c r="AG23" t="s">
        <v>828</v>
      </c>
      <c r="AH23" t="s">
        <v>105</v>
      </c>
    </row>
    <row r="24" spans="1:34" ht="15">
      <c r="A24" t="s">
        <v>823</v>
      </c>
      <c r="B24" t="s">
        <v>102</v>
      </c>
      <c r="C24" t="s">
        <v>827</v>
      </c>
      <c r="D24" t="s">
        <v>137</v>
      </c>
      <c r="E24" t="s">
        <v>102</v>
      </c>
      <c r="F24">
        <v>2012</v>
      </c>
      <c r="G24" t="s">
        <v>113</v>
      </c>
      <c r="H24" t="s">
        <v>138</v>
      </c>
      <c r="I24" t="s">
        <v>115</v>
      </c>
      <c r="J24" t="s">
        <v>129</v>
      </c>
      <c r="K24" t="s">
        <v>136</v>
      </c>
      <c r="L24">
        <v>17423.96</v>
      </c>
      <c r="M24">
        <v>17423.96</v>
      </c>
      <c r="N24">
        <v>0</v>
      </c>
      <c r="O24">
        <v>0</v>
      </c>
      <c r="P24">
        <v>17423.96</v>
      </c>
      <c r="Q24" t="s">
        <v>131</v>
      </c>
      <c r="R24">
        <v>0</v>
      </c>
      <c r="S24">
        <v>0</v>
      </c>
      <c r="T24">
        <v>0</v>
      </c>
      <c r="U24">
        <v>0</v>
      </c>
      <c r="V24">
        <v>0</v>
      </c>
      <c r="W24">
        <v>0</v>
      </c>
      <c r="X24">
        <v>0</v>
      </c>
      <c r="Y24">
        <v>0</v>
      </c>
      <c r="Z24">
        <v>0</v>
      </c>
      <c r="AA24">
        <v>0</v>
      </c>
      <c r="AB24">
        <v>0</v>
      </c>
      <c r="AC24">
        <v>0</v>
      </c>
      <c r="AD24">
        <v>0</v>
      </c>
      <c r="AE24" t="s">
        <v>825</v>
      </c>
      <c r="AF24" t="s">
        <v>105</v>
      </c>
      <c r="AG24" t="s">
        <v>828</v>
      </c>
      <c r="AH24" t="s">
        <v>105</v>
      </c>
    </row>
    <row r="25" spans="1:34" ht="15">
      <c r="A25" t="s">
        <v>823</v>
      </c>
      <c r="B25" t="s">
        <v>102</v>
      </c>
      <c r="C25" t="s">
        <v>827</v>
      </c>
      <c r="D25" t="s">
        <v>139</v>
      </c>
      <c r="E25" t="s">
        <v>102</v>
      </c>
      <c r="F25">
        <v>2012</v>
      </c>
      <c r="G25" t="s">
        <v>113</v>
      </c>
      <c r="H25" t="s">
        <v>140</v>
      </c>
      <c r="I25" t="s">
        <v>115</v>
      </c>
      <c r="J25" t="s">
        <v>129</v>
      </c>
      <c r="K25" t="s">
        <v>136</v>
      </c>
      <c r="L25">
        <v>17803.920000000002</v>
      </c>
      <c r="M25">
        <v>17803.920000000002</v>
      </c>
      <c r="N25">
        <v>0</v>
      </c>
      <c r="O25">
        <v>0</v>
      </c>
      <c r="P25">
        <v>17803.920000000002</v>
      </c>
      <c r="Q25" t="s">
        <v>131</v>
      </c>
      <c r="R25">
        <v>0</v>
      </c>
      <c r="S25">
        <v>0</v>
      </c>
      <c r="T25">
        <v>0</v>
      </c>
      <c r="U25">
        <v>0</v>
      </c>
      <c r="V25">
        <v>0</v>
      </c>
      <c r="W25">
        <v>0</v>
      </c>
      <c r="X25">
        <v>0</v>
      </c>
      <c r="Y25">
        <v>0</v>
      </c>
      <c r="Z25">
        <v>0</v>
      </c>
      <c r="AA25">
        <v>0</v>
      </c>
      <c r="AB25">
        <v>0</v>
      </c>
      <c r="AC25">
        <v>0</v>
      </c>
      <c r="AD25">
        <v>0</v>
      </c>
      <c r="AE25" t="s">
        <v>825</v>
      </c>
      <c r="AF25" t="s">
        <v>105</v>
      </c>
      <c r="AG25" t="s">
        <v>828</v>
      </c>
      <c r="AH25" t="s">
        <v>105</v>
      </c>
    </row>
    <row r="26" spans="1:34" ht="15">
      <c r="A26" t="s">
        <v>823</v>
      </c>
      <c r="B26" t="s">
        <v>102</v>
      </c>
      <c r="C26" t="s">
        <v>827</v>
      </c>
      <c r="D26" t="s">
        <v>141</v>
      </c>
      <c r="E26" t="s">
        <v>102</v>
      </c>
      <c r="F26">
        <v>2012</v>
      </c>
      <c r="G26" t="s">
        <v>113</v>
      </c>
      <c r="H26" t="s">
        <v>142</v>
      </c>
      <c r="I26" t="s">
        <v>115</v>
      </c>
      <c r="J26" t="s">
        <v>129</v>
      </c>
      <c r="K26" t="s">
        <v>136</v>
      </c>
      <c r="L26">
        <v>924</v>
      </c>
      <c r="M26">
        <v>924</v>
      </c>
      <c r="N26">
        <v>0</v>
      </c>
      <c r="O26">
        <v>0</v>
      </c>
      <c r="P26">
        <v>924</v>
      </c>
      <c r="Q26" t="s">
        <v>131</v>
      </c>
      <c r="R26">
        <v>0</v>
      </c>
      <c r="S26">
        <v>0</v>
      </c>
      <c r="T26">
        <v>0</v>
      </c>
      <c r="U26">
        <v>0</v>
      </c>
      <c r="V26">
        <v>0</v>
      </c>
      <c r="W26">
        <v>0</v>
      </c>
      <c r="X26">
        <v>0</v>
      </c>
      <c r="Y26">
        <v>0</v>
      </c>
      <c r="Z26">
        <v>0</v>
      </c>
      <c r="AA26">
        <v>0</v>
      </c>
      <c r="AB26">
        <v>0</v>
      </c>
      <c r="AC26">
        <v>0</v>
      </c>
      <c r="AD26">
        <v>0</v>
      </c>
      <c r="AE26" t="s">
        <v>825</v>
      </c>
      <c r="AF26" t="s">
        <v>105</v>
      </c>
      <c r="AG26" t="s">
        <v>828</v>
      </c>
      <c r="AH26" t="s">
        <v>105</v>
      </c>
    </row>
    <row r="27" spans="1:34" ht="15">
      <c r="A27" t="s">
        <v>823</v>
      </c>
      <c r="B27" t="s">
        <v>102</v>
      </c>
      <c r="C27" t="s">
        <v>827</v>
      </c>
      <c r="D27" t="s">
        <v>143</v>
      </c>
      <c r="E27" t="s">
        <v>102</v>
      </c>
      <c r="F27">
        <v>2012</v>
      </c>
      <c r="G27" t="s">
        <v>113</v>
      </c>
      <c r="H27" t="s">
        <v>144</v>
      </c>
      <c r="I27" t="s">
        <v>115</v>
      </c>
      <c r="J27" t="s">
        <v>129</v>
      </c>
      <c r="K27" t="s">
        <v>136</v>
      </c>
      <c r="L27">
        <v>0</v>
      </c>
      <c r="M27">
        <v>0</v>
      </c>
      <c r="N27">
        <v>0</v>
      </c>
      <c r="O27">
        <v>0</v>
      </c>
      <c r="P27">
        <v>0</v>
      </c>
      <c r="Q27" t="s">
        <v>103</v>
      </c>
      <c r="R27">
        <v>0</v>
      </c>
      <c r="S27">
        <v>1710.5900000000001</v>
      </c>
      <c r="T27">
        <v>-1710.5900000000001</v>
      </c>
      <c r="U27">
        <v>0</v>
      </c>
      <c r="V27">
        <v>549.87</v>
      </c>
      <c r="W27">
        <v>137.47</v>
      </c>
      <c r="X27">
        <v>283.52</v>
      </c>
      <c r="Y27">
        <v>-970.86</v>
      </c>
      <c r="Z27">
        <v>0</v>
      </c>
      <c r="AA27">
        <v>362.40000000000003</v>
      </c>
      <c r="AB27">
        <v>-362.40000000000003</v>
      </c>
      <c r="AC27">
        <v>0</v>
      </c>
      <c r="AD27">
        <v>0</v>
      </c>
      <c r="AE27" t="s">
        <v>825</v>
      </c>
      <c r="AF27" t="s">
        <v>105</v>
      </c>
      <c r="AG27" t="s">
        <v>828</v>
      </c>
      <c r="AH27" t="s">
        <v>105</v>
      </c>
    </row>
    <row r="28" spans="1:34" ht="15">
      <c r="A28" t="s">
        <v>823</v>
      </c>
      <c r="B28" t="s">
        <v>102</v>
      </c>
      <c r="C28" t="s">
        <v>827</v>
      </c>
      <c r="D28" t="s">
        <v>202</v>
      </c>
      <c r="E28" t="s">
        <v>102</v>
      </c>
      <c r="F28">
        <v>2012</v>
      </c>
      <c r="G28" t="s">
        <v>113</v>
      </c>
      <c r="H28" t="s">
        <v>203</v>
      </c>
      <c r="I28" t="s">
        <v>115</v>
      </c>
      <c r="J28" t="s">
        <v>150</v>
      </c>
      <c r="L28">
        <v>39000</v>
      </c>
      <c r="M28">
        <v>39000</v>
      </c>
      <c r="N28">
        <v>0</v>
      </c>
      <c r="O28">
        <v>0</v>
      </c>
      <c r="P28">
        <v>39000</v>
      </c>
      <c r="Q28" t="s">
        <v>131</v>
      </c>
      <c r="R28">
        <v>0</v>
      </c>
      <c r="S28">
        <v>0</v>
      </c>
      <c r="T28">
        <v>0</v>
      </c>
      <c r="U28">
        <v>0</v>
      </c>
      <c r="V28">
        <v>0</v>
      </c>
      <c r="W28">
        <v>0</v>
      </c>
      <c r="X28">
        <v>0</v>
      </c>
      <c r="Y28">
        <v>0</v>
      </c>
      <c r="Z28">
        <v>0</v>
      </c>
      <c r="AA28">
        <v>0</v>
      </c>
      <c r="AB28">
        <v>0</v>
      </c>
      <c r="AC28">
        <v>0</v>
      </c>
      <c r="AD28">
        <v>0</v>
      </c>
      <c r="AE28" t="s">
        <v>825</v>
      </c>
      <c r="AF28" t="s">
        <v>105</v>
      </c>
      <c r="AG28" t="s">
        <v>828</v>
      </c>
      <c r="AH28" t="s">
        <v>105</v>
      </c>
    </row>
    <row r="29" spans="1:34" ht="15">
      <c r="A29" t="s">
        <v>823</v>
      </c>
      <c r="B29" t="s">
        <v>102</v>
      </c>
      <c r="C29" t="s">
        <v>827</v>
      </c>
      <c r="D29" t="s">
        <v>692</v>
      </c>
      <c r="E29" t="s">
        <v>102</v>
      </c>
      <c r="F29">
        <v>2012</v>
      </c>
      <c r="G29" t="s">
        <v>113</v>
      </c>
      <c r="H29" t="s">
        <v>693</v>
      </c>
      <c r="I29" t="s">
        <v>115</v>
      </c>
      <c r="J29" t="s">
        <v>150</v>
      </c>
      <c r="L29">
        <v>12000</v>
      </c>
      <c r="M29">
        <v>12000</v>
      </c>
      <c r="N29">
        <v>0</v>
      </c>
      <c r="O29">
        <v>0</v>
      </c>
      <c r="P29">
        <v>12000</v>
      </c>
      <c r="Q29" t="s">
        <v>131</v>
      </c>
      <c r="R29">
        <v>0</v>
      </c>
      <c r="S29">
        <v>0</v>
      </c>
      <c r="T29">
        <v>0</v>
      </c>
      <c r="U29">
        <v>0</v>
      </c>
      <c r="V29">
        <v>0</v>
      </c>
      <c r="W29">
        <v>0</v>
      </c>
      <c r="X29">
        <v>0</v>
      </c>
      <c r="Y29">
        <v>0</v>
      </c>
      <c r="Z29">
        <v>0</v>
      </c>
      <c r="AA29">
        <v>0</v>
      </c>
      <c r="AB29">
        <v>0</v>
      </c>
      <c r="AC29">
        <v>0</v>
      </c>
      <c r="AD29">
        <v>0</v>
      </c>
      <c r="AE29" t="s">
        <v>825</v>
      </c>
      <c r="AF29" t="s">
        <v>105</v>
      </c>
      <c r="AG29" t="s">
        <v>828</v>
      </c>
      <c r="AH29" t="s">
        <v>105</v>
      </c>
    </row>
    <row r="30" spans="1:34" ht="15">
      <c r="A30" t="s">
        <v>823</v>
      </c>
      <c r="B30" t="s">
        <v>102</v>
      </c>
      <c r="C30" t="s">
        <v>827</v>
      </c>
      <c r="D30" t="s">
        <v>148</v>
      </c>
      <c r="E30" t="s">
        <v>102</v>
      </c>
      <c r="F30">
        <v>2012</v>
      </c>
      <c r="G30" t="s">
        <v>113</v>
      </c>
      <c r="H30" t="s">
        <v>149</v>
      </c>
      <c r="I30" t="s">
        <v>115</v>
      </c>
      <c r="J30" t="s">
        <v>150</v>
      </c>
      <c r="L30">
        <v>25000</v>
      </c>
      <c r="M30">
        <v>25000</v>
      </c>
      <c r="N30">
        <v>0</v>
      </c>
      <c r="O30">
        <v>0</v>
      </c>
      <c r="P30">
        <v>25000</v>
      </c>
      <c r="Q30" t="s">
        <v>131</v>
      </c>
      <c r="R30">
        <v>0</v>
      </c>
      <c r="S30">
        <v>0</v>
      </c>
      <c r="T30">
        <v>0</v>
      </c>
      <c r="U30">
        <v>0</v>
      </c>
      <c r="V30">
        <v>0</v>
      </c>
      <c r="W30">
        <v>0</v>
      </c>
      <c r="X30">
        <v>0</v>
      </c>
      <c r="Y30">
        <v>0</v>
      </c>
      <c r="Z30">
        <v>0</v>
      </c>
      <c r="AA30">
        <v>0</v>
      </c>
      <c r="AB30">
        <v>0</v>
      </c>
      <c r="AC30">
        <v>0</v>
      </c>
      <c r="AD30">
        <v>0</v>
      </c>
      <c r="AE30" t="s">
        <v>825</v>
      </c>
      <c r="AF30" t="s">
        <v>105</v>
      </c>
      <c r="AG30" t="s">
        <v>828</v>
      </c>
      <c r="AH30" t="s">
        <v>105</v>
      </c>
    </row>
    <row r="31" spans="1:34" ht="15">
      <c r="A31" t="s">
        <v>823</v>
      </c>
      <c r="B31" t="s">
        <v>102</v>
      </c>
      <c r="C31" t="s">
        <v>827</v>
      </c>
      <c r="D31" t="s">
        <v>151</v>
      </c>
      <c r="E31" t="s">
        <v>102</v>
      </c>
      <c r="F31">
        <v>2012</v>
      </c>
      <c r="G31" t="s">
        <v>113</v>
      </c>
      <c r="H31" t="s">
        <v>152</v>
      </c>
      <c r="I31" t="s">
        <v>115</v>
      </c>
      <c r="J31" t="s">
        <v>150</v>
      </c>
      <c r="L31">
        <v>18250</v>
      </c>
      <c r="M31">
        <v>18250</v>
      </c>
      <c r="N31">
        <v>0</v>
      </c>
      <c r="O31">
        <v>0</v>
      </c>
      <c r="P31">
        <v>18250</v>
      </c>
      <c r="Q31" t="s">
        <v>131</v>
      </c>
      <c r="R31">
        <v>0</v>
      </c>
      <c r="S31">
        <v>0</v>
      </c>
      <c r="T31">
        <v>0</v>
      </c>
      <c r="U31">
        <v>0</v>
      </c>
      <c r="V31">
        <v>0</v>
      </c>
      <c r="W31">
        <v>0</v>
      </c>
      <c r="X31">
        <v>0</v>
      </c>
      <c r="Y31">
        <v>0</v>
      </c>
      <c r="Z31">
        <v>0</v>
      </c>
      <c r="AA31">
        <v>0</v>
      </c>
      <c r="AB31">
        <v>0</v>
      </c>
      <c r="AC31">
        <v>0</v>
      </c>
      <c r="AD31">
        <v>0</v>
      </c>
      <c r="AE31" t="s">
        <v>825</v>
      </c>
      <c r="AF31" t="s">
        <v>105</v>
      </c>
      <c r="AG31" t="s">
        <v>828</v>
      </c>
      <c r="AH31" t="s">
        <v>105</v>
      </c>
    </row>
    <row r="32" spans="1:34" ht="15">
      <c r="A32" t="s">
        <v>823</v>
      </c>
      <c r="B32" t="s">
        <v>102</v>
      </c>
      <c r="C32" t="s">
        <v>827</v>
      </c>
      <c r="D32" t="s">
        <v>155</v>
      </c>
      <c r="E32" t="s">
        <v>102</v>
      </c>
      <c r="F32">
        <v>2012</v>
      </c>
      <c r="G32" t="s">
        <v>113</v>
      </c>
      <c r="H32" t="s">
        <v>156</v>
      </c>
      <c r="I32" t="s">
        <v>115</v>
      </c>
      <c r="J32" t="s">
        <v>157</v>
      </c>
      <c r="L32">
        <v>198</v>
      </c>
      <c r="M32">
        <v>198</v>
      </c>
      <c r="N32">
        <v>0</v>
      </c>
      <c r="O32">
        <v>0</v>
      </c>
      <c r="P32">
        <v>198</v>
      </c>
      <c r="Q32" t="s">
        <v>131</v>
      </c>
      <c r="R32">
        <v>0</v>
      </c>
      <c r="S32">
        <v>0</v>
      </c>
      <c r="T32">
        <v>0</v>
      </c>
      <c r="U32">
        <v>0</v>
      </c>
      <c r="V32">
        <v>0</v>
      </c>
      <c r="W32">
        <v>0</v>
      </c>
      <c r="X32">
        <v>0</v>
      </c>
      <c r="Y32">
        <v>0</v>
      </c>
      <c r="Z32">
        <v>0</v>
      </c>
      <c r="AA32">
        <v>0</v>
      </c>
      <c r="AB32">
        <v>0</v>
      </c>
      <c r="AC32">
        <v>0</v>
      </c>
      <c r="AD32">
        <v>0</v>
      </c>
      <c r="AE32" t="s">
        <v>825</v>
      </c>
      <c r="AF32" t="s">
        <v>105</v>
      </c>
      <c r="AG32" t="s">
        <v>828</v>
      </c>
      <c r="AH32" t="s">
        <v>105</v>
      </c>
    </row>
    <row r="33" spans="1:34" ht="15">
      <c r="A33" t="s">
        <v>823</v>
      </c>
      <c r="B33" t="s">
        <v>102</v>
      </c>
      <c r="C33" t="s">
        <v>827</v>
      </c>
      <c r="D33" t="s">
        <v>158</v>
      </c>
      <c r="E33" t="s">
        <v>102</v>
      </c>
      <c r="F33">
        <v>2012</v>
      </c>
      <c r="G33" t="s">
        <v>113</v>
      </c>
      <c r="H33" t="s">
        <v>159</v>
      </c>
      <c r="I33" t="s">
        <v>115</v>
      </c>
      <c r="J33" t="s">
        <v>157</v>
      </c>
      <c r="L33">
        <v>4338.04</v>
      </c>
      <c r="M33">
        <v>4338.04</v>
      </c>
      <c r="N33">
        <v>0</v>
      </c>
      <c r="O33">
        <v>0</v>
      </c>
      <c r="P33">
        <v>4338.04</v>
      </c>
      <c r="Q33" t="s">
        <v>131</v>
      </c>
      <c r="R33">
        <v>0</v>
      </c>
      <c r="S33">
        <v>0</v>
      </c>
      <c r="T33">
        <v>0</v>
      </c>
      <c r="U33">
        <v>0</v>
      </c>
      <c r="V33">
        <v>0</v>
      </c>
      <c r="W33">
        <v>0</v>
      </c>
      <c r="X33">
        <v>0</v>
      </c>
      <c r="Y33">
        <v>0</v>
      </c>
      <c r="Z33">
        <v>0</v>
      </c>
      <c r="AA33">
        <v>0</v>
      </c>
      <c r="AB33">
        <v>0</v>
      </c>
      <c r="AC33">
        <v>0</v>
      </c>
      <c r="AD33">
        <v>0</v>
      </c>
      <c r="AE33" t="s">
        <v>825</v>
      </c>
      <c r="AF33" t="s">
        <v>105</v>
      </c>
      <c r="AG33" t="s">
        <v>828</v>
      </c>
      <c r="AH33" t="s">
        <v>105</v>
      </c>
    </row>
    <row r="34" spans="1:34" ht="15">
      <c r="A34" t="s">
        <v>823</v>
      </c>
      <c r="B34" t="s">
        <v>102</v>
      </c>
      <c r="C34" t="s">
        <v>829</v>
      </c>
      <c r="D34" t="s">
        <v>127</v>
      </c>
      <c r="E34" t="s">
        <v>102</v>
      </c>
      <c r="F34">
        <v>2012</v>
      </c>
      <c r="G34" t="s">
        <v>113</v>
      </c>
      <c r="H34" t="s">
        <v>128</v>
      </c>
      <c r="I34" t="s">
        <v>115</v>
      </c>
      <c r="J34" t="s">
        <v>129</v>
      </c>
      <c r="K34" t="s">
        <v>130</v>
      </c>
      <c r="L34">
        <v>1037943.92</v>
      </c>
      <c r="M34">
        <v>1037943.92</v>
      </c>
      <c r="N34">
        <v>0</v>
      </c>
      <c r="O34">
        <v>0</v>
      </c>
      <c r="P34">
        <v>1037943.92</v>
      </c>
      <c r="Q34" t="s">
        <v>131</v>
      </c>
      <c r="R34">
        <v>0</v>
      </c>
      <c r="S34">
        <v>0</v>
      </c>
      <c r="T34">
        <v>0</v>
      </c>
      <c r="U34">
        <v>0</v>
      </c>
      <c r="V34">
        <v>0</v>
      </c>
      <c r="W34">
        <v>0</v>
      </c>
      <c r="X34">
        <v>0</v>
      </c>
      <c r="Y34">
        <v>0</v>
      </c>
      <c r="Z34">
        <v>0</v>
      </c>
      <c r="AA34">
        <v>0</v>
      </c>
      <c r="AB34">
        <v>0</v>
      </c>
      <c r="AC34">
        <v>0</v>
      </c>
      <c r="AD34">
        <v>0</v>
      </c>
      <c r="AE34" t="s">
        <v>825</v>
      </c>
      <c r="AF34" t="s">
        <v>105</v>
      </c>
      <c r="AG34" t="s">
        <v>830</v>
      </c>
      <c r="AH34" t="s">
        <v>105</v>
      </c>
    </row>
    <row r="35" spans="1:34" ht="15">
      <c r="A35" t="s">
        <v>823</v>
      </c>
      <c r="B35" t="s">
        <v>102</v>
      </c>
      <c r="C35" t="s">
        <v>829</v>
      </c>
      <c r="D35" t="s">
        <v>253</v>
      </c>
      <c r="E35" t="s">
        <v>102</v>
      </c>
      <c r="F35">
        <v>2012</v>
      </c>
      <c r="G35" t="s">
        <v>113</v>
      </c>
      <c r="H35" t="s">
        <v>254</v>
      </c>
      <c r="I35" t="s">
        <v>115</v>
      </c>
      <c r="J35" t="s">
        <v>129</v>
      </c>
      <c r="K35" t="s">
        <v>130</v>
      </c>
      <c r="L35">
        <v>-42750</v>
      </c>
      <c r="M35">
        <v>-42750</v>
      </c>
      <c r="N35">
        <v>0</v>
      </c>
      <c r="O35">
        <v>0</v>
      </c>
      <c r="P35">
        <v>-42750</v>
      </c>
      <c r="Q35" t="s">
        <v>131</v>
      </c>
      <c r="R35">
        <v>0</v>
      </c>
      <c r="S35">
        <v>0</v>
      </c>
      <c r="T35">
        <v>0</v>
      </c>
      <c r="U35">
        <v>0</v>
      </c>
      <c r="V35">
        <v>0</v>
      </c>
      <c r="W35">
        <v>0</v>
      </c>
      <c r="X35">
        <v>0</v>
      </c>
      <c r="Y35">
        <v>0</v>
      </c>
      <c r="Z35">
        <v>0</v>
      </c>
      <c r="AA35">
        <v>0</v>
      </c>
      <c r="AB35">
        <v>0</v>
      </c>
      <c r="AC35">
        <v>0</v>
      </c>
      <c r="AD35">
        <v>0</v>
      </c>
      <c r="AE35" t="s">
        <v>825</v>
      </c>
      <c r="AF35" t="s">
        <v>105</v>
      </c>
      <c r="AG35" t="s">
        <v>830</v>
      </c>
      <c r="AH35" t="s">
        <v>105</v>
      </c>
    </row>
    <row r="36" spans="1:34" ht="15">
      <c r="A36" t="s">
        <v>823</v>
      </c>
      <c r="B36" t="s">
        <v>102</v>
      </c>
      <c r="C36" t="s">
        <v>829</v>
      </c>
      <c r="D36" t="s">
        <v>132</v>
      </c>
      <c r="E36" t="s">
        <v>102</v>
      </c>
      <c r="F36">
        <v>2012</v>
      </c>
      <c r="G36" t="s">
        <v>113</v>
      </c>
      <c r="H36" t="s">
        <v>133</v>
      </c>
      <c r="I36" t="s">
        <v>115</v>
      </c>
      <c r="J36" t="s">
        <v>129</v>
      </c>
      <c r="K36" t="s">
        <v>130</v>
      </c>
      <c r="L36">
        <v>0</v>
      </c>
      <c r="M36">
        <v>0</v>
      </c>
      <c r="N36">
        <v>0</v>
      </c>
      <c r="O36">
        <v>0</v>
      </c>
      <c r="P36">
        <v>0</v>
      </c>
      <c r="Q36" t="s">
        <v>103</v>
      </c>
      <c r="R36">
        <v>0</v>
      </c>
      <c r="S36">
        <v>28874.690000000002</v>
      </c>
      <c r="T36">
        <v>-28874.690000000002</v>
      </c>
      <c r="U36">
        <v>0</v>
      </c>
      <c r="V36">
        <v>14926.67</v>
      </c>
      <c r="W36">
        <v>3767.9300000000003</v>
      </c>
      <c r="X36">
        <v>8746.91</v>
      </c>
      <c r="Y36">
        <v>-27441.510000000002</v>
      </c>
      <c r="Z36">
        <v>0</v>
      </c>
      <c r="AA36">
        <v>11760.64</v>
      </c>
      <c r="AB36">
        <v>-11760.64</v>
      </c>
      <c r="AC36">
        <v>0</v>
      </c>
      <c r="AD36">
        <v>0</v>
      </c>
      <c r="AE36" t="s">
        <v>825</v>
      </c>
      <c r="AF36" t="s">
        <v>105</v>
      </c>
      <c r="AG36" t="s">
        <v>830</v>
      </c>
      <c r="AH36" t="s">
        <v>105</v>
      </c>
    </row>
    <row r="37" spans="1:34" ht="15">
      <c r="A37" t="s">
        <v>823</v>
      </c>
      <c r="B37" t="s">
        <v>102</v>
      </c>
      <c r="C37" t="s">
        <v>829</v>
      </c>
      <c r="D37" t="s">
        <v>134</v>
      </c>
      <c r="E37" t="s">
        <v>102</v>
      </c>
      <c r="F37">
        <v>2012</v>
      </c>
      <c r="G37" t="s">
        <v>113</v>
      </c>
      <c r="H37" t="s">
        <v>135</v>
      </c>
      <c r="I37" t="s">
        <v>115</v>
      </c>
      <c r="J37" t="s">
        <v>129</v>
      </c>
      <c r="K37" t="s">
        <v>136</v>
      </c>
      <c r="L37">
        <v>185760</v>
      </c>
      <c r="M37">
        <v>185760</v>
      </c>
      <c r="N37">
        <v>0</v>
      </c>
      <c r="O37">
        <v>0</v>
      </c>
      <c r="P37">
        <v>185760</v>
      </c>
      <c r="Q37" t="s">
        <v>131</v>
      </c>
      <c r="R37">
        <v>0</v>
      </c>
      <c r="S37">
        <v>0</v>
      </c>
      <c r="T37">
        <v>0</v>
      </c>
      <c r="U37">
        <v>0</v>
      </c>
      <c r="V37">
        <v>0</v>
      </c>
      <c r="W37">
        <v>0</v>
      </c>
      <c r="X37">
        <v>0</v>
      </c>
      <c r="Y37">
        <v>0</v>
      </c>
      <c r="Z37">
        <v>0</v>
      </c>
      <c r="AA37">
        <v>0</v>
      </c>
      <c r="AB37">
        <v>0</v>
      </c>
      <c r="AC37">
        <v>0</v>
      </c>
      <c r="AD37">
        <v>0</v>
      </c>
      <c r="AE37" t="s">
        <v>825</v>
      </c>
      <c r="AF37" t="s">
        <v>105</v>
      </c>
      <c r="AG37" t="s">
        <v>830</v>
      </c>
      <c r="AH37" t="s">
        <v>105</v>
      </c>
    </row>
    <row r="38" spans="1:34" ht="15">
      <c r="A38" t="s">
        <v>823</v>
      </c>
      <c r="B38" t="s">
        <v>102</v>
      </c>
      <c r="C38" t="s">
        <v>829</v>
      </c>
      <c r="D38" t="s">
        <v>137</v>
      </c>
      <c r="E38" t="s">
        <v>102</v>
      </c>
      <c r="F38">
        <v>2012</v>
      </c>
      <c r="G38" t="s">
        <v>113</v>
      </c>
      <c r="H38" t="s">
        <v>138</v>
      </c>
      <c r="I38" t="s">
        <v>115</v>
      </c>
      <c r="J38" t="s">
        <v>129</v>
      </c>
      <c r="K38" t="s">
        <v>136</v>
      </c>
      <c r="L38">
        <v>78234.92</v>
      </c>
      <c r="M38">
        <v>78234.92</v>
      </c>
      <c r="N38">
        <v>0</v>
      </c>
      <c r="O38">
        <v>0</v>
      </c>
      <c r="P38">
        <v>78234.92</v>
      </c>
      <c r="Q38" t="s">
        <v>131</v>
      </c>
      <c r="R38">
        <v>0</v>
      </c>
      <c r="S38">
        <v>0</v>
      </c>
      <c r="T38">
        <v>0</v>
      </c>
      <c r="U38">
        <v>0</v>
      </c>
      <c r="V38">
        <v>0</v>
      </c>
      <c r="W38">
        <v>0</v>
      </c>
      <c r="X38">
        <v>0</v>
      </c>
      <c r="Y38">
        <v>0</v>
      </c>
      <c r="Z38">
        <v>0</v>
      </c>
      <c r="AA38">
        <v>0</v>
      </c>
      <c r="AB38">
        <v>0</v>
      </c>
      <c r="AC38">
        <v>0</v>
      </c>
      <c r="AD38">
        <v>0</v>
      </c>
      <c r="AE38" t="s">
        <v>825</v>
      </c>
      <c r="AF38" t="s">
        <v>105</v>
      </c>
      <c r="AG38" t="s">
        <v>830</v>
      </c>
      <c r="AH38" t="s">
        <v>105</v>
      </c>
    </row>
    <row r="39" spans="1:34" ht="15">
      <c r="A39" t="s">
        <v>823</v>
      </c>
      <c r="B39" t="s">
        <v>102</v>
      </c>
      <c r="C39" t="s">
        <v>829</v>
      </c>
      <c r="D39" t="s">
        <v>139</v>
      </c>
      <c r="E39" t="s">
        <v>102</v>
      </c>
      <c r="F39">
        <v>2012</v>
      </c>
      <c r="G39" t="s">
        <v>113</v>
      </c>
      <c r="H39" t="s">
        <v>140</v>
      </c>
      <c r="I39" t="s">
        <v>115</v>
      </c>
      <c r="J39" t="s">
        <v>129</v>
      </c>
      <c r="K39" t="s">
        <v>136</v>
      </c>
      <c r="L39">
        <v>75251</v>
      </c>
      <c r="M39">
        <v>75251</v>
      </c>
      <c r="N39">
        <v>0</v>
      </c>
      <c r="O39">
        <v>0</v>
      </c>
      <c r="P39">
        <v>75251</v>
      </c>
      <c r="Q39" t="s">
        <v>131</v>
      </c>
      <c r="R39">
        <v>0</v>
      </c>
      <c r="S39">
        <v>0</v>
      </c>
      <c r="T39">
        <v>0</v>
      </c>
      <c r="U39">
        <v>0</v>
      </c>
      <c r="V39">
        <v>0</v>
      </c>
      <c r="W39">
        <v>0</v>
      </c>
      <c r="X39">
        <v>0</v>
      </c>
      <c r="Y39">
        <v>0</v>
      </c>
      <c r="Z39">
        <v>0</v>
      </c>
      <c r="AA39">
        <v>0</v>
      </c>
      <c r="AB39">
        <v>0</v>
      </c>
      <c r="AC39">
        <v>0</v>
      </c>
      <c r="AD39">
        <v>0</v>
      </c>
      <c r="AE39" t="s">
        <v>825</v>
      </c>
      <c r="AF39" t="s">
        <v>105</v>
      </c>
      <c r="AG39" t="s">
        <v>830</v>
      </c>
      <c r="AH39" t="s">
        <v>105</v>
      </c>
    </row>
    <row r="40" spans="1:34" ht="15">
      <c r="A40" t="s">
        <v>823</v>
      </c>
      <c r="B40" t="s">
        <v>102</v>
      </c>
      <c r="C40" t="s">
        <v>829</v>
      </c>
      <c r="D40" t="s">
        <v>141</v>
      </c>
      <c r="E40" t="s">
        <v>102</v>
      </c>
      <c r="F40">
        <v>2012</v>
      </c>
      <c r="G40" t="s">
        <v>113</v>
      </c>
      <c r="H40" t="s">
        <v>142</v>
      </c>
      <c r="I40" t="s">
        <v>115</v>
      </c>
      <c r="J40" t="s">
        <v>129</v>
      </c>
      <c r="K40" t="s">
        <v>136</v>
      </c>
      <c r="L40">
        <v>5544</v>
      </c>
      <c r="M40">
        <v>5544</v>
      </c>
      <c r="N40">
        <v>0</v>
      </c>
      <c r="O40">
        <v>0</v>
      </c>
      <c r="P40">
        <v>5544</v>
      </c>
      <c r="Q40" t="s">
        <v>131</v>
      </c>
      <c r="R40">
        <v>0</v>
      </c>
      <c r="S40">
        <v>0</v>
      </c>
      <c r="T40">
        <v>0</v>
      </c>
      <c r="U40">
        <v>0</v>
      </c>
      <c r="V40">
        <v>0</v>
      </c>
      <c r="W40">
        <v>0</v>
      </c>
      <c r="X40">
        <v>0</v>
      </c>
      <c r="Y40">
        <v>0</v>
      </c>
      <c r="Z40">
        <v>0</v>
      </c>
      <c r="AA40">
        <v>0</v>
      </c>
      <c r="AB40">
        <v>0</v>
      </c>
      <c r="AC40">
        <v>0</v>
      </c>
      <c r="AD40">
        <v>0</v>
      </c>
      <c r="AE40" t="s">
        <v>825</v>
      </c>
      <c r="AF40" t="s">
        <v>105</v>
      </c>
      <c r="AG40" t="s">
        <v>830</v>
      </c>
      <c r="AH40" t="s">
        <v>105</v>
      </c>
    </row>
    <row r="41" spans="1:34" ht="15">
      <c r="A41" t="s">
        <v>823</v>
      </c>
      <c r="B41" t="s">
        <v>102</v>
      </c>
      <c r="C41" t="s">
        <v>829</v>
      </c>
      <c r="D41" t="s">
        <v>221</v>
      </c>
      <c r="E41" t="s">
        <v>102</v>
      </c>
      <c r="F41">
        <v>2012</v>
      </c>
      <c r="G41" t="s">
        <v>113</v>
      </c>
      <c r="H41" t="s">
        <v>222</v>
      </c>
      <c r="I41" t="s">
        <v>115</v>
      </c>
      <c r="J41" t="s">
        <v>129</v>
      </c>
      <c r="K41" t="s">
        <v>136</v>
      </c>
      <c r="L41">
        <v>0</v>
      </c>
      <c r="M41">
        <v>0</v>
      </c>
      <c r="N41">
        <v>0</v>
      </c>
      <c r="O41">
        <v>0</v>
      </c>
      <c r="P41">
        <v>0</v>
      </c>
      <c r="Q41" t="s">
        <v>103</v>
      </c>
      <c r="R41">
        <v>0</v>
      </c>
      <c r="S41">
        <v>3237</v>
      </c>
      <c r="T41">
        <v>0</v>
      </c>
      <c r="U41">
        <v>-3237</v>
      </c>
      <c r="V41">
        <v>0</v>
      </c>
      <c r="W41">
        <v>0</v>
      </c>
      <c r="X41">
        <v>0</v>
      </c>
      <c r="Y41">
        <v>0</v>
      </c>
      <c r="Z41">
        <v>0</v>
      </c>
      <c r="AA41">
        <v>0</v>
      </c>
      <c r="AB41">
        <v>0</v>
      </c>
      <c r="AC41">
        <v>0</v>
      </c>
      <c r="AD41">
        <v>0</v>
      </c>
      <c r="AE41" t="s">
        <v>825</v>
      </c>
      <c r="AF41" t="s">
        <v>105</v>
      </c>
      <c r="AG41" t="s">
        <v>830</v>
      </c>
      <c r="AH41" t="s">
        <v>105</v>
      </c>
    </row>
    <row r="42" spans="1:34" ht="15">
      <c r="A42" t="s">
        <v>823</v>
      </c>
      <c r="B42" t="s">
        <v>102</v>
      </c>
      <c r="C42" t="s">
        <v>829</v>
      </c>
      <c r="D42" t="s">
        <v>143</v>
      </c>
      <c r="E42" t="s">
        <v>102</v>
      </c>
      <c r="F42">
        <v>2012</v>
      </c>
      <c r="G42" t="s">
        <v>113</v>
      </c>
      <c r="H42" t="s">
        <v>144</v>
      </c>
      <c r="I42" t="s">
        <v>115</v>
      </c>
      <c r="J42" t="s">
        <v>129</v>
      </c>
      <c r="K42" t="s">
        <v>136</v>
      </c>
      <c r="L42">
        <v>0</v>
      </c>
      <c r="M42">
        <v>0</v>
      </c>
      <c r="N42">
        <v>0</v>
      </c>
      <c r="O42">
        <v>0</v>
      </c>
      <c r="P42">
        <v>0</v>
      </c>
      <c r="Q42" t="s">
        <v>103</v>
      </c>
      <c r="R42">
        <v>0</v>
      </c>
      <c r="S42">
        <v>6844.6</v>
      </c>
      <c r="T42">
        <v>-6844.6</v>
      </c>
      <c r="U42">
        <v>0</v>
      </c>
      <c r="V42">
        <v>2260.08</v>
      </c>
      <c r="W42">
        <v>569.46</v>
      </c>
      <c r="X42">
        <v>1355.51</v>
      </c>
      <c r="Y42">
        <v>-4185.05</v>
      </c>
      <c r="Z42">
        <v>0</v>
      </c>
      <c r="AA42">
        <v>1749.3600000000001</v>
      </c>
      <c r="AB42">
        <v>-1749.3600000000001</v>
      </c>
      <c r="AC42">
        <v>0</v>
      </c>
      <c r="AD42">
        <v>0</v>
      </c>
      <c r="AE42" t="s">
        <v>825</v>
      </c>
      <c r="AF42" t="s">
        <v>105</v>
      </c>
      <c r="AG42" t="s">
        <v>830</v>
      </c>
      <c r="AH42" t="s">
        <v>105</v>
      </c>
    </row>
    <row r="43" spans="1:34" ht="15">
      <c r="A43" t="s">
        <v>823</v>
      </c>
      <c r="B43" t="s">
        <v>102</v>
      </c>
      <c r="C43" t="s">
        <v>829</v>
      </c>
      <c r="D43" t="s">
        <v>198</v>
      </c>
      <c r="E43" t="s">
        <v>102</v>
      </c>
      <c r="F43">
        <v>2012</v>
      </c>
      <c r="G43" t="s">
        <v>113</v>
      </c>
      <c r="H43" t="s">
        <v>199</v>
      </c>
      <c r="I43" t="s">
        <v>115</v>
      </c>
      <c r="J43" t="s">
        <v>147</v>
      </c>
      <c r="L43">
        <v>23587</v>
      </c>
      <c r="M43">
        <v>23587</v>
      </c>
      <c r="N43">
        <v>0</v>
      </c>
      <c r="O43">
        <v>0</v>
      </c>
      <c r="P43">
        <v>23587</v>
      </c>
      <c r="Q43" t="s">
        <v>131</v>
      </c>
      <c r="R43">
        <v>0</v>
      </c>
      <c r="S43">
        <v>0</v>
      </c>
      <c r="T43">
        <v>0</v>
      </c>
      <c r="U43">
        <v>0</v>
      </c>
      <c r="V43">
        <v>0</v>
      </c>
      <c r="W43">
        <v>0</v>
      </c>
      <c r="X43">
        <v>0</v>
      </c>
      <c r="Y43">
        <v>0</v>
      </c>
      <c r="Z43">
        <v>0</v>
      </c>
      <c r="AA43">
        <v>0</v>
      </c>
      <c r="AB43">
        <v>0</v>
      </c>
      <c r="AC43">
        <v>0</v>
      </c>
      <c r="AD43">
        <v>0</v>
      </c>
      <c r="AE43" t="s">
        <v>825</v>
      </c>
      <c r="AF43" t="s">
        <v>105</v>
      </c>
      <c r="AG43" t="s">
        <v>830</v>
      </c>
      <c r="AH43" t="s">
        <v>105</v>
      </c>
    </row>
    <row r="44" spans="1:34" ht="15">
      <c r="A44" t="s">
        <v>823</v>
      </c>
      <c r="B44" t="s">
        <v>102</v>
      </c>
      <c r="C44" t="s">
        <v>829</v>
      </c>
      <c r="D44" t="s">
        <v>232</v>
      </c>
      <c r="E44" t="s">
        <v>102</v>
      </c>
      <c r="F44">
        <v>2012</v>
      </c>
      <c r="G44" t="s">
        <v>113</v>
      </c>
      <c r="H44" t="s">
        <v>233</v>
      </c>
      <c r="I44" t="s">
        <v>115</v>
      </c>
      <c r="J44" t="s">
        <v>147</v>
      </c>
      <c r="L44">
        <v>55019</v>
      </c>
      <c r="M44">
        <v>55019</v>
      </c>
      <c r="N44">
        <v>0</v>
      </c>
      <c r="O44">
        <v>0</v>
      </c>
      <c r="P44">
        <v>55019</v>
      </c>
      <c r="Q44" t="s">
        <v>131</v>
      </c>
      <c r="R44">
        <v>0</v>
      </c>
      <c r="S44">
        <v>0</v>
      </c>
      <c r="T44">
        <v>0</v>
      </c>
      <c r="U44">
        <v>0</v>
      </c>
      <c r="V44">
        <v>0</v>
      </c>
      <c r="W44">
        <v>0</v>
      </c>
      <c r="X44">
        <v>0</v>
      </c>
      <c r="Y44">
        <v>0</v>
      </c>
      <c r="Z44">
        <v>0</v>
      </c>
      <c r="AA44">
        <v>0</v>
      </c>
      <c r="AB44">
        <v>0</v>
      </c>
      <c r="AC44">
        <v>0</v>
      </c>
      <c r="AD44">
        <v>0</v>
      </c>
      <c r="AE44" t="s">
        <v>825</v>
      </c>
      <c r="AF44" t="s">
        <v>105</v>
      </c>
      <c r="AG44" t="s">
        <v>830</v>
      </c>
      <c r="AH44" t="s">
        <v>105</v>
      </c>
    </row>
    <row r="45" spans="1:34" ht="15">
      <c r="A45" t="s">
        <v>823</v>
      </c>
      <c r="B45" t="s">
        <v>102</v>
      </c>
      <c r="C45" t="s">
        <v>829</v>
      </c>
      <c r="D45" t="s">
        <v>447</v>
      </c>
      <c r="E45" t="s">
        <v>102</v>
      </c>
      <c r="F45">
        <v>2012</v>
      </c>
      <c r="G45" t="s">
        <v>113</v>
      </c>
      <c r="H45" t="s">
        <v>448</v>
      </c>
      <c r="I45" t="s">
        <v>115</v>
      </c>
      <c r="J45" t="s">
        <v>147</v>
      </c>
      <c r="L45">
        <v>1000</v>
      </c>
      <c r="M45">
        <v>1000</v>
      </c>
      <c r="N45">
        <v>0</v>
      </c>
      <c r="O45">
        <v>0</v>
      </c>
      <c r="P45">
        <v>1000</v>
      </c>
      <c r="Q45" t="s">
        <v>131</v>
      </c>
      <c r="R45">
        <v>0</v>
      </c>
      <c r="S45">
        <v>0</v>
      </c>
      <c r="T45">
        <v>0</v>
      </c>
      <c r="U45">
        <v>0</v>
      </c>
      <c r="V45">
        <v>0</v>
      </c>
      <c r="W45">
        <v>0</v>
      </c>
      <c r="X45">
        <v>0</v>
      </c>
      <c r="Y45">
        <v>0</v>
      </c>
      <c r="Z45">
        <v>0</v>
      </c>
      <c r="AA45">
        <v>0</v>
      </c>
      <c r="AB45">
        <v>0</v>
      </c>
      <c r="AC45">
        <v>0</v>
      </c>
      <c r="AD45">
        <v>0</v>
      </c>
      <c r="AE45" t="s">
        <v>825</v>
      </c>
      <c r="AF45" t="s">
        <v>105</v>
      </c>
      <c r="AG45" t="s">
        <v>830</v>
      </c>
      <c r="AH45" t="s">
        <v>105</v>
      </c>
    </row>
    <row r="46" spans="1:34" ht="15">
      <c r="A46" t="s">
        <v>823</v>
      </c>
      <c r="B46" t="s">
        <v>102</v>
      </c>
      <c r="C46" t="s">
        <v>829</v>
      </c>
      <c r="D46" t="s">
        <v>257</v>
      </c>
      <c r="E46" t="s">
        <v>102</v>
      </c>
      <c r="F46">
        <v>2012</v>
      </c>
      <c r="G46" t="s">
        <v>113</v>
      </c>
      <c r="H46" t="s">
        <v>258</v>
      </c>
      <c r="I46" t="s">
        <v>115</v>
      </c>
      <c r="J46" t="s">
        <v>150</v>
      </c>
      <c r="L46">
        <v>2500</v>
      </c>
      <c r="M46">
        <v>2500</v>
      </c>
      <c r="N46">
        <v>0</v>
      </c>
      <c r="O46">
        <v>0</v>
      </c>
      <c r="P46">
        <v>2500</v>
      </c>
      <c r="Q46" t="s">
        <v>131</v>
      </c>
      <c r="R46">
        <v>0</v>
      </c>
      <c r="S46">
        <v>0</v>
      </c>
      <c r="T46">
        <v>0</v>
      </c>
      <c r="U46">
        <v>0</v>
      </c>
      <c r="V46">
        <v>0</v>
      </c>
      <c r="W46">
        <v>0</v>
      </c>
      <c r="X46">
        <v>0</v>
      </c>
      <c r="Y46">
        <v>0</v>
      </c>
      <c r="Z46">
        <v>0</v>
      </c>
      <c r="AA46">
        <v>0</v>
      </c>
      <c r="AB46">
        <v>0</v>
      </c>
      <c r="AC46">
        <v>0</v>
      </c>
      <c r="AD46">
        <v>0</v>
      </c>
      <c r="AE46" t="s">
        <v>825</v>
      </c>
      <c r="AF46" t="s">
        <v>105</v>
      </c>
      <c r="AG46" t="s">
        <v>830</v>
      </c>
      <c r="AH46" t="s">
        <v>105</v>
      </c>
    </row>
    <row r="47" spans="1:34" ht="15">
      <c r="A47" t="s">
        <v>823</v>
      </c>
      <c r="B47" t="s">
        <v>102</v>
      </c>
      <c r="C47" t="s">
        <v>829</v>
      </c>
      <c r="D47" t="s">
        <v>316</v>
      </c>
      <c r="E47" t="s">
        <v>102</v>
      </c>
      <c r="F47">
        <v>2012</v>
      </c>
      <c r="G47" t="s">
        <v>113</v>
      </c>
      <c r="H47" t="s">
        <v>317</v>
      </c>
      <c r="I47" t="s">
        <v>115</v>
      </c>
      <c r="J47" t="s">
        <v>150</v>
      </c>
      <c r="L47">
        <v>186108</v>
      </c>
      <c r="M47">
        <v>186108</v>
      </c>
      <c r="N47">
        <v>0</v>
      </c>
      <c r="O47">
        <v>0</v>
      </c>
      <c r="P47">
        <v>186108</v>
      </c>
      <c r="Q47" t="s">
        <v>131</v>
      </c>
      <c r="R47">
        <v>0</v>
      </c>
      <c r="S47">
        <v>0</v>
      </c>
      <c r="T47">
        <v>0</v>
      </c>
      <c r="U47">
        <v>0</v>
      </c>
      <c r="V47">
        <v>0</v>
      </c>
      <c r="W47">
        <v>0</v>
      </c>
      <c r="X47">
        <v>0</v>
      </c>
      <c r="Y47">
        <v>0</v>
      </c>
      <c r="Z47">
        <v>0</v>
      </c>
      <c r="AA47">
        <v>0</v>
      </c>
      <c r="AB47">
        <v>0</v>
      </c>
      <c r="AC47">
        <v>0</v>
      </c>
      <c r="AD47">
        <v>0</v>
      </c>
      <c r="AE47" t="s">
        <v>825</v>
      </c>
      <c r="AF47" t="s">
        <v>105</v>
      </c>
      <c r="AG47" t="s">
        <v>830</v>
      </c>
      <c r="AH47" t="s">
        <v>105</v>
      </c>
    </row>
    <row r="48" spans="1:34" ht="15">
      <c r="A48" t="s">
        <v>823</v>
      </c>
      <c r="B48" t="s">
        <v>102</v>
      </c>
      <c r="C48" t="s">
        <v>829</v>
      </c>
      <c r="D48" t="s">
        <v>177</v>
      </c>
      <c r="E48" t="s">
        <v>102</v>
      </c>
      <c r="F48">
        <v>2012</v>
      </c>
      <c r="G48" t="s">
        <v>113</v>
      </c>
      <c r="H48" t="s">
        <v>178</v>
      </c>
      <c r="I48" t="s">
        <v>115</v>
      </c>
      <c r="J48" t="s">
        <v>150</v>
      </c>
      <c r="L48">
        <v>1532</v>
      </c>
      <c r="M48">
        <v>1532</v>
      </c>
      <c r="N48">
        <v>0</v>
      </c>
      <c r="O48">
        <v>0</v>
      </c>
      <c r="P48">
        <v>1532</v>
      </c>
      <c r="Q48" t="s">
        <v>131</v>
      </c>
      <c r="R48">
        <v>0</v>
      </c>
      <c r="S48">
        <v>0</v>
      </c>
      <c r="T48">
        <v>0</v>
      </c>
      <c r="U48">
        <v>0</v>
      </c>
      <c r="V48">
        <v>0</v>
      </c>
      <c r="W48">
        <v>0</v>
      </c>
      <c r="X48">
        <v>0</v>
      </c>
      <c r="Y48">
        <v>0</v>
      </c>
      <c r="Z48">
        <v>0</v>
      </c>
      <c r="AA48">
        <v>0</v>
      </c>
      <c r="AB48">
        <v>0</v>
      </c>
      <c r="AC48">
        <v>0</v>
      </c>
      <c r="AD48">
        <v>0</v>
      </c>
      <c r="AE48" t="s">
        <v>825</v>
      </c>
      <c r="AF48" t="s">
        <v>105</v>
      </c>
      <c r="AG48" t="s">
        <v>830</v>
      </c>
      <c r="AH48" t="s">
        <v>105</v>
      </c>
    </row>
    <row r="49" spans="1:34" ht="15">
      <c r="A49" t="s">
        <v>823</v>
      </c>
      <c r="B49" t="s">
        <v>102</v>
      </c>
      <c r="C49" t="s">
        <v>829</v>
      </c>
      <c r="D49" t="s">
        <v>430</v>
      </c>
      <c r="E49" t="s">
        <v>102</v>
      </c>
      <c r="F49">
        <v>2012</v>
      </c>
      <c r="G49" t="s">
        <v>113</v>
      </c>
      <c r="H49" t="s">
        <v>431</v>
      </c>
      <c r="I49" t="s">
        <v>115</v>
      </c>
      <c r="J49" t="s">
        <v>150</v>
      </c>
      <c r="L49">
        <v>658</v>
      </c>
      <c r="M49">
        <v>658</v>
      </c>
      <c r="N49">
        <v>0</v>
      </c>
      <c r="O49">
        <v>0</v>
      </c>
      <c r="P49">
        <v>658</v>
      </c>
      <c r="Q49" t="s">
        <v>131</v>
      </c>
      <c r="R49">
        <v>0</v>
      </c>
      <c r="S49">
        <v>0</v>
      </c>
      <c r="T49">
        <v>0</v>
      </c>
      <c r="U49">
        <v>0</v>
      </c>
      <c r="V49">
        <v>0</v>
      </c>
      <c r="W49">
        <v>0</v>
      </c>
      <c r="X49">
        <v>0</v>
      </c>
      <c r="Y49">
        <v>0</v>
      </c>
      <c r="Z49">
        <v>0</v>
      </c>
      <c r="AA49">
        <v>0</v>
      </c>
      <c r="AB49">
        <v>0</v>
      </c>
      <c r="AC49">
        <v>0</v>
      </c>
      <c r="AD49">
        <v>0</v>
      </c>
      <c r="AE49" t="s">
        <v>825</v>
      </c>
      <c r="AF49" t="s">
        <v>105</v>
      </c>
      <c r="AG49" t="s">
        <v>830</v>
      </c>
      <c r="AH49" t="s">
        <v>105</v>
      </c>
    </row>
    <row r="50" spans="1:34" ht="15">
      <c r="A50" t="s">
        <v>823</v>
      </c>
      <c r="B50" t="s">
        <v>102</v>
      </c>
      <c r="C50" t="s">
        <v>829</v>
      </c>
      <c r="D50" t="s">
        <v>148</v>
      </c>
      <c r="E50" t="s">
        <v>102</v>
      </c>
      <c r="F50">
        <v>2012</v>
      </c>
      <c r="G50" t="s">
        <v>113</v>
      </c>
      <c r="H50" t="s">
        <v>149</v>
      </c>
      <c r="I50" t="s">
        <v>115</v>
      </c>
      <c r="J50" t="s">
        <v>150</v>
      </c>
      <c r="L50">
        <v>2000</v>
      </c>
      <c r="M50">
        <v>2808</v>
      </c>
      <c r="N50">
        <v>0</v>
      </c>
      <c r="O50">
        <v>0</v>
      </c>
      <c r="P50">
        <v>2808</v>
      </c>
      <c r="Q50" t="s">
        <v>131</v>
      </c>
      <c r="R50">
        <v>0</v>
      </c>
      <c r="S50">
        <v>0</v>
      </c>
      <c r="T50">
        <v>0</v>
      </c>
      <c r="U50">
        <v>0</v>
      </c>
      <c r="V50">
        <v>0</v>
      </c>
      <c r="W50">
        <v>0</v>
      </c>
      <c r="X50">
        <v>0</v>
      </c>
      <c r="Y50">
        <v>0</v>
      </c>
      <c r="Z50">
        <v>0</v>
      </c>
      <c r="AA50">
        <v>0</v>
      </c>
      <c r="AB50">
        <v>0</v>
      </c>
      <c r="AC50">
        <v>0</v>
      </c>
      <c r="AD50">
        <v>0</v>
      </c>
      <c r="AE50" t="s">
        <v>825</v>
      </c>
      <c r="AF50" t="s">
        <v>105</v>
      </c>
      <c r="AG50" t="s">
        <v>830</v>
      </c>
      <c r="AH50" t="s">
        <v>105</v>
      </c>
    </row>
    <row r="51" spans="1:34" ht="15">
      <c r="A51" t="s">
        <v>823</v>
      </c>
      <c r="B51" t="s">
        <v>102</v>
      </c>
      <c r="C51" t="s">
        <v>829</v>
      </c>
      <c r="D51" t="s">
        <v>394</v>
      </c>
      <c r="E51" t="s">
        <v>102</v>
      </c>
      <c r="F51">
        <v>2012</v>
      </c>
      <c r="G51" t="s">
        <v>113</v>
      </c>
      <c r="H51" t="s">
        <v>395</v>
      </c>
      <c r="I51" t="s">
        <v>115</v>
      </c>
      <c r="J51" t="s">
        <v>150</v>
      </c>
      <c r="L51">
        <v>45591</v>
      </c>
      <c r="M51">
        <v>45591</v>
      </c>
      <c r="N51">
        <v>0</v>
      </c>
      <c r="O51">
        <v>0</v>
      </c>
      <c r="P51">
        <v>45591</v>
      </c>
      <c r="Q51" t="s">
        <v>131</v>
      </c>
      <c r="R51">
        <v>0</v>
      </c>
      <c r="S51">
        <v>0</v>
      </c>
      <c r="T51">
        <v>0</v>
      </c>
      <c r="U51">
        <v>0</v>
      </c>
      <c r="V51">
        <v>0</v>
      </c>
      <c r="W51">
        <v>0</v>
      </c>
      <c r="X51">
        <v>0</v>
      </c>
      <c r="Y51">
        <v>0</v>
      </c>
      <c r="Z51">
        <v>0</v>
      </c>
      <c r="AA51">
        <v>0</v>
      </c>
      <c r="AB51">
        <v>0</v>
      </c>
      <c r="AC51">
        <v>0</v>
      </c>
      <c r="AD51">
        <v>0</v>
      </c>
      <c r="AE51" t="s">
        <v>825</v>
      </c>
      <c r="AF51" t="s">
        <v>105</v>
      </c>
      <c r="AG51" t="s">
        <v>830</v>
      </c>
      <c r="AH51" t="s">
        <v>105</v>
      </c>
    </row>
    <row r="52" spans="1:34" ht="15">
      <c r="A52" t="s">
        <v>823</v>
      </c>
      <c r="B52" t="s">
        <v>102</v>
      </c>
      <c r="C52" t="s">
        <v>829</v>
      </c>
      <c r="D52" t="s">
        <v>183</v>
      </c>
      <c r="E52" t="s">
        <v>102</v>
      </c>
      <c r="F52">
        <v>2012</v>
      </c>
      <c r="G52" t="s">
        <v>113</v>
      </c>
      <c r="H52" t="s">
        <v>184</v>
      </c>
      <c r="I52" t="s">
        <v>115</v>
      </c>
      <c r="J52" t="s">
        <v>150</v>
      </c>
      <c r="L52">
        <v>10439</v>
      </c>
      <c r="M52">
        <v>10439</v>
      </c>
      <c r="N52">
        <v>0</v>
      </c>
      <c r="O52">
        <v>0</v>
      </c>
      <c r="P52">
        <v>10439</v>
      </c>
      <c r="Q52" t="s">
        <v>131</v>
      </c>
      <c r="R52">
        <v>0</v>
      </c>
      <c r="S52">
        <v>0</v>
      </c>
      <c r="T52">
        <v>0</v>
      </c>
      <c r="U52">
        <v>0</v>
      </c>
      <c r="V52">
        <v>0</v>
      </c>
      <c r="W52">
        <v>0</v>
      </c>
      <c r="X52">
        <v>0</v>
      </c>
      <c r="Y52">
        <v>0</v>
      </c>
      <c r="Z52">
        <v>0</v>
      </c>
      <c r="AA52">
        <v>0</v>
      </c>
      <c r="AB52">
        <v>0</v>
      </c>
      <c r="AC52">
        <v>0</v>
      </c>
      <c r="AD52">
        <v>0</v>
      </c>
      <c r="AE52" t="s">
        <v>825</v>
      </c>
      <c r="AF52" t="s">
        <v>105</v>
      </c>
      <c r="AG52" t="s">
        <v>830</v>
      </c>
      <c r="AH52" t="s">
        <v>105</v>
      </c>
    </row>
    <row r="53" spans="1:34" ht="15">
      <c r="A53" t="s">
        <v>823</v>
      </c>
      <c r="B53" t="s">
        <v>102</v>
      </c>
      <c r="C53" t="s">
        <v>829</v>
      </c>
      <c r="D53" t="s">
        <v>151</v>
      </c>
      <c r="E53" t="s">
        <v>102</v>
      </c>
      <c r="F53">
        <v>2012</v>
      </c>
      <c r="G53" t="s">
        <v>113</v>
      </c>
      <c r="H53" t="s">
        <v>152</v>
      </c>
      <c r="I53" t="s">
        <v>115</v>
      </c>
      <c r="J53" t="s">
        <v>150</v>
      </c>
      <c r="L53">
        <v>17999.920000000002</v>
      </c>
      <c r="M53">
        <v>17999.920000000002</v>
      </c>
      <c r="N53">
        <v>0</v>
      </c>
      <c r="O53">
        <v>0</v>
      </c>
      <c r="P53">
        <v>17999.920000000002</v>
      </c>
      <c r="Q53" t="s">
        <v>131</v>
      </c>
      <c r="R53">
        <v>0</v>
      </c>
      <c r="S53">
        <v>0</v>
      </c>
      <c r="T53">
        <v>0</v>
      </c>
      <c r="U53">
        <v>0</v>
      </c>
      <c r="V53">
        <v>0</v>
      </c>
      <c r="W53">
        <v>0</v>
      </c>
      <c r="X53">
        <v>0</v>
      </c>
      <c r="Y53">
        <v>0</v>
      </c>
      <c r="Z53">
        <v>0</v>
      </c>
      <c r="AA53">
        <v>0</v>
      </c>
      <c r="AB53">
        <v>0</v>
      </c>
      <c r="AC53">
        <v>0</v>
      </c>
      <c r="AD53">
        <v>0</v>
      </c>
      <c r="AE53" t="s">
        <v>825</v>
      </c>
      <c r="AF53" t="s">
        <v>105</v>
      </c>
      <c r="AG53" t="s">
        <v>830</v>
      </c>
      <c r="AH53" t="s">
        <v>105</v>
      </c>
    </row>
    <row r="54" spans="1:34" ht="15">
      <c r="A54" t="s">
        <v>823</v>
      </c>
      <c r="B54" t="s">
        <v>102</v>
      </c>
      <c r="C54" t="s">
        <v>829</v>
      </c>
      <c r="D54" t="s">
        <v>185</v>
      </c>
      <c r="E54" t="s">
        <v>102</v>
      </c>
      <c r="F54">
        <v>2012</v>
      </c>
      <c r="G54" t="s">
        <v>113</v>
      </c>
      <c r="H54" t="s">
        <v>186</v>
      </c>
      <c r="I54" t="s">
        <v>115</v>
      </c>
      <c r="J54" t="s">
        <v>187</v>
      </c>
      <c r="L54">
        <v>119</v>
      </c>
      <c r="M54">
        <v>119</v>
      </c>
      <c r="N54">
        <v>0</v>
      </c>
      <c r="O54">
        <v>0</v>
      </c>
      <c r="P54">
        <v>119</v>
      </c>
      <c r="Q54" t="s">
        <v>131</v>
      </c>
      <c r="R54">
        <v>0</v>
      </c>
      <c r="S54">
        <v>0</v>
      </c>
      <c r="T54">
        <v>0</v>
      </c>
      <c r="U54">
        <v>0</v>
      </c>
      <c r="V54">
        <v>0</v>
      </c>
      <c r="W54">
        <v>0</v>
      </c>
      <c r="X54">
        <v>0</v>
      </c>
      <c r="Y54">
        <v>0</v>
      </c>
      <c r="Z54">
        <v>0</v>
      </c>
      <c r="AA54">
        <v>0</v>
      </c>
      <c r="AB54">
        <v>0</v>
      </c>
      <c r="AC54">
        <v>0</v>
      </c>
      <c r="AD54">
        <v>0</v>
      </c>
      <c r="AE54" t="s">
        <v>825</v>
      </c>
      <c r="AF54" t="s">
        <v>105</v>
      </c>
      <c r="AG54" t="s">
        <v>830</v>
      </c>
      <c r="AH54" t="s">
        <v>105</v>
      </c>
    </row>
    <row r="55" spans="1:34" ht="15">
      <c r="A55" t="s">
        <v>823</v>
      </c>
      <c r="B55" t="s">
        <v>102</v>
      </c>
      <c r="C55" t="s">
        <v>829</v>
      </c>
      <c r="D55" t="s">
        <v>831</v>
      </c>
      <c r="E55" t="s">
        <v>102</v>
      </c>
      <c r="F55">
        <v>2012</v>
      </c>
      <c r="G55" t="s">
        <v>113</v>
      </c>
      <c r="H55" t="s">
        <v>832</v>
      </c>
      <c r="I55" t="s">
        <v>115</v>
      </c>
      <c r="J55" t="s">
        <v>187</v>
      </c>
      <c r="L55">
        <v>23488</v>
      </c>
      <c r="M55">
        <v>23488</v>
      </c>
      <c r="N55">
        <v>0</v>
      </c>
      <c r="O55">
        <v>0</v>
      </c>
      <c r="P55">
        <v>23488</v>
      </c>
      <c r="Q55" t="s">
        <v>131</v>
      </c>
      <c r="R55">
        <v>0</v>
      </c>
      <c r="S55">
        <v>0</v>
      </c>
      <c r="T55">
        <v>0</v>
      </c>
      <c r="U55">
        <v>0</v>
      </c>
      <c r="V55">
        <v>0</v>
      </c>
      <c r="W55">
        <v>0</v>
      </c>
      <c r="X55">
        <v>0</v>
      </c>
      <c r="Y55">
        <v>0</v>
      </c>
      <c r="Z55">
        <v>0</v>
      </c>
      <c r="AA55">
        <v>0</v>
      </c>
      <c r="AB55">
        <v>0</v>
      </c>
      <c r="AC55">
        <v>0</v>
      </c>
      <c r="AD55">
        <v>0</v>
      </c>
      <c r="AE55" t="s">
        <v>825</v>
      </c>
      <c r="AF55" t="s">
        <v>105</v>
      </c>
      <c r="AG55" t="s">
        <v>830</v>
      </c>
      <c r="AH55" t="s">
        <v>105</v>
      </c>
    </row>
    <row r="56" spans="1:34" ht="15">
      <c r="A56" t="s">
        <v>823</v>
      </c>
      <c r="B56" t="s">
        <v>102</v>
      </c>
      <c r="C56" t="s">
        <v>829</v>
      </c>
      <c r="D56" t="s">
        <v>396</v>
      </c>
      <c r="E56" t="s">
        <v>102</v>
      </c>
      <c r="F56">
        <v>2012</v>
      </c>
      <c r="G56" t="s">
        <v>113</v>
      </c>
      <c r="H56" t="s">
        <v>397</v>
      </c>
      <c r="I56" t="s">
        <v>115</v>
      </c>
      <c r="J56" t="s">
        <v>187</v>
      </c>
      <c r="L56">
        <v>43169</v>
      </c>
      <c r="M56">
        <v>43169</v>
      </c>
      <c r="N56">
        <v>0</v>
      </c>
      <c r="O56">
        <v>0</v>
      </c>
      <c r="P56">
        <v>43169</v>
      </c>
      <c r="Q56" t="s">
        <v>131</v>
      </c>
      <c r="R56">
        <v>0</v>
      </c>
      <c r="S56">
        <v>0</v>
      </c>
      <c r="T56">
        <v>0</v>
      </c>
      <c r="U56">
        <v>0</v>
      </c>
      <c r="V56">
        <v>0</v>
      </c>
      <c r="W56">
        <v>0</v>
      </c>
      <c r="X56">
        <v>0</v>
      </c>
      <c r="Y56">
        <v>0</v>
      </c>
      <c r="Z56">
        <v>0</v>
      </c>
      <c r="AA56">
        <v>0</v>
      </c>
      <c r="AB56">
        <v>0</v>
      </c>
      <c r="AC56">
        <v>0</v>
      </c>
      <c r="AD56">
        <v>0</v>
      </c>
      <c r="AE56" t="s">
        <v>825</v>
      </c>
      <c r="AF56" t="s">
        <v>105</v>
      </c>
      <c r="AG56" t="s">
        <v>830</v>
      </c>
      <c r="AH56" t="s">
        <v>105</v>
      </c>
    </row>
    <row r="57" spans="1:34" ht="15">
      <c r="A57" t="s">
        <v>823</v>
      </c>
      <c r="B57" t="s">
        <v>102</v>
      </c>
      <c r="C57" t="s">
        <v>829</v>
      </c>
      <c r="D57" t="s">
        <v>320</v>
      </c>
      <c r="E57" t="s">
        <v>102</v>
      </c>
      <c r="F57">
        <v>2012</v>
      </c>
      <c r="G57" t="s">
        <v>113</v>
      </c>
      <c r="H57" t="s">
        <v>298</v>
      </c>
      <c r="I57" t="s">
        <v>115</v>
      </c>
      <c r="J57" t="s">
        <v>187</v>
      </c>
      <c r="L57">
        <v>-20737</v>
      </c>
      <c r="M57">
        <v>-20737</v>
      </c>
      <c r="N57">
        <v>0</v>
      </c>
      <c r="O57">
        <v>0</v>
      </c>
      <c r="P57">
        <v>-20737</v>
      </c>
      <c r="Q57" t="s">
        <v>131</v>
      </c>
      <c r="R57">
        <v>0</v>
      </c>
      <c r="S57">
        <v>0</v>
      </c>
      <c r="T57">
        <v>0</v>
      </c>
      <c r="U57">
        <v>0</v>
      </c>
      <c r="V57">
        <v>0</v>
      </c>
      <c r="W57">
        <v>0</v>
      </c>
      <c r="X57">
        <v>0</v>
      </c>
      <c r="Y57">
        <v>0</v>
      </c>
      <c r="Z57">
        <v>0</v>
      </c>
      <c r="AA57">
        <v>0</v>
      </c>
      <c r="AB57">
        <v>0</v>
      </c>
      <c r="AC57">
        <v>0</v>
      </c>
      <c r="AD57">
        <v>0</v>
      </c>
      <c r="AE57" t="s">
        <v>825</v>
      </c>
      <c r="AF57" t="s">
        <v>105</v>
      </c>
      <c r="AG57" t="s">
        <v>830</v>
      </c>
      <c r="AH57" t="s">
        <v>105</v>
      </c>
    </row>
    <row r="58" spans="1:34" ht="15">
      <c r="A58" t="s">
        <v>823</v>
      </c>
      <c r="B58" t="s">
        <v>102</v>
      </c>
      <c r="C58" t="s">
        <v>829</v>
      </c>
      <c r="D58" t="s">
        <v>323</v>
      </c>
      <c r="E58" t="s">
        <v>102</v>
      </c>
      <c r="F58">
        <v>2012</v>
      </c>
      <c r="G58" t="s">
        <v>113</v>
      </c>
      <c r="H58" t="s">
        <v>324</v>
      </c>
      <c r="I58" t="s">
        <v>115</v>
      </c>
      <c r="J58" t="s">
        <v>187</v>
      </c>
      <c r="L58">
        <v>25764</v>
      </c>
      <c r="M58">
        <v>25764</v>
      </c>
      <c r="N58">
        <v>0</v>
      </c>
      <c r="O58">
        <v>0</v>
      </c>
      <c r="P58">
        <v>25764</v>
      </c>
      <c r="Q58" t="s">
        <v>131</v>
      </c>
      <c r="R58">
        <v>0</v>
      </c>
      <c r="S58">
        <v>0</v>
      </c>
      <c r="T58">
        <v>0</v>
      </c>
      <c r="U58">
        <v>0</v>
      </c>
      <c r="V58">
        <v>0</v>
      </c>
      <c r="W58">
        <v>0</v>
      </c>
      <c r="X58">
        <v>0</v>
      </c>
      <c r="Y58">
        <v>0</v>
      </c>
      <c r="Z58">
        <v>0</v>
      </c>
      <c r="AA58">
        <v>0</v>
      </c>
      <c r="AB58">
        <v>0</v>
      </c>
      <c r="AC58">
        <v>0</v>
      </c>
      <c r="AD58">
        <v>0</v>
      </c>
      <c r="AE58" t="s">
        <v>825</v>
      </c>
      <c r="AF58" t="s">
        <v>105</v>
      </c>
      <c r="AG58" t="s">
        <v>830</v>
      </c>
      <c r="AH58" t="s">
        <v>105</v>
      </c>
    </row>
    <row r="59" spans="1:34" ht="15">
      <c r="A59" t="s">
        <v>823</v>
      </c>
      <c r="B59" t="s">
        <v>102</v>
      </c>
      <c r="C59" t="s">
        <v>829</v>
      </c>
      <c r="D59" t="s">
        <v>278</v>
      </c>
      <c r="E59" t="s">
        <v>102</v>
      </c>
      <c r="F59">
        <v>2012</v>
      </c>
      <c r="G59" t="s">
        <v>113</v>
      </c>
      <c r="H59" t="s">
        <v>279</v>
      </c>
      <c r="I59" t="s">
        <v>115</v>
      </c>
      <c r="J59" t="s">
        <v>187</v>
      </c>
      <c r="L59">
        <v>15267</v>
      </c>
      <c r="M59">
        <v>15267</v>
      </c>
      <c r="N59">
        <v>0</v>
      </c>
      <c r="O59">
        <v>0</v>
      </c>
      <c r="P59">
        <v>15267</v>
      </c>
      <c r="Q59" t="s">
        <v>131</v>
      </c>
      <c r="R59">
        <v>0</v>
      </c>
      <c r="S59">
        <v>0</v>
      </c>
      <c r="T59">
        <v>0</v>
      </c>
      <c r="U59">
        <v>0</v>
      </c>
      <c r="V59">
        <v>0</v>
      </c>
      <c r="W59">
        <v>0</v>
      </c>
      <c r="X59">
        <v>0</v>
      </c>
      <c r="Y59">
        <v>0</v>
      </c>
      <c r="Z59">
        <v>0</v>
      </c>
      <c r="AA59">
        <v>0</v>
      </c>
      <c r="AB59">
        <v>0</v>
      </c>
      <c r="AC59">
        <v>0</v>
      </c>
      <c r="AD59">
        <v>0</v>
      </c>
      <c r="AE59" t="s">
        <v>825</v>
      </c>
      <c r="AF59" t="s">
        <v>105</v>
      </c>
      <c r="AG59" t="s">
        <v>830</v>
      </c>
      <c r="AH59" t="s">
        <v>105</v>
      </c>
    </row>
    <row r="60" spans="1:34" ht="15">
      <c r="A60" t="s">
        <v>823</v>
      </c>
      <c r="B60" t="s">
        <v>102</v>
      </c>
      <c r="C60" t="s">
        <v>829</v>
      </c>
      <c r="D60" t="s">
        <v>325</v>
      </c>
      <c r="E60" t="s">
        <v>102</v>
      </c>
      <c r="F60">
        <v>2012</v>
      </c>
      <c r="G60" t="s">
        <v>113</v>
      </c>
      <c r="H60" t="s">
        <v>326</v>
      </c>
      <c r="I60" t="s">
        <v>115</v>
      </c>
      <c r="J60" t="s">
        <v>187</v>
      </c>
      <c r="L60">
        <v>9232</v>
      </c>
      <c r="M60">
        <v>9232</v>
      </c>
      <c r="N60">
        <v>0</v>
      </c>
      <c r="O60">
        <v>0</v>
      </c>
      <c r="P60">
        <v>9232</v>
      </c>
      <c r="Q60" t="s">
        <v>131</v>
      </c>
      <c r="R60">
        <v>0</v>
      </c>
      <c r="S60">
        <v>0</v>
      </c>
      <c r="T60">
        <v>0</v>
      </c>
      <c r="U60">
        <v>0</v>
      </c>
      <c r="V60">
        <v>0</v>
      </c>
      <c r="W60">
        <v>0</v>
      </c>
      <c r="X60">
        <v>0</v>
      </c>
      <c r="Y60">
        <v>0</v>
      </c>
      <c r="Z60">
        <v>0</v>
      </c>
      <c r="AA60">
        <v>0</v>
      </c>
      <c r="AB60">
        <v>0</v>
      </c>
      <c r="AC60">
        <v>0</v>
      </c>
      <c r="AD60">
        <v>0</v>
      </c>
      <c r="AE60" t="s">
        <v>825</v>
      </c>
      <c r="AF60" t="s">
        <v>105</v>
      </c>
      <c r="AG60" t="s">
        <v>830</v>
      </c>
      <c r="AH60" t="s">
        <v>105</v>
      </c>
    </row>
    <row r="61" spans="1:34" ht="15">
      <c r="A61" t="s">
        <v>823</v>
      </c>
      <c r="B61" t="s">
        <v>102</v>
      </c>
      <c r="C61" t="s">
        <v>829</v>
      </c>
      <c r="D61" t="s">
        <v>579</v>
      </c>
      <c r="E61" t="s">
        <v>102</v>
      </c>
      <c r="F61">
        <v>2012</v>
      </c>
      <c r="G61" t="s">
        <v>113</v>
      </c>
      <c r="H61" t="s">
        <v>580</v>
      </c>
      <c r="I61" t="s">
        <v>115</v>
      </c>
      <c r="J61" t="s">
        <v>187</v>
      </c>
      <c r="L61">
        <v>345060</v>
      </c>
      <c r="M61">
        <v>345060</v>
      </c>
      <c r="N61">
        <v>0</v>
      </c>
      <c r="O61">
        <v>0</v>
      </c>
      <c r="P61">
        <v>345060</v>
      </c>
      <c r="Q61" t="s">
        <v>131</v>
      </c>
      <c r="R61">
        <v>0</v>
      </c>
      <c r="S61">
        <v>0</v>
      </c>
      <c r="T61">
        <v>0</v>
      </c>
      <c r="U61">
        <v>0</v>
      </c>
      <c r="V61">
        <v>0</v>
      </c>
      <c r="W61">
        <v>0</v>
      </c>
      <c r="X61">
        <v>0</v>
      </c>
      <c r="Y61">
        <v>0</v>
      </c>
      <c r="Z61">
        <v>0</v>
      </c>
      <c r="AA61">
        <v>0</v>
      </c>
      <c r="AB61">
        <v>0</v>
      </c>
      <c r="AC61">
        <v>0</v>
      </c>
      <c r="AD61">
        <v>0</v>
      </c>
      <c r="AE61" t="s">
        <v>825</v>
      </c>
      <c r="AF61" t="s">
        <v>105</v>
      </c>
      <c r="AG61" t="s">
        <v>830</v>
      </c>
      <c r="AH61" t="s">
        <v>105</v>
      </c>
    </row>
    <row r="62" spans="1:34" ht="15">
      <c r="A62" t="s">
        <v>823</v>
      </c>
      <c r="B62" t="s">
        <v>102</v>
      </c>
      <c r="C62" t="s">
        <v>829</v>
      </c>
      <c r="D62" t="s">
        <v>327</v>
      </c>
      <c r="E62" t="s">
        <v>102</v>
      </c>
      <c r="F62">
        <v>2012</v>
      </c>
      <c r="G62" t="s">
        <v>113</v>
      </c>
      <c r="H62" t="s">
        <v>328</v>
      </c>
      <c r="I62" t="s">
        <v>115</v>
      </c>
      <c r="J62" t="s">
        <v>187</v>
      </c>
      <c r="L62">
        <v>51563</v>
      </c>
      <c r="M62">
        <v>51563</v>
      </c>
      <c r="N62">
        <v>0</v>
      </c>
      <c r="O62">
        <v>0</v>
      </c>
      <c r="P62">
        <v>51563</v>
      </c>
      <c r="Q62" t="s">
        <v>131</v>
      </c>
      <c r="R62">
        <v>0</v>
      </c>
      <c r="S62">
        <v>0</v>
      </c>
      <c r="T62">
        <v>0</v>
      </c>
      <c r="U62">
        <v>0</v>
      </c>
      <c r="V62">
        <v>0</v>
      </c>
      <c r="W62">
        <v>0</v>
      </c>
      <c r="X62">
        <v>0</v>
      </c>
      <c r="Y62">
        <v>0</v>
      </c>
      <c r="Z62">
        <v>0</v>
      </c>
      <c r="AA62">
        <v>0</v>
      </c>
      <c r="AB62">
        <v>0</v>
      </c>
      <c r="AC62">
        <v>0</v>
      </c>
      <c r="AD62">
        <v>0</v>
      </c>
      <c r="AE62" t="s">
        <v>825</v>
      </c>
      <c r="AF62" t="s">
        <v>105</v>
      </c>
      <c r="AG62" t="s">
        <v>830</v>
      </c>
      <c r="AH62" t="s">
        <v>105</v>
      </c>
    </row>
    <row r="63" spans="1:34" ht="15">
      <c r="A63" t="s">
        <v>823</v>
      </c>
      <c r="B63" t="s">
        <v>102</v>
      </c>
      <c r="C63" t="s">
        <v>829</v>
      </c>
      <c r="D63" t="s">
        <v>331</v>
      </c>
      <c r="E63" t="s">
        <v>102</v>
      </c>
      <c r="F63">
        <v>2012</v>
      </c>
      <c r="G63" t="s">
        <v>113</v>
      </c>
      <c r="H63" t="s">
        <v>332</v>
      </c>
      <c r="I63" t="s">
        <v>115</v>
      </c>
      <c r="J63" t="s">
        <v>187</v>
      </c>
      <c r="L63">
        <v>45870</v>
      </c>
      <c r="M63">
        <v>45870</v>
      </c>
      <c r="N63">
        <v>0</v>
      </c>
      <c r="O63">
        <v>0</v>
      </c>
      <c r="P63">
        <v>45870</v>
      </c>
      <c r="Q63" t="s">
        <v>131</v>
      </c>
      <c r="R63">
        <v>0</v>
      </c>
      <c r="S63">
        <v>0</v>
      </c>
      <c r="T63">
        <v>0</v>
      </c>
      <c r="U63">
        <v>0</v>
      </c>
      <c r="V63">
        <v>0</v>
      </c>
      <c r="W63">
        <v>0</v>
      </c>
      <c r="X63">
        <v>0</v>
      </c>
      <c r="Y63">
        <v>0</v>
      </c>
      <c r="Z63">
        <v>0</v>
      </c>
      <c r="AA63">
        <v>0</v>
      </c>
      <c r="AB63">
        <v>0</v>
      </c>
      <c r="AC63">
        <v>0</v>
      </c>
      <c r="AD63">
        <v>0</v>
      </c>
      <c r="AE63" t="s">
        <v>825</v>
      </c>
      <c r="AF63" t="s">
        <v>105</v>
      </c>
      <c r="AG63" t="s">
        <v>830</v>
      </c>
      <c r="AH63" t="s">
        <v>105</v>
      </c>
    </row>
    <row r="64" spans="1:34" ht="15">
      <c r="A64" t="s">
        <v>823</v>
      </c>
      <c r="B64" t="s">
        <v>102</v>
      </c>
      <c r="C64" t="s">
        <v>829</v>
      </c>
      <c r="D64" t="s">
        <v>833</v>
      </c>
      <c r="E64" t="s">
        <v>102</v>
      </c>
      <c r="F64">
        <v>2012</v>
      </c>
      <c r="G64" t="s">
        <v>113</v>
      </c>
      <c r="H64" t="s">
        <v>834</v>
      </c>
      <c r="I64" t="s">
        <v>115</v>
      </c>
      <c r="J64" t="s">
        <v>187</v>
      </c>
      <c r="L64">
        <v>68181</v>
      </c>
      <c r="M64">
        <v>68181</v>
      </c>
      <c r="N64">
        <v>0</v>
      </c>
      <c r="O64">
        <v>0</v>
      </c>
      <c r="P64">
        <v>68181</v>
      </c>
      <c r="Q64" t="s">
        <v>131</v>
      </c>
      <c r="R64">
        <v>0</v>
      </c>
      <c r="S64">
        <v>0</v>
      </c>
      <c r="T64">
        <v>0</v>
      </c>
      <c r="U64">
        <v>0</v>
      </c>
      <c r="V64">
        <v>0</v>
      </c>
      <c r="W64">
        <v>0</v>
      </c>
      <c r="X64">
        <v>0</v>
      </c>
      <c r="Y64">
        <v>0</v>
      </c>
      <c r="Z64">
        <v>0</v>
      </c>
      <c r="AA64">
        <v>0</v>
      </c>
      <c r="AB64">
        <v>0</v>
      </c>
      <c r="AC64">
        <v>0</v>
      </c>
      <c r="AD64">
        <v>0</v>
      </c>
      <c r="AE64" t="s">
        <v>825</v>
      </c>
      <c r="AF64" t="s">
        <v>105</v>
      </c>
      <c r="AG64" t="s">
        <v>830</v>
      </c>
      <c r="AH64" t="s">
        <v>105</v>
      </c>
    </row>
    <row r="65" spans="1:34" ht="15">
      <c r="A65" t="s">
        <v>823</v>
      </c>
      <c r="B65" t="s">
        <v>102</v>
      </c>
      <c r="C65" t="s">
        <v>829</v>
      </c>
      <c r="D65" t="s">
        <v>333</v>
      </c>
      <c r="E65" t="s">
        <v>102</v>
      </c>
      <c r="F65">
        <v>2012</v>
      </c>
      <c r="G65" t="s">
        <v>113</v>
      </c>
      <c r="H65" t="s">
        <v>334</v>
      </c>
      <c r="I65" t="s">
        <v>115</v>
      </c>
      <c r="J65" t="s">
        <v>187</v>
      </c>
      <c r="L65">
        <v>-1771399</v>
      </c>
      <c r="M65">
        <v>-1771399</v>
      </c>
      <c r="N65">
        <v>0</v>
      </c>
      <c r="O65">
        <v>0</v>
      </c>
      <c r="P65">
        <v>-1771399</v>
      </c>
      <c r="Q65" t="s">
        <v>131</v>
      </c>
      <c r="R65">
        <v>0</v>
      </c>
      <c r="S65">
        <v>0</v>
      </c>
      <c r="T65">
        <v>0</v>
      </c>
      <c r="U65">
        <v>0</v>
      </c>
      <c r="V65">
        <v>0</v>
      </c>
      <c r="W65">
        <v>0</v>
      </c>
      <c r="X65">
        <v>0</v>
      </c>
      <c r="Y65">
        <v>0</v>
      </c>
      <c r="Z65">
        <v>0</v>
      </c>
      <c r="AA65">
        <v>0</v>
      </c>
      <c r="AB65">
        <v>0</v>
      </c>
      <c r="AC65">
        <v>0</v>
      </c>
      <c r="AD65">
        <v>0</v>
      </c>
      <c r="AE65" t="s">
        <v>825</v>
      </c>
      <c r="AF65" t="s">
        <v>105</v>
      </c>
      <c r="AG65" t="s">
        <v>830</v>
      </c>
      <c r="AH65" t="s">
        <v>105</v>
      </c>
    </row>
    <row r="66" spans="1:34" ht="15">
      <c r="A66" t="s">
        <v>823</v>
      </c>
      <c r="B66" t="s">
        <v>102</v>
      </c>
      <c r="C66" t="s">
        <v>829</v>
      </c>
      <c r="D66" t="s">
        <v>335</v>
      </c>
      <c r="E66" t="s">
        <v>102</v>
      </c>
      <c r="F66">
        <v>2012</v>
      </c>
      <c r="G66" t="s">
        <v>113</v>
      </c>
      <c r="H66" t="s">
        <v>336</v>
      </c>
      <c r="I66" t="s">
        <v>115</v>
      </c>
      <c r="J66" t="s">
        <v>187</v>
      </c>
      <c r="L66">
        <v>-13734</v>
      </c>
      <c r="M66">
        <v>-13734</v>
      </c>
      <c r="N66">
        <v>0</v>
      </c>
      <c r="O66">
        <v>0</v>
      </c>
      <c r="P66">
        <v>-13734</v>
      </c>
      <c r="Q66" t="s">
        <v>131</v>
      </c>
      <c r="R66">
        <v>0</v>
      </c>
      <c r="S66">
        <v>0</v>
      </c>
      <c r="T66">
        <v>0</v>
      </c>
      <c r="U66">
        <v>0</v>
      </c>
      <c r="V66">
        <v>0</v>
      </c>
      <c r="W66">
        <v>0</v>
      </c>
      <c r="X66">
        <v>0</v>
      </c>
      <c r="Y66">
        <v>0</v>
      </c>
      <c r="Z66">
        <v>0</v>
      </c>
      <c r="AA66">
        <v>0</v>
      </c>
      <c r="AB66">
        <v>0</v>
      </c>
      <c r="AC66">
        <v>0</v>
      </c>
      <c r="AD66">
        <v>0</v>
      </c>
      <c r="AE66" t="s">
        <v>825</v>
      </c>
      <c r="AF66" t="s">
        <v>105</v>
      </c>
      <c r="AG66" t="s">
        <v>830</v>
      </c>
      <c r="AH66" t="s">
        <v>105</v>
      </c>
    </row>
    <row r="67" spans="1:34" ht="15">
      <c r="A67" t="s">
        <v>823</v>
      </c>
      <c r="B67" t="s">
        <v>102</v>
      </c>
      <c r="C67" t="s">
        <v>829</v>
      </c>
      <c r="D67" t="s">
        <v>266</v>
      </c>
      <c r="E67" t="s">
        <v>102</v>
      </c>
      <c r="F67">
        <v>2012</v>
      </c>
      <c r="G67" t="s">
        <v>113</v>
      </c>
      <c r="H67" t="s">
        <v>267</v>
      </c>
      <c r="I67" t="s">
        <v>115</v>
      </c>
      <c r="J67" t="s">
        <v>187</v>
      </c>
      <c r="L67">
        <v>825</v>
      </c>
      <c r="M67">
        <v>825</v>
      </c>
      <c r="N67">
        <v>0</v>
      </c>
      <c r="O67">
        <v>0</v>
      </c>
      <c r="P67">
        <v>825</v>
      </c>
      <c r="Q67" t="s">
        <v>131</v>
      </c>
      <c r="R67">
        <v>0</v>
      </c>
      <c r="S67">
        <v>0</v>
      </c>
      <c r="T67">
        <v>0</v>
      </c>
      <c r="U67">
        <v>0</v>
      </c>
      <c r="V67">
        <v>0</v>
      </c>
      <c r="W67">
        <v>0</v>
      </c>
      <c r="X67">
        <v>0</v>
      </c>
      <c r="Y67">
        <v>0</v>
      </c>
      <c r="Z67">
        <v>0</v>
      </c>
      <c r="AA67">
        <v>0</v>
      </c>
      <c r="AB67">
        <v>0</v>
      </c>
      <c r="AC67">
        <v>0</v>
      </c>
      <c r="AD67">
        <v>0</v>
      </c>
      <c r="AE67" t="s">
        <v>825</v>
      </c>
      <c r="AF67" t="s">
        <v>105</v>
      </c>
      <c r="AG67" t="s">
        <v>830</v>
      </c>
      <c r="AH67" t="s">
        <v>105</v>
      </c>
    </row>
    <row r="68" spans="1:34" ht="15">
      <c r="A68" t="s">
        <v>823</v>
      </c>
      <c r="B68" t="s">
        <v>102</v>
      </c>
      <c r="C68" t="s">
        <v>829</v>
      </c>
      <c r="D68" t="s">
        <v>280</v>
      </c>
      <c r="E68" t="s">
        <v>102</v>
      </c>
      <c r="F68">
        <v>2012</v>
      </c>
      <c r="G68" t="s">
        <v>113</v>
      </c>
      <c r="H68" t="s">
        <v>281</v>
      </c>
      <c r="I68" t="s">
        <v>115</v>
      </c>
      <c r="J68" t="s">
        <v>187</v>
      </c>
      <c r="L68">
        <v>825249</v>
      </c>
      <c r="M68">
        <v>825249</v>
      </c>
      <c r="N68">
        <v>0</v>
      </c>
      <c r="O68">
        <v>0</v>
      </c>
      <c r="P68">
        <v>825249</v>
      </c>
      <c r="Q68" t="s">
        <v>131</v>
      </c>
      <c r="R68">
        <v>0</v>
      </c>
      <c r="S68">
        <v>0</v>
      </c>
      <c r="T68">
        <v>0</v>
      </c>
      <c r="U68">
        <v>0</v>
      </c>
      <c r="V68">
        <v>0</v>
      </c>
      <c r="W68">
        <v>0</v>
      </c>
      <c r="X68">
        <v>0</v>
      </c>
      <c r="Y68">
        <v>0</v>
      </c>
      <c r="Z68">
        <v>0</v>
      </c>
      <c r="AA68">
        <v>0</v>
      </c>
      <c r="AB68">
        <v>0</v>
      </c>
      <c r="AC68">
        <v>0</v>
      </c>
      <c r="AD68">
        <v>0</v>
      </c>
      <c r="AE68" t="s">
        <v>825</v>
      </c>
      <c r="AF68" t="s">
        <v>105</v>
      </c>
      <c r="AG68" t="s">
        <v>830</v>
      </c>
      <c r="AH68" t="s">
        <v>105</v>
      </c>
    </row>
    <row r="69" spans="1:34" ht="15">
      <c r="A69" t="s">
        <v>823</v>
      </c>
      <c r="B69" t="s">
        <v>102</v>
      </c>
      <c r="C69" t="s">
        <v>829</v>
      </c>
      <c r="D69" t="s">
        <v>581</v>
      </c>
      <c r="E69" t="s">
        <v>102</v>
      </c>
      <c r="F69">
        <v>2012</v>
      </c>
      <c r="G69" t="s">
        <v>113</v>
      </c>
      <c r="H69" t="s">
        <v>582</v>
      </c>
      <c r="I69" t="s">
        <v>115</v>
      </c>
      <c r="J69" t="s">
        <v>187</v>
      </c>
      <c r="L69">
        <v>79662</v>
      </c>
      <c r="M69">
        <v>79662</v>
      </c>
      <c r="N69">
        <v>0</v>
      </c>
      <c r="O69">
        <v>0</v>
      </c>
      <c r="P69">
        <v>79662</v>
      </c>
      <c r="Q69" t="s">
        <v>131</v>
      </c>
      <c r="R69">
        <v>0</v>
      </c>
      <c r="S69">
        <v>0</v>
      </c>
      <c r="T69">
        <v>0</v>
      </c>
      <c r="U69">
        <v>0</v>
      </c>
      <c r="V69">
        <v>0</v>
      </c>
      <c r="W69">
        <v>0</v>
      </c>
      <c r="X69">
        <v>0</v>
      </c>
      <c r="Y69">
        <v>0</v>
      </c>
      <c r="Z69">
        <v>0</v>
      </c>
      <c r="AA69">
        <v>0</v>
      </c>
      <c r="AB69">
        <v>0</v>
      </c>
      <c r="AC69">
        <v>0</v>
      </c>
      <c r="AD69">
        <v>0</v>
      </c>
      <c r="AE69" t="s">
        <v>825</v>
      </c>
      <c r="AF69" t="s">
        <v>105</v>
      </c>
      <c r="AG69" t="s">
        <v>830</v>
      </c>
      <c r="AH69" t="s">
        <v>105</v>
      </c>
    </row>
    <row r="70" spans="1:34" ht="15">
      <c r="A70" t="s">
        <v>823</v>
      </c>
      <c r="B70" t="s">
        <v>102</v>
      </c>
      <c r="C70" t="s">
        <v>829</v>
      </c>
      <c r="D70" t="s">
        <v>337</v>
      </c>
      <c r="E70" t="s">
        <v>102</v>
      </c>
      <c r="F70">
        <v>2012</v>
      </c>
      <c r="G70" t="s">
        <v>113</v>
      </c>
      <c r="H70" t="s">
        <v>338</v>
      </c>
      <c r="I70" t="s">
        <v>115</v>
      </c>
      <c r="J70" t="s">
        <v>187</v>
      </c>
      <c r="L70">
        <v>14815</v>
      </c>
      <c r="M70">
        <v>14815</v>
      </c>
      <c r="N70">
        <v>0</v>
      </c>
      <c r="O70">
        <v>0</v>
      </c>
      <c r="P70">
        <v>14815</v>
      </c>
      <c r="Q70" t="s">
        <v>131</v>
      </c>
      <c r="R70">
        <v>0</v>
      </c>
      <c r="S70">
        <v>0</v>
      </c>
      <c r="T70">
        <v>0</v>
      </c>
      <c r="U70">
        <v>0</v>
      </c>
      <c r="V70">
        <v>0</v>
      </c>
      <c r="W70">
        <v>0</v>
      </c>
      <c r="X70">
        <v>0</v>
      </c>
      <c r="Y70">
        <v>0</v>
      </c>
      <c r="Z70">
        <v>0</v>
      </c>
      <c r="AA70">
        <v>0</v>
      </c>
      <c r="AB70">
        <v>0</v>
      </c>
      <c r="AC70">
        <v>0</v>
      </c>
      <c r="AD70">
        <v>0</v>
      </c>
      <c r="AE70" t="s">
        <v>825</v>
      </c>
      <c r="AF70" t="s">
        <v>105</v>
      </c>
      <c r="AG70" t="s">
        <v>830</v>
      </c>
      <c r="AH70" t="s">
        <v>105</v>
      </c>
    </row>
    <row r="71" spans="1:34" ht="15">
      <c r="A71" t="s">
        <v>823</v>
      </c>
      <c r="B71" t="s">
        <v>102</v>
      </c>
      <c r="C71" t="s">
        <v>829</v>
      </c>
      <c r="D71" t="s">
        <v>155</v>
      </c>
      <c r="E71" t="s">
        <v>102</v>
      </c>
      <c r="F71">
        <v>2012</v>
      </c>
      <c r="G71" t="s">
        <v>113</v>
      </c>
      <c r="H71" t="s">
        <v>156</v>
      </c>
      <c r="I71" t="s">
        <v>115</v>
      </c>
      <c r="J71" t="s">
        <v>157</v>
      </c>
      <c r="L71">
        <v>0</v>
      </c>
      <c r="M71">
        <v>0</v>
      </c>
      <c r="N71">
        <v>0</v>
      </c>
      <c r="O71">
        <v>0</v>
      </c>
      <c r="P71">
        <v>0</v>
      </c>
      <c r="Q71" t="s">
        <v>103</v>
      </c>
      <c r="R71">
        <v>0</v>
      </c>
      <c r="S71">
        <v>0</v>
      </c>
      <c r="T71">
        <v>0</v>
      </c>
      <c r="U71">
        <v>0</v>
      </c>
      <c r="V71">
        <v>0</v>
      </c>
      <c r="W71">
        <v>0</v>
      </c>
      <c r="X71">
        <v>0</v>
      </c>
      <c r="Y71">
        <v>0</v>
      </c>
      <c r="Z71">
        <v>0</v>
      </c>
      <c r="AA71">
        <v>0</v>
      </c>
      <c r="AB71">
        <v>0</v>
      </c>
      <c r="AC71">
        <v>0</v>
      </c>
      <c r="AD71">
        <v>0</v>
      </c>
      <c r="AE71" t="s">
        <v>825</v>
      </c>
      <c r="AF71" t="s">
        <v>105</v>
      </c>
      <c r="AG71" t="s">
        <v>830</v>
      </c>
      <c r="AH71" t="s">
        <v>105</v>
      </c>
    </row>
    <row r="72" spans="1:34" ht="15">
      <c r="A72" t="s">
        <v>823</v>
      </c>
      <c r="B72" t="s">
        <v>102</v>
      </c>
      <c r="C72" t="s">
        <v>829</v>
      </c>
      <c r="D72" t="s">
        <v>158</v>
      </c>
      <c r="E72" t="s">
        <v>102</v>
      </c>
      <c r="F72">
        <v>2012</v>
      </c>
      <c r="G72" t="s">
        <v>113</v>
      </c>
      <c r="H72" t="s">
        <v>159</v>
      </c>
      <c r="I72" t="s">
        <v>115</v>
      </c>
      <c r="J72" t="s">
        <v>157</v>
      </c>
      <c r="L72">
        <v>0</v>
      </c>
      <c r="M72">
        <v>0</v>
      </c>
      <c r="N72">
        <v>0</v>
      </c>
      <c r="O72">
        <v>0</v>
      </c>
      <c r="P72">
        <v>0</v>
      </c>
      <c r="Q72" t="s">
        <v>103</v>
      </c>
      <c r="R72">
        <v>0</v>
      </c>
      <c r="S72">
        <v>0</v>
      </c>
      <c r="T72">
        <v>0</v>
      </c>
      <c r="U72">
        <v>0</v>
      </c>
      <c r="V72">
        <v>0</v>
      </c>
      <c r="W72">
        <v>0</v>
      </c>
      <c r="X72">
        <v>0</v>
      </c>
      <c r="Y72">
        <v>0</v>
      </c>
      <c r="Z72">
        <v>0</v>
      </c>
      <c r="AA72">
        <v>0</v>
      </c>
      <c r="AB72">
        <v>0</v>
      </c>
      <c r="AC72">
        <v>0</v>
      </c>
      <c r="AD72">
        <v>0</v>
      </c>
      <c r="AE72" t="s">
        <v>825</v>
      </c>
      <c r="AF72" t="s">
        <v>105</v>
      </c>
      <c r="AG72" t="s">
        <v>830</v>
      </c>
      <c r="AH72" t="s">
        <v>105</v>
      </c>
    </row>
    <row r="73" spans="1:34" ht="15">
      <c r="A73" t="s">
        <v>823</v>
      </c>
      <c r="B73" t="s">
        <v>102</v>
      </c>
      <c r="C73" t="s">
        <v>829</v>
      </c>
      <c r="D73" t="s">
        <v>191</v>
      </c>
      <c r="E73" t="s">
        <v>102</v>
      </c>
      <c r="F73">
        <v>2012</v>
      </c>
      <c r="G73" t="s">
        <v>113</v>
      </c>
      <c r="H73" t="s">
        <v>192</v>
      </c>
      <c r="I73" t="s">
        <v>115</v>
      </c>
      <c r="J73" t="s">
        <v>193</v>
      </c>
      <c r="L73">
        <v>8789</v>
      </c>
      <c r="M73">
        <v>8789</v>
      </c>
      <c r="N73">
        <v>0</v>
      </c>
      <c r="O73">
        <v>0</v>
      </c>
      <c r="P73">
        <v>8789</v>
      </c>
      <c r="Q73" t="s">
        <v>131</v>
      </c>
      <c r="R73">
        <v>0</v>
      </c>
      <c r="S73">
        <v>0</v>
      </c>
      <c r="T73">
        <v>0</v>
      </c>
      <c r="U73">
        <v>0</v>
      </c>
      <c r="V73">
        <v>0</v>
      </c>
      <c r="W73">
        <v>0</v>
      </c>
      <c r="X73">
        <v>0</v>
      </c>
      <c r="Y73">
        <v>0</v>
      </c>
      <c r="Z73">
        <v>0</v>
      </c>
      <c r="AA73">
        <v>0</v>
      </c>
      <c r="AB73">
        <v>0</v>
      </c>
      <c r="AC73">
        <v>0</v>
      </c>
      <c r="AD73">
        <v>0</v>
      </c>
      <c r="AE73" t="s">
        <v>825</v>
      </c>
      <c r="AF73" t="s">
        <v>105</v>
      </c>
      <c r="AG73" t="s">
        <v>830</v>
      </c>
      <c r="AH73" t="s">
        <v>105</v>
      </c>
    </row>
    <row r="74" spans="1:34" ht="15">
      <c r="A74" t="s">
        <v>823</v>
      </c>
      <c r="B74" t="s">
        <v>102</v>
      </c>
      <c r="C74" t="s">
        <v>829</v>
      </c>
      <c r="D74" t="s">
        <v>225</v>
      </c>
      <c r="E74" t="s">
        <v>102</v>
      </c>
      <c r="F74">
        <v>2012</v>
      </c>
      <c r="G74" t="s">
        <v>113</v>
      </c>
      <c r="H74" t="s">
        <v>226</v>
      </c>
      <c r="I74" t="s">
        <v>115</v>
      </c>
      <c r="J74" t="s">
        <v>227</v>
      </c>
      <c r="L74">
        <v>0</v>
      </c>
      <c r="M74">
        <v>0</v>
      </c>
      <c r="N74">
        <v>0</v>
      </c>
      <c r="O74">
        <v>0</v>
      </c>
      <c r="P74">
        <v>0</v>
      </c>
      <c r="Q74" t="s">
        <v>103</v>
      </c>
      <c r="R74">
        <v>-776.65</v>
      </c>
      <c r="S74">
        <v>-631.04</v>
      </c>
      <c r="T74">
        <v>-776.66</v>
      </c>
      <c r="U74">
        <v>0</v>
      </c>
      <c r="V74">
        <v>-1116.44</v>
      </c>
      <c r="W74">
        <v>-922.28</v>
      </c>
      <c r="X74">
        <v>-922.28</v>
      </c>
      <c r="Y74">
        <v>-970.82</v>
      </c>
      <c r="Z74">
        <v>-1893.01</v>
      </c>
      <c r="AA74">
        <v>-970.82</v>
      </c>
      <c r="AB74">
        <v>-679.57</v>
      </c>
      <c r="AC74">
        <v>-10655.03</v>
      </c>
      <c r="AD74">
        <v>20314.600000000002</v>
      </c>
      <c r="AE74" t="s">
        <v>825</v>
      </c>
      <c r="AF74" t="s">
        <v>105</v>
      </c>
      <c r="AG74" t="s">
        <v>830</v>
      </c>
      <c r="AH74" t="s">
        <v>105</v>
      </c>
    </row>
    <row r="75" spans="1:34" ht="15">
      <c r="A75" t="s">
        <v>823</v>
      </c>
      <c r="B75" t="s">
        <v>102</v>
      </c>
      <c r="C75" t="s">
        <v>829</v>
      </c>
      <c r="D75" t="s">
        <v>225</v>
      </c>
      <c r="E75" t="s">
        <v>106</v>
      </c>
      <c r="F75">
        <v>2012</v>
      </c>
      <c r="G75" t="s">
        <v>113</v>
      </c>
      <c r="H75" t="s">
        <v>226</v>
      </c>
      <c r="I75" t="s">
        <v>115</v>
      </c>
      <c r="J75" t="s">
        <v>227</v>
      </c>
      <c r="L75">
        <v>0</v>
      </c>
      <c r="M75">
        <v>0</v>
      </c>
      <c r="N75">
        <v>-20314.600000000002</v>
      </c>
      <c r="O75">
        <v>0</v>
      </c>
      <c r="P75">
        <v>20314.600000000002</v>
      </c>
      <c r="Q75" t="s">
        <v>103</v>
      </c>
      <c r="R75">
        <v>0</v>
      </c>
      <c r="S75">
        <v>0</v>
      </c>
      <c r="T75">
        <v>0</v>
      </c>
      <c r="U75">
        <v>0</v>
      </c>
      <c r="V75">
        <v>0</v>
      </c>
      <c r="W75">
        <v>0</v>
      </c>
      <c r="X75">
        <v>0</v>
      </c>
      <c r="Y75">
        <v>0</v>
      </c>
      <c r="Z75">
        <v>0</v>
      </c>
      <c r="AA75">
        <v>0</v>
      </c>
      <c r="AB75">
        <v>0</v>
      </c>
      <c r="AC75">
        <v>0</v>
      </c>
      <c r="AD75">
        <v>-20314.600000000002</v>
      </c>
      <c r="AE75" t="s">
        <v>825</v>
      </c>
      <c r="AF75" t="s">
        <v>105</v>
      </c>
      <c r="AG75" t="s">
        <v>830</v>
      </c>
      <c r="AH75" t="s">
        <v>107</v>
      </c>
    </row>
    <row r="76" spans="1:34" ht="15">
      <c r="A76" t="s">
        <v>823</v>
      </c>
      <c r="B76" t="s">
        <v>102</v>
      </c>
      <c r="C76" t="s">
        <v>829</v>
      </c>
      <c r="D76" t="s">
        <v>228</v>
      </c>
      <c r="E76" t="s">
        <v>102</v>
      </c>
      <c r="F76">
        <v>2012</v>
      </c>
      <c r="G76" t="s">
        <v>113</v>
      </c>
      <c r="H76" t="s">
        <v>229</v>
      </c>
      <c r="I76" t="s">
        <v>115</v>
      </c>
      <c r="J76" t="s">
        <v>227</v>
      </c>
      <c r="L76">
        <v>0</v>
      </c>
      <c r="M76">
        <v>0</v>
      </c>
      <c r="N76">
        <v>0</v>
      </c>
      <c r="O76">
        <v>0</v>
      </c>
      <c r="P76">
        <v>0</v>
      </c>
      <c r="Q76" t="s">
        <v>103</v>
      </c>
      <c r="R76">
        <v>-446.57</v>
      </c>
      <c r="S76">
        <v>-362.85</v>
      </c>
      <c r="T76">
        <v>-446.58</v>
      </c>
      <c r="U76">
        <v>0</v>
      </c>
      <c r="V76">
        <v>-641.95</v>
      </c>
      <c r="W76">
        <v>-530.3100000000001</v>
      </c>
      <c r="X76">
        <v>-530.3100000000001</v>
      </c>
      <c r="Y76">
        <v>-558.22</v>
      </c>
      <c r="Z76">
        <v>-1088.48</v>
      </c>
      <c r="AA76">
        <v>-558.22</v>
      </c>
      <c r="AB76">
        <v>-390.75</v>
      </c>
      <c r="AC76">
        <v>-6217.07</v>
      </c>
      <c r="AD76">
        <v>11771.31</v>
      </c>
      <c r="AE76" t="s">
        <v>825</v>
      </c>
      <c r="AF76" t="s">
        <v>105</v>
      </c>
      <c r="AG76" t="s">
        <v>830</v>
      </c>
      <c r="AH76" t="s">
        <v>105</v>
      </c>
    </row>
    <row r="77" spans="1:34" ht="15">
      <c r="A77" t="s">
        <v>823</v>
      </c>
      <c r="B77" t="s">
        <v>102</v>
      </c>
      <c r="C77" t="s">
        <v>829</v>
      </c>
      <c r="D77" t="s">
        <v>228</v>
      </c>
      <c r="E77" t="s">
        <v>106</v>
      </c>
      <c r="F77">
        <v>2012</v>
      </c>
      <c r="G77" t="s">
        <v>113</v>
      </c>
      <c r="H77" t="s">
        <v>229</v>
      </c>
      <c r="I77" t="s">
        <v>115</v>
      </c>
      <c r="J77" t="s">
        <v>227</v>
      </c>
      <c r="L77">
        <v>0</v>
      </c>
      <c r="M77">
        <v>0</v>
      </c>
      <c r="N77">
        <v>-11771.31</v>
      </c>
      <c r="O77">
        <v>0</v>
      </c>
      <c r="P77">
        <v>11771.31</v>
      </c>
      <c r="Q77" t="s">
        <v>103</v>
      </c>
      <c r="R77">
        <v>0</v>
      </c>
      <c r="S77">
        <v>0</v>
      </c>
      <c r="T77">
        <v>0</v>
      </c>
      <c r="U77">
        <v>0</v>
      </c>
      <c r="V77">
        <v>0</v>
      </c>
      <c r="W77">
        <v>0</v>
      </c>
      <c r="X77">
        <v>0</v>
      </c>
      <c r="Y77">
        <v>0</v>
      </c>
      <c r="Z77">
        <v>0</v>
      </c>
      <c r="AA77">
        <v>0</v>
      </c>
      <c r="AB77">
        <v>0</v>
      </c>
      <c r="AC77">
        <v>0</v>
      </c>
      <c r="AD77">
        <v>-11771.31</v>
      </c>
      <c r="AE77" t="s">
        <v>825</v>
      </c>
      <c r="AF77" t="s">
        <v>105</v>
      </c>
      <c r="AG77" t="s">
        <v>830</v>
      </c>
      <c r="AH77" t="s">
        <v>107</v>
      </c>
    </row>
    <row r="78" spans="1:34" ht="15">
      <c r="A78" t="s">
        <v>823</v>
      </c>
      <c r="B78" t="s">
        <v>102</v>
      </c>
      <c r="C78" t="s">
        <v>835</v>
      </c>
      <c r="D78" t="s">
        <v>127</v>
      </c>
      <c r="E78" t="s">
        <v>102</v>
      </c>
      <c r="F78">
        <v>2012</v>
      </c>
      <c r="G78" t="s">
        <v>113</v>
      </c>
      <c r="H78" t="s">
        <v>128</v>
      </c>
      <c r="I78" t="s">
        <v>115</v>
      </c>
      <c r="J78" t="s">
        <v>129</v>
      </c>
      <c r="K78" t="s">
        <v>130</v>
      </c>
      <c r="L78">
        <v>495208.08</v>
      </c>
      <c r="M78">
        <v>495208.08</v>
      </c>
      <c r="N78">
        <v>0</v>
      </c>
      <c r="O78">
        <v>0</v>
      </c>
      <c r="P78">
        <v>495208.08</v>
      </c>
      <c r="Q78" t="s">
        <v>131</v>
      </c>
      <c r="R78">
        <v>0</v>
      </c>
      <c r="S78">
        <v>0</v>
      </c>
      <c r="T78">
        <v>0</v>
      </c>
      <c r="U78">
        <v>0</v>
      </c>
      <c r="V78">
        <v>0</v>
      </c>
      <c r="W78">
        <v>0</v>
      </c>
      <c r="X78">
        <v>0</v>
      </c>
      <c r="Y78">
        <v>0</v>
      </c>
      <c r="Z78">
        <v>0</v>
      </c>
      <c r="AA78">
        <v>0</v>
      </c>
      <c r="AB78">
        <v>0</v>
      </c>
      <c r="AC78">
        <v>0</v>
      </c>
      <c r="AD78">
        <v>0</v>
      </c>
      <c r="AE78" t="s">
        <v>825</v>
      </c>
      <c r="AF78" t="s">
        <v>105</v>
      </c>
      <c r="AG78" t="s">
        <v>836</v>
      </c>
      <c r="AH78" t="s">
        <v>105</v>
      </c>
    </row>
    <row r="79" spans="1:34" ht="15">
      <c r="A79" t="s">
        <v>823</v>
      </c>
      <c r="B79" t="s">
        <v>102</v>
      </c>
      <c r="C79" t="s">
        <v>835</v>
      </c>
      <c r="D79" t="s">
        <v>132</v>
      </c>
      <c r="E79" t="s">
        <v>102</v>
      </c>
      <c r="F79">
        <v>2012</v>
      </c>
      <c r="G79" t="s">
        <v>113</v>
      </c>
      <c r="H79" t="s">
        <v>133</v>
      </c>
      <c r="I79" t="s">
        <v>115</v>
      </c>
      <c r="J79" t="s">
        <v>129</v>
      </c>
      <c r="K79" t="s">
        <v>130</v>
      </c>
      <c r="L79">
        <v>0</v>
      </c>
      <c r="M79">
        <v>0</v>
      </c>
      <c r="N79">
        <v>0</v>
      </c>
      <c r="O79">
        <v>0</v>
      </c>
      <c r="P79">
        <v>0</v>
      </c>
      <c r="Q79" t="s">
        <v>103</v>
      </c>
      <c r="R79">
        <v>0</v>
      </c>
      <c r="S79">
        <v>21955.45</v>
      </c>
      <c r="T79">
        <v>-21955.45</v>
      </c>
      <c r="U79">
        <v>0</v>
      </c>
      <c r="V79">
        <v>7479.25</v>
      </c>
      <c r="W79">
        <v>1869.82</v>
      </c>
      <c r="X79">
        <v>6707.18</v>
      </c>
      <c r="Y79">
        <v>-16056.25</v>
      </c>
      <c r="Z79">
        <v>0</v>
      </c>
      <c r="AA79">
        <v>6881.25</v>
      </c>
      <c r="AB79">
        <v>-6881.25</v>
      </c>
      <c r="AC79">
        <v>0</v>
      </c>
      <c r="AD79">
        <v>0</v>
      </c>
      <c r="AE79" t="s">
        <v>825</v>
      </c>
      <c r="AF79" t="s">
        <v>105</v>
      </c>
      <c r="AG79" t="s">
        <v>836</v>
      </c>
      <c r="AH79" t="s">
        <v>105</v>
      </c>
    </row>
    <row r="80" spans="1:34" ht="15">
      <c r="A80" t="s">
        <v>823</v>
      </c>
      <c r="B80" t="s">
        <v>102</v>
      </c>
      <c r="C80" t="s">
        <v>835</v>
      </c>
      <c r="D80" t="s">
        <v>134</v>
      </c>
      <c r="E80" t="s">
        <v>102</v>
      </c>
      <c r="F80">
        <v>2012</v>
      </c>
      <c r="G80" t="s">
        <v>113</v>
      </c>
      <c r="H80" t="s">
        <v>135</v>
      </c>
      <c r="I80" t="s">
        <v>115</v>
      </c>
      <c r="J80" t="s">
        <v>129</v>
      </c>
      <c r="K80" t="s">
        <v>136</v>
      </c>
      <c r="L80">
        <v>61920</v>
      </c>
      <c r="M80">
        <v>61920</v>
      </c>
      <c r="N80">
        <v>0</v>
      </c>
      <c r="O80">
        <v>0</v>
      </c>
      <c r="P80">
        <v>61920</v>
      </c>
      <c r="Q80" t="s">
        <v>131</v>
      </c>
      <c r="R80">
        <v>0</v>
      </c>
      <c r="S80">
        <v>0</v>
      </c>
      <c r="T80">
        <v>0</v>
      </c>
      <c r="U80">
        <v>0</v>
      </c>
      <c r="V80">
        <v>0</v>
      </c>
      <c r="W80">
        <v>0</v>
      </c>
      <c r="X80">
        <v>0</v>
      </c>
      <c r="Y80">
        <v>0</v>
      </c>
      <c r="Z80">
        <v>0</v>
      </c>
      <c r="AA80">
        <v>0</v>
      </c>
      <c r="AB80">
        <v>0</v>
      </c>
      <c r="AC80">
        <v>0</v>
      </c>
      <c r="AD80">
        <v>0</v>
      </c>
      <c r="AE80" t="s">
        <v>825</v>
      </c>
      <c r="AF80" t="s">
        <v>105</v>
      </c>
      <c r="AG80" t="s">
        <v>836</v>
      </c>
      <c r="AH80" t="s">
        <v>105</v>
      </c>
    </row>
    <row r="81" spans="1:34" ht="15">
      <c r="A81" t="s">
        <v>823</v>
      </c>
      <c r="B81" t="s">
        <v>102</v>
      </c>
      <c r="C81" t="s">
        <v>835</v>
      </c>
      <c r="D81" t="s">
        <v>137</v>
      </c>
      <c r="E81" t="s">
        <v>102</v>
      </c>
      <c r="F81">
        <v>2012</v>
      </c>
      <c r="G81" t="s">
        <v>113</v>
      </c>
      <c r="H81" t="s">
        <v>138</v>
      </c>
      <c r="I81" t="s">
        <v>115</v>
      </c>
      <c r="J81" t="s">
        <v>129</v>
      </c>
      <c r="K81" t="s">
        <v>136</v>
      </c>
      <c r="L81">
        <v>33531.08</v>
      </c>
      <c r="M81">
        <v>33531.08</v>
      </c>
      <c r="N81">
        <v>0</v>
      </c>
      <c r="O81">
        <v>0</v>
      </c>
      <c r="P81">
        <v>33531.08</v>
      </c>
      <c r="Q81" t="s">
        <v>131</v>
      </c>
      <c r="R81">
        <v>0</v>
      </c>
      <c r="S81">
        <v>0</v>
      </c>
      <c r="T81">
        <v>0</v>
      </c>
      <c r="U81">
        <v>0</v>
      </c>
      <c r="V81">
        <v>0</v>
      </c>
      <c r="W81">
        <v>0</v>
      </c>
      <c r="X81">
        <v>0</v>
      </c>
      <c r="Y81">
        <v>0</v>
      </c>
      <c r="Z81">
        <v>0</v>
      </c>
      <c r="AA81">
        <v>0</v>
      </c>
      <c r="AB81">
        <v>0</v>
      </c>
      <c r="AC81">
        <v>0</v>
      </c>
      <c r="AD81">
        <v>0</v>
      </c>
      <c r="AE81" t="s">
        <v>825</v>
      </c>
      <c r="AF81" t="s">
        <v>105</v>
      </c>
      <c r="AG81" t="s">
        <v>836</v>
      </c>
      <c r="AH81" t="s">
        <v>105</v>
      </c>
    </row>
    <row r="82" spans="1:34" ht="15">
      <c r="A82" t="s">
        <v>823</v>
      </c>
      <c r="B82" t="s">
        <v>102</v>
      </c>
      <c r="C82" t="s">
        <v>835</v>
      </c>
      <c r="D82" t="s">
        <v>139</v>
      </c>
      <c r="E82" t="s">
        <v>102</v>
      </c>
      <c r="F82">
        <v>2012</v>
      </c>
      <c r="G82" t="s">
        <v>113</v>
      </c>
      <c r="H82" t="s">
        <v>140</v>
      </c>
      <c r="I82" t="s">
        <v>115</v>
      </c>
      <c r="J82" t="s">
        <v>129</v>
      </c>
      <c r="K82" t="s">
        <v>136</v>
      </c>
      <c r="L82">
        <v>35903</v>
      </c>
      <c r="M82">
        <v>35903</v>
      </c>
      <c r="N82">
        <v>0</v>
      </c>
      <c r="O82">
        <v>0</v>
      </c>
      <c r="P82">
        <v>35903</v>
      </c>
      <c r="Q82" t="s">
        <v>131</v>
      </c>
      <c r="R82">
        <v>0</v>
      </c>
      <c r="S82">
        <v>0</v>
      </c>
      <c r="T82">
        <v>0</v>
      </c>
      <c r="U82">
        <v>0</v>
      </c>
      <c r="V82">
        <v>0</v>
      </c>
      <c r="W82">
        <v>0</v>
      </c>
      <c r="X82">
        <v>0</v>
      </c>
      <c r="Y82">
        <v>0</v>
      </c>
      <c r="Z82">
        <v>0</v>
      </c>
      <c r="AA82">
        <v>0</v>
      </c>
      <c r="AB82">
        <v>0</v>
      </c>
      <c r="AC82">
        <v>0</v>
      </c>
      <c r="AD82">
        <v>0</v>
      </c>
      <c r="AE82" t="s">
        <v>825</v>
      </c>
      <c r="AF82" t="s">
        <v>105</v>
      </c>
      <c r="AG82" t="s">
        <v>836</v>
      </c>
      <c r="AH82" t="s">
        <v>105</v>
      </c>
    </row>
    <row r="83" spans="1:34" ht="15">
      <c r="A83" t="s">
        <v>823</v>
      </c>
      <c r="B83" t="s">
        <v>102</v>
      </c>
      <c r="C83" t="s">
        <v>835</v>
      </c>
      <c r="D83" t="s">
        <v>141</v>
      </c>
      <c r="E83" t="s">
        <v>102</v>
      </c>
      <c r="F83">
        <v>2012</v>
      </c>
      <c r="G83" t="s">
        <v>113</v>
      </c>
      <c r="H83" t="s">
        <v>142</v>
      </c>
      <c r="I83" t="s">
        <v>115</v>
      </c>
      <c r="J83" t="s">
        <v>129</v>
      </c>
      <c r="K83" t="s">
        <v>136</v>
      </c>
      <c r="L83">
        <v>1848</v>
      </c>
      <c r="M83">
        <v>1848</v>
      </c>
      <c r="N83">
        <v>0</v>
      </c>
      <c r="O83">
        <v>0</v>
      </c>
      <c r="P83">
        <v>1848</v>
      </c>
      <c r="Q83" t="s">
        <v>131</v>
      </c>
      <c r="R83">
        <v>0</v>
      </c>
      <c r="S83">
        <v>0</v>
      </c>
      <c r="T83">
        <v>0</v>
      </c>
      <c r="U83">
        <v>0</v>
      </c>
      <c r="V83">
        <v>0</v>
      </c>
      <c r="W83">
        <v>0</v>
      </c>
      <c r="X83">
        <v>0</v>
      </c>
      <c r="Y83">
        <v>0</v>
      </c>
      <c r="Z83">
        <v>0</v>
      </c>
      <c r="AA83">
        <v>0</v>
      </c>
      <c r="AB83">
        <v>0</v>
      </c>
      <c r="AC83">
        <v>0</v>
      </c>
      <c r="AD83">
        <v>0</v>
      </c>
      <c r="AE83" t="s">
        <v>825</v>
      </c>
      <c r="AF83" t="s">
        <v>105</v>
      </c>
      <c r="AG83" t="s">
        <v>836</v>
      </c>
      <c r="AH83" t="s">
        <v>105</v>
      </c>
    </row>
    <row r="84" spans="1:34" ht="15">
      <c r="A84" t="s">
        <v>823</v>
      </c>
      <c r="B84" t="s">
        <v>102</v>
      </c>
      <c r="C84" t="s">
        <v>835</v>
      </c>
      <c r="D84" t="s">
        <v>143</v>
      </c>
      <c r="E84" t="s">
        <v>102</v>
      </c>
      <c r="F84">
        <v>2012</v>
      </c>
      <c r="G84" t="s">
        <v>113</v>
      </c>
      <c r="H84" t="s">
        <v>144</v>
      </c>
      <c r="I84" t="s">
        <v>115</v>
      </c>
      <c r="J84" t="s">
        <v>129</v>
      </c>
      <c r="K84" t="s">
        <v>136</v>
      </c>
      <c r="L84">
        <v>0</v>
      </c>
      <c r="M84">
        <v>0</v>
      </c>
      <c r="N84">
        <v>0</v>
      </c>
      <c r="O84">
        <v>0</v>
      </c>
      <c r="P84">
        <v>0</v>
      </c>
      <c r="Q84" t="s">
        <v>103</v>
      </c>
      <c r="R84">
        <v>0</v>
      </c>
      <c r="S84">
        <v>5087.27</v>
      </c>
      <c r="T84">
        <v>-5087.27</v>
      </c>
      <c r="U84">
        <v>0</v>
      </c>
      <c r="V84">
        <v>1097.82</v>
      </c>
      <c r="W84">
        <v>274.47</v>
      </c>
      <c r="X84">
        <v>792.94</v>
      </c>
      <c r="Y84">
        <v>-2165.23</v>
      </c>
      <c r="Z84">
        <v>0</v>
      </c>
      <c r="AA84">
        <v>729.88</v>
      </c>
      <c r="AB84">
        <v>-729.88</v>
      </c>
      <c r="AC84">
        <v>0</v>
      </c>
      <c r="AD84">
        <v>0</v>
      </c>
      <c r="AE84" t="s">
        <v>825</v>
      </c>
      <c r="AF84" t="s">
        <v>105</v>
      </c>
      <c r="AG84" t="s">
        <v>836</v>
      </c>
      <c r="AH84" t="s">
        <v>105</v>
      </c>
    </row>
    <row r="85" spans="1:34" ht="15">
      <c r="A85" t="s">
        <v>823</v>
      </c>
      <c r="B85" t="s">
        <v>102</v>
      </c>
      <c r="C85" t="s">
        <v>835</v>
      </c>
      <c r="D85" t="s">
        <v>372</v>
      </c>
      <c r="E85" t="s">
        <v>102</v>
      </c>
      <c r="F85">
        <v>2012</v>
      </c>
      <c r="G85" t="s">
        <v>113</v>
      </c>
      <c r="H85" t="s">
        <v>373</v>
      </c>
      <c r="I85" t="s">
        <v>115</v>
      </c>
      <c r="J85" t="s">
        <v>147</v>
      </c>
      <c r="L85">
        <v>400</v>
      </c>
      <c r="M85">
        <v>400</v>
      </c>
      <c r="N85">
        <v>0</v>
      </c>
      <c r="O85">
        <v>0</v>
      </c>
      <c r="P85">
        <v>400</v>
      </c>
      <c r="Q85" t="s">
        <v>131</v>
      </c>
      <c r="R85">
        <v>0</v>
      </c>
      <c r="S85">
        <v>0</v>
      </c>
      <c r="T85">
        <v>0</v>
      </c>
      <c r="U85">
        <v>0</v>
      </c>
      <c r="V85">
        <v>0</v>
      </c>
      <c r="W85">
        <v>0</v>
      </c>
      <c r="X85">
        <v>0</v>
      </c>
      <c r="Y85">
        <v>0</v>
      </c>
      <c r="Z85">
        <v>0</v>
      </c>
      <c r="AA85">
        <v>0</v>
      </c>
      <c r="AB85">
        <v>0</v>
      </c>
      <c r="AC85">
        <v>0</v>
      </c>
      <c r="AD85">
        <v>0</v>
      </c>
      <c r="AE85" t="s">
        <v>825</v>
      </c>
      <c r="AF85" t="s">
        <v>105</v>
      </c>
      <c r="AG85" t="s">
        <v>836</v>
      </c>
      <c r="AH85" t="s">
        <v>105</v>
      </c>
    </row>
    <row r="86" spans="1:34" ht="15">
      <c r="A86" t="s">
        <v>823</v>
      </c>
      <c r="B86" t="s">
        <v>102</v>
      </c>
      <c r="C86" t="s">
        <v>835</v>
      </c>
      <c r="D86" t="s">
        <v>173</v>
      </c>
      <c r="E86" t="s">
        <v>102</v>
      </c>
      <c r="F86">
        <v>2012</v>
      </c>
      <c r="G86" t="s">
        <v>113</v>
      </c>
      <c r="H86" t="s">
        <v>174</v>
      </c>
      <c r="I86" t="s">
        <v>115</v>
      </c>
      <c r="J86" t="s">
        <v>147</v>
      </c>
      <c r="L86">
        <v>0</v>
      </c>
      <c r="M86">
        <v>95</v>
      </c>
      <c r="N86">
        <v>0</v>
      </c>
      <c r="O86">
        <v>0</v>
      </c>
      <c r="P86">
        <v>95</v>
      </c>
      <c r="Q86" t="s">
        <v>131</v>
      </c>
      <c r="R86">
        <v>0</v>
      </c>
      <c r="S86">
        <v>0</v>
      </c>
      <c r="T86">
        <v>0</v>
      </c>
      <c r="U86">
        <v>0</v>
      </c>
      <c r="V86">
        <v>0</v>
      </c>
      <c r="W86">
        <v>0</v>
      </c>
      <c r="X86">
        <v>0</v>
      </c>
      <c r="Y86">
        <v>0</v>
      </c>
      <c r="Z86">
        <v>0</v>
      </c>
      <c r="AA86">
        <v>0</v>
      </c>
      <c r="AB86">
        <v>0</v>
      </c>
      <c r="AC86">
        <v>0</v>
      </c>
      <c r="AD86">
        <v>0</v>
      </c>
      <c r="AE86" t="s">
        <v>825</v>
      </c>
      <c r="AF86" t="s">
        <v>105</v>
      </c>
      <c r="AG86" t="s">
        <v>836</v>
      </c>
      <c r="AH86" t="s">
        <v>105</v>
      </c>
    </row>
    <row r="87" spans="1:34" ht="15">
      <c r="A87" t="s">
        <v>823</v>
      </c>
      <c r="B87" t="s">
        <v>102</v>
      </c>
      <c r="C87" t="s">
        <v>835</v>
      </c>
      <c r="D87" t="s">
        <v>392</v>
      </c>
      <c r="E87" t="s">
        <v>102</v>
      </c>
      <c r="F87">
        <v>2012</v>
      </c>
      <c r="G87" t="s">
        <v>113</v>
      </c>
      <c r="H87" t="s">
        <v>393</v>
      </c>
      <c r="I87" t="s">
        <v>115</v>
      </c>
      <c r="J87" t="s">
        <v>150</v>
      </c>
      <c r="L87">
        <v>2300</v>
      </c>
      <c r="M87">
        <v>2300</v>
      </c>
      <c r="N87">
        <v>0</v>
      </c>
      <c r="O87">
        <v>0</v>
      </c>
      <c r="P87">
        <v>2300</v>
      </c>
      <c r="Q87" t="s">
        <v>131</v>
      </c>
      <c r="R87">
        <v>0</v>
      </c>
      <c r="S87">
        <v>0</v>
      </c>
      <c r="T87">
        <v>0</v>
      </c>
      <c r="U87">
        <v>0</v>
      </c>
      <c r="V87">
        <v>0</v>
      </c>
      <c r="W87">
        <v>0</v>
      </c>
      <c r="X87">
        <v>0</v>
      </c>
      <c r="Y87">
        <v>0</v>
      </c>
      <c r="Z87">
        <v>0</v>
      </c>
      <c r="AA87">
        <v>0</v>
      </c>
      <c r="AB87">
        <v>0</v>
      </c>
      <c r="AC87">
        <v>0</v>
      </c>
      <c r="AD87">
        <v>0</v>
      </c>
      <c r="AE87" t="s">
        <v>825</v>
      </c>
      <c r="AF87" t="s">
        <v>105</v>
      </c>
      <c r="AG87" t="s">
        <v>836</v>
      </c>
      <c r="AH87" t="s">
        <v>105</v>
      </c>
    </row>
    <row r="88" spans="1:34" ht="15">
      <c r="A88" t="s">
        <v>823</v>
      </c>
      <c r="B88" t="s">
        <v>102</v>
      </c>
      <c r="C88" t="s">
        <v>835</v>
      </c>
      <c r="D88" t="s">
        <v>410</v>
      </c>
      <c r="E88" t="s">
        <v>102</v>
      </c>
      <c r="F88">
        <v>2012</v>
      </c>
      <c r="G88" t="s">
        <v>113</v>
      </c>
      <c r="H88" t="s">
        <v>411</v>
      </c>
      <c r="I88" t="s">
        <v>115</v>
      </c>
      <c r="J88" t="s">
        <v>150</v>
      </c>
      <c r="L88">
        <v>100</v>
      </c>
      <c r="M88">
        <v>100</v>
      </c>
      <c r="N88">
        <v>0</v>
      </c>
      <c r="O88">
        <v>0</v>
      </c>
      <c r="P88">
        <v>100</v>
      </c>
      <c r="Q88" t="s">
        <v>131</v>
      </c>
      <c r="R88">
        <v>0</v>
      </c>
      <c r="S88">
        <v>0</v>
      </c>
      <c r="T88">
        <v>0</v>
      </c>
      <c r="U88">
        <v>0</v>
      </c>
      <c r="V88">
        <v>0</v>
      </c>
      <c r="W88">
        <v>0</v>
      </c>
      <c r="X88">
        <v>0</v>
      </c>
      <c r="Y88">
        <v>0</v>
      </c>
      <c r="Z88">
        <v>0</v>
      </c>
      <c r="AA88">
        <v>0</v>
      </c>
      <c r="AB88">
        <v>0</v>
      </c>
      <c r="AC88">
        <v>0</v>
      </c>
      <c r="AD88">
        <v>0</v>
      </c>
      <c r="AE88" t="s">
        <v>825</v>
      </c>
      <c r="AF88" t="s">
        <v>105</v>
      </c>
      <c r="AG88" t="s">
        <v>836</v>
      </c>
      <c r="AH88" t="s">
        <v>105</v>
      </c>
    </row>
    <row r="89" spans="1:34" ht="15">
      <c r="A89" t="s">
        <v>823</v>
      </c>
      <c r="B89" t="s">
        <v>102</v>
      </c>
      <c r="C89" t="s">
        <v>835</v>
      </c>
      <c r="D89" t="s">
        <v>374</v>
      </c>
      <c r="E89" t="s">
        <v>102</v>
      </c>
      <c r="F89">
        <v>2012</v>
      </c>
      <c r="G89" t="s">
        <v>113</v>
      </c>
      <c r="H89" t="s">
        <v>375</v>
      </c>
      <c r="I89" t="s">
        <v>115</v>
      </c>
      <c r="J89" t="s">
        <v>150</v>
      </c>
      <c r="L89">
        <v>5999.96</v>
      </c>
      <c r="M89">
        <v>5999.96</v>
      </c>
      <c r="N89">
        <v>0</v>
      </c>
      <c r="O89">
        <v>0</v>
      </c>
      <c r="P89">
        <v>5999.96</v>
      </c>
      <c r="Q89" t="s">
        <v>131</v>
      </c>
      <c r="R89">
        <v>0</v>
      </c>
      <c r="S89">
        <v>0</v>
      </c>
      <c r="T89">
        <v>0</v>
      </c>
      <c r="U89">
        <v>0</v>
      </c>
      <c r="V89">
        <v>0</v>
      </c>
      <c r="W89">
        <v>0</v>
      </c>
      <c r="X89">
        <v>0</v>
      </c>
      <c r="Y89">
        <v>0</v>
      </c>
      <c r="Z89">
        <v>0</v>
      </c>
      <c r="AA89">
        <v>0</v>
      </c>
      <c r="AB89">
        <v>0</v>
      </c>
      <c r="AC89">
        <v>0</v>
      </c>
      <c r="AD89">
        <v>0</v>
      </c>
      <c r="AE89" t="s">
        <v>825</v>
      </c>
      <c r="AF89" t="s">
        <v>105</v>
      </c>
      <c r="AG89" t="s">
        <v>836</v>
      </c>
      <c r="AH89" t="s">
        <v>105</v>
      </c>
    </row>
    <row r="90" spans="1:34" ht="15">
      <c r="A90" t="s">
        <v>823</v>
      </c>
      <c r="B90" t="s">
        <v>102</v>
      </c>
      <c r="C90" t="s">
        <v>835</v>
      </c>
      <c r="D90" t="s">
        <v>183</v>
      </c>
      <c r="E90" t="s">
        <v>102</v>
      </c>
      <c r="F90">
        <v>2012</v>
      </c>
      <c r="G90" t="s">
        <v>113</v>
      </c>
      <c r="H90" t="s">
        <v>184</v>
      </c>
      <c r="I90" t="s">
        <v>115</v>
      </c>
      <c r="J90" t="s">
        <v>150</v>
      </c>
      <c r="L90">
        <v>100</v>
      </c>
      <c r="M90">
        <v>100</v>
      </c>
      <c r="N90">
        <v>0</v>
      </c>
      <c r="O90">
        <v>0</v>
      </c>
      <c r="P90">
        <v>100</v>
      </c>
      <c r="Q90" t="s">
        <v>131</v>
      </c>
      <c r="R90">
        <v>0</v>
      </c>
      <c r="S90">
        <v>0</v>
      </c>
      <c r="T90">
        <v>0</v>
      </c>
      <c r="U90">
        <v>0</v>
      </c>
      <c r="V90">
        <v>0</v>
      </c>
      <c r="W90">
        <v>0</v>
      </c>
      <c r="X90">
        <v>0</v>
      </c>
      <c r="Y90">
        <v>0</v>
      </c>
      <c r="Z90">
        <v>0</v>
      </c>
      <c r="AA90">
        <v>0</v>
      </c>
      <c r="AB90">
        <v>0</v>
      </c>
      <c r="AC90">
        <v>0</v>
      </c>
      <c r="AD90">
        <v>0</v>
      </c>
      <c r="AE90" t="s">
        <v>825</v>
      </c>
      <c r="AF90" t="s">
        <v>105</v>
      </c>
      <c r="AG90" t="s">
        <v>836</v>
      </c>
      <c r="AH90" t="s">
        <v>105</v>
      </c>
    </row>
    <row r="91" spans="1:34" ht="15">
      <c r="A91" t="s">
        <v>823</v>
      </c>
      <c r="B91" t="s">
        <v>102</v>
      </c>
      <c r="C91" t="s">
        <v>835</v>
      </c>
      <c r="D91" t="s">
        <v>185</v>
      </c>
      <c r="E91" t="s">
        <v>102</v>
      </c>
      <c r="F91">
        <v>2012</v>
      </c>
      <c r="G91" t="s">
        <v>113</v>
      </c>
      <c r="H91" t="s">
        <v>186</v>
      </c>
      <c r="I91" t="s">
        <v>115</v>
      </c>
      <c r="J91" t="s">
        <v>187</v>
      </c>
      <c r="L91">
        <v>325</v>
      </c>
      <c r="M91">
        <v>325</v>
      </c>
      <c r="N91">
        <v>0</v>
      </c>
      <c r="O91">
        <v>0</v>
      </c>
      <c r="P91">
        <v>325</v>
      </c>
      <c r="Q91" t="s">
        <v>131</v>
      </c>
      <c r="R91">
        <v>0</v>
      </c>
      <c r="S91">
        <v>0</v>
      </c>
      <c r="T91">
        <v>0</v>
      </c>
      <c r="U91">
        <v>0</v>
      </c>
      <c r="V91">
        <v>0</v>
      </c>
      <c r="W91">
        <v>0</v>
      </c>
      <c r="X91">
        <v>0</v>
      </c>
      <c r="Y91">
        <v>0</v>
      </c>
      <c r="Z91">
        <v>0</v>
      </c>
      <c r="AA91">
        <v>0</v>
      </c>
      <c r="AB91">
        <v>0</v>
      </c>
      <c r="AC91">
        <v>0</v>
      </c>
      <c r="AD91">
        <v>0</v>
      </c>
      <c r="AE91" t="s">
        <v>825</v>
      </c>
      <c r="AF91" t="s">
        <v>105</v>
      </c>
      <c r="AG91" t="s">
        <v>836</v>
      </c>
      <c r="AH91" t="s">
        <v>105</v>
      </c>
    </row>
    <row r="92" spans="1:34" ht="15">
      <c r="A92" t="s">
        <v>823</v>
      </c>
      <c r="B92" t="s">
        <v>102</v>
      </c>
      <c r="C92" t="s">
        <v>835</v>
      </c>
      <c r="D92" t="s">
        <v>155</v>
      </c>
      <c r="E92" t="s">
        <v>102</v>
      </c>
      <c r="F92">
        <v>2012</v>
      </c>
      <c r="G92" t="s">
        <v>113</v>
      </c>
      <c r="H92" t="s">
        <v>156</v>
      </c>
      <c r="I92" t="s">
        <v>115</v>
      </c>
      <c r="J92" t="s">
        <v>157</v>
      </c>
      <c r="L92">
        <v>0.04</v>
      </c>
      <c r="M92">
        <v>0.04</v>
      </c>
      <c r="N92">
        <v>0</v>
      </c>
      <c r="O92">
        <v>0</v>
      </c>
      <c r="P92">
        <v>0.04</v>
      </c>
      <c r="Q92" t="s">
        <v>131</v>
      </c>
      <c r="R92">
        <v>0</v>
      </c>
      <c r="S92">
        <v>0</v>
      </c>
      <c r="T92">
        <v>0</v>
      </c>
      <c r="U92">
        <v>0</v>
      </c>
      <c r="V92">
        <v>0</v>
      </c>
      <c r="W92">
        <v>0</v>
      </c>
      <c r="X92">
        <v>0</v>
      </c>
      <c r="Y92">
        <v>0</v>
      </c>
      <c r="Z92">
        <v>0</v>
      </c>
      <c r="AA92">
        <v>0</v>
      </c>
      <c r="AB92">
        <v>0</v>
      </c>
      <c r="AC92">
        <v>0</v>
      </c>
      <c r="AD92">
        <v>0</v>
      </c>
      <c r="AE92" t="s">
        <v>825</v>
      </c>
      <c r="AF92" t="s">
        <v>105</v>
      </c>
      <c r="AG92" t="s">
        <v>836</v>
      </c>
      <c r="AH92" t="s">
        <v>105</v>
      </c>
    </row>
    <row r="93" spans="1:34" ht="15">
      <c r="A93" t="s">
        <v>823</v>
      </c>
      <c r="B93" t="s">
        <v>102</v>
      </c>
      <c r="C93" t="s">
        <v>835</v>
      </c>
      <c r="D93" t="s">
        <v>158</v>
      </c>
      <c r="E93" t="s">
        <v>102</v>
      </c>
      <c r="F93">
        <v>2012</v>
      </c>
      <c r="G93" t="s">
        <v>113</v>
      </c>
      <c r="H93" t="s">
        <v>159</v>
      </c>
      <c r="I93" t="s">
        <v>115</v>
      </c>
      <c r="J93" t="s">
        <v>157</v>
      </c>
      <c r="L93">
        <v>0.08</v>
      </c>
      <c r="M93">
        <v>0.08</v>
      </c>
      <c r="N93">
        <v>0</v>
      </c>
      <c r="O93">
        <v>0</v>
      </c>
      <c r="P93">
        <v>0.08</v>
      </c>
      <c r="Q93" t="s">
        <v>131</v>
      </c>
      <c r="R93">
        <v>0</v>
      </c>
      <c r="S93">
        <v>0</v>
      </c>
      <c r="T93">
        <v>0</v>
      </c>
      <c r="U93">
        <v>0</v>
      </c>
      <c r="V93">
        <v>0</v>
      </c>
      <c r="W93">
        <v>0</v>
      </c>
      <c r="X93">
        <v>0</v>
      </c>
      <c r="Y93">
        <v>0</v>
      </c>
      <c r="Z93">
        <v>0</v>
      </c>
      <c r="AA93">
        <v>0</v>
      </c>
      <c r="AB93">
        <v>0</v>
      </c>
      <c r="AC93">
        <v>0</v>
      </c>
      <c r="AD93">
        <v>0</v>
      </c>
      <c r="AE93" t="s">
        <v>825</v>
      </c>
      <c r="AF93" t="s">
        <v>105</v>
      </c>
      <c r="AG93" t="s">
        <v>836</v>
      </c>
      <c r="AH93" t="s">
        <v>105</v>
      </c>
    </row>
    <row r="94" spans="1:34" ht="15">
      <c r="A94" t="s">
        <v>823</v>
      </c>
      <c r="B94" t="s">
        <v>102</v>
      </c>
      <c r="C94" t="s">
        <v>837</v>
      </c>
      <c r="D94" t="s">
        <v>127</v>
      </c>
      <c r="E94" t="s">
        <v>102</v>
      </c>
      <c r="F94">
        <v>2012</v>
      </c>
      <c r="G94" t="s">
        <v>113</v>
      </c>
      <c r="H94" t="s">
        <v>128</v>
      </c>
      <c r="I94" t="s">
        <v>115</v>
      </c>
      <c r="J94" t="s">
        <v>129</v>
      </c>
      <c r="K94" t="s">
        <v>130</v>
      </c>
      <c r="L94">
        <v>308510</v>
      </c>
      <c r="M94">
        <v>308510</v>
      </c>
      <c r="N94">
        <v>0</v>
      </c>
      <c r="O94">
        <v>0</v>
      </c>
      <c r="P94">
        <v>308510</v>
      </c>
      <c r="Q94" t="s">
        <v>131</v>
      </c>
      <c r="R94">
        <v>0</v>
      </c>
      <c r="S94">
        <v>0</v>
      </c>
      <c r="T94">
        <v>0</v>
      </c>
      <c r="U94">
        <v>0</v>
      </c>
      <c r="V94">
        <v>0</v>
      </c>
      <c r="W94">
        <v>0</v>
      </c>
      <c r="X94">
        <v>0</v>
      </c>
      <c r="Y94">
        <v>0</v>
      </c>
      <c r="Z94">
        <v>0</v>
      </c>
      <c r="AA94">
        <v>0</v>
      </c>
      <c r="AB94">
        <v>0</v>
      </c>
      <c r="AC94">
        <v>0</v>
      </c>
      <c r="AD94">
        <v>0</v>
      </c>
      <c r="AE94" t="s">
        <v>825</v>
      </c>
      <c r="AF94" t="s">
        <v>105</v>
      </c>
      <c r="AG94" t="s">
        <v>838</v>
      </c>
      <c r="AH94" t="s">
        <v>105</v>
      </c>
    </row>
    <row r="95" spans="1:34" ht="15">
      <c r="A95" t="s">
        <v>823</v>
      </c>
      <c r="B95" t="s">
        <v>102</v>
      </c>
      <c r="C95" t="s">
        <v>837</v>
      </c>
      <c r="D95" t="s">
        <v>132</v>
      </c>
      <c r="E95" t="s">
        <v>102</v>
      </c>
      <c r="F95">
        <v>2012</v>
      </c>
      <c r="G95" t="s">
        <v>113</v>
      </c>
      <c r="H95" t="s">
        <v>133</v>
      </c>
      <c r="I95" t="s">
        <v>115</v>
      </c>
      <c r="J95" t="s">
        <v>129</v>
      </c>
      <c r="K95" t="s">
        <v>130</v>
      </c>
      <c r="L95">
        <v>0</v>
      </c>
      <c r="M95">
        <v>0</v>
      </c>
      <c r="N95">
        <v>0</v>
      </c>
      <c r="O95">
        <v>0</v>
      </c>
      <c r="P95">
        <v>0</v>
      </c>
      <c r="Q95" t="s">
        <v>103</v>
      </c>
      <c r="R95">
        <v>0</v>
      </c>
      <c r="S95">
        <v>7010.87</v>
      </c>
      <c r="T95">
        <v>-7010.87</v>
      </c>
      <c r="U95">
        <v>0</v>
      </c>
      <c r="V95">
        <v>4132.76</v>
      </c>
      <c r="W95">
        <v>1309.28</v>
      </c>
      <c r="X95">
        <v>2422.68</v>
      </c>
      <c r="Y95">
        <v>-7864.72</v>
      </c>
      <c r="Z95">
        <v>0</v>
      </c>
      <c r="AA95">
        <v>4061.51</v>
      </c>
      <c r="AB95">
        <v>-4061.51</v>
      </c>
      <c r="AC95">
        <v>0</v>
      </c>
      <c r="AD95">
        <v>0</v>
      </c>
      <c r="AE95" t="s">
        <v>825</v>
      </c>
      <c r="AF95" t="s">
        <v>105</v>
      </c>
      <c r="AG95" t="s">
        <v>838</v>
      </c>
      <c r="AH95" t="s">
        <v>105</v>
      </c>
    </row>
    <row r="96" spans="1:34" ht="15">
      <c r="A96" t="s">
        <v>823</v>
      </c>
      <c r="B96" t="s">
        <v>102</v>
      </c>
      <c r="C96" t="s">
        <v>837</v>
      </c>
      <c r="D96" t="s">
        <v>134</v>
      </c>
      <c r="E96" t="s">
        <v>102</v>
      </c>
      <c r="F96">
        <v>2012</v>
      </c>
      <c r="G96" t="s">
        <v>113</v>
      </c>
      <c r="H96" t="s">
        <v>135</v>
      </c>
      <c r="I96" t="s">
        <v>115</v>
      </c>
      <c r="J96" t="s">
        <v>129</v>
      </c>
      <c r="K96" t="s">
        <v>136</v>
      </c>
      <c r="L96">
        <v>46440</v>
      </c>
      <c r="M96">
        <v>46440</v>
      </c>
      <c r="N96">
        <v>0</v>
      </c>
      <c r="O96">
        <v>0</v>
      </c>
      <c r="P96">
        <v>46440</v>
      </c>
      <c r="Q96" t="s">
        <v>131</v>
      </c>
      <c r="R96">
        <v>0</v>
      </c>
      <c r="S96">
        <v>0</v>
      </c>
      <c r="T96">
        <v>0</v>
      </c>
      <c r="U96">
        <v>0</v>
      </c>
      <c r="V96">
        <v>0</v>
      </c>
      <c r="W96">
        <v>0</v>
      </c>
      <c r="X96">
        <v>0</v>
      </c>
      <c r="Y96">
        <v>0</v>
      </c>
      <c r="Z96">
        <v>0</v>
      </c>
      <c r="AA96">
        <v>0</v>
      </c>
      <c r="AB96">
        <v>0</v>
      </c>
      <c r="AC96">
        <v>0</v>
      </c>
      <c r="AD96">
        <v>0</v>
      </c>
      <c r="AE96" t="s">
        <v>825</v>
      </c>
      <c r="AF96" t="s">
        <v>105</v>
      </c>
      <c r="AG96" t="s">
        <v>838</v>
      </c>
      <c r="AH96" t="s">
        <v>105</v>
      </c>
    </row>
    <row r="97" spans="1:34" ht="15">
      <c r="A97" t="s">
        <v>823</v>
      </c>
      <c r="B97" t="s">
        <v>102</v>
      </c>
      <c r="C97" t="s">
        <v>837</v>
      </c>
      <c r="D97" t="s">
        <v>137</v>
      </c>
      <c r="E97" t="s">
        <v>102</v>
      </c>
      <c r="F97">
        <v>2012</v>
      </c>
      <c r="G97" t="s">
        <v>113</v>
      </c>
      <c r="H97" t="s">
        <v>138</v>
      </c>
      <c r="I97" t="s">
        <v>115</v>
      </c>
      <c r="J97" t="s">
        <v>129</v>
      </c>
      <c r="K97" t="s">
        <v>136</v>
      </c>
      <c r="L97">
        <v>21449</v>
      </c>
      <c r="M97">
        <v>21449</v>
      </c>
      <c r="N97">
        <v>0</v>
      </c>
      <c r="O97">
        <v>0</v>
      </c>
      <c r="P97">
        <v>21449</v>
      </c>
      <c r="Q97" t="s">
        <v>131</v>
      </c>
      <c r="R97">
        <v>0</v>
      </c>
      <c r="S97">
        <v>0</v>
      </c>
      <c r="T97">
        <v>0</v>
      </c>
      <c r="U97">
        <v>0</v>
      </c>
      <c r="V97">
        <v>0</v>
      </c>
      <c r="W97">
        <v>0</v>
      </c>
      <c r="X97">
        <v>0</v>
      </c>
      <c r="Y97">
        <v>0</v>
      </c>
      <c r="Z97">
        <v>0</v>
      </c>
      <c r="AA97">
        <v>0</v>
      </c>
      <c r="AB97">
        <v>0</v>
      </c>
      <c r="AC97">
        <v>0</v>
      </c>
      <c r="AD97">
        <v>0</v>
      </c>
      <c r="AE97" t="s">
        <v>825</v>
      </c>
      <c r="AF97" t="s">
        <v>105</v>
      </c>
      <c r="AG97" t="s">
        <v>838</v>
      </c>
      <c r="AH97" t="s">
        <v>105</v>
      </c>
    </row>
    <row r="98" spans="1:34" ht="15">
      <c r="A98" t="s">
        <v>823</v>
      </c>
      <c r="B98" t="s">
        <v>102</v>
      </c>
      <c r="C98" t="s">
        <v>837</v>
      </c>
      <c r="D98" t="s">
        <v>139</v>
      </c>
      <c r="E98" t="s">
        <v>102</v>
      </c>
      <c r="F98">
        <v>2012</v>
      </c>
      <c r="G98" t="s">
        <v>113</v>
      </c>
      <c r="H98" t="s">
        <v>140</v>
      </c>
      <c r="I98" t="s">
        <v>115</v>
      </c>
      <c r="J98" t="s">
        <v>129</v>
      </c>
      <c r="K98" t="s">
        <v>136</v>
      </c>
      <c r="L98">
        <v>22367</v>
      </c>
      <c r="M98">
        <v>22367</v>
      </c>
      <c r="N98">
        <v>0</v>
      </c>
      <c r="O98">
        <v>0</v>
      </c>
      <c r="P98">
        <v>22367</v>
      </c>
      <c r="Q98" t="s">
        <v>131</v>
      </c>
      <c r="R98">
        <v>0</v>
      </c>
      <c r="S98">
        <v>0</v>
      </c>
      <c r="T98">
        <v>0</v>
      </c>
      <c r="U98">
        <v>0</v>
      </c>
      <c r="V98">
        <v>0</v>
      </c>
      <c r="W98">
        <v>0</v>
      </c>
      <c r="X98">
        <v>0</v>
      </c>
      <c r="Y98">
        <v>0</v>
      </c>
      <c r="Z98">
        <v>0</v>
      </c>
      <c r="AA98">
        <v>0</v>
      </c>
      <c r="AB98">
        <v>0</v>
      </c>
      <c r="AC98">
        <v>0</v>
      </c>
      <c r="AD98">
        <v>0</v>
      </c>
      <c r="AE98" t="s">
        <v>825</v>
      </c>
      <c r="AF98" t="s">
        <v>105</v>
      </c>
      <c r="AG98" t="s">
        <v>838</v>
      </c>
      <c r="AH98" t="s">
        <v>105</v>
      </c>
    </row>
    <row r="99" spans="1:34" ht="15">
      <c r="A99" t="s">
        <v>823</v>
      </c>
      <c r="B99" t="s">
        <v>102</v>
      </c>
      <c r="C99" t="s">
        <v>837</v>
      </c>
      <c r="D99" t="s">
        <v>141</v>
      </c>
      <c r="E99" t="s">
        <v>102</v>
      </c>
      <c r="F99">
        <v>2012</v>
      </c>
      <c r="G99" t="s">
        <v>113</v>
      </c>
      <c r="H99" t="s">
        <v>142</v>
      </c>
      <c r="I99" t="s">
        <v>115</v>
      </c>
      <c r="J99" t="s">
        <v>129</v>
      </c>
      <c r="K99" t="s">
        <v>136</v>
      </c>
      <c r="L99">
        <v>1386</v>
      </c>
      <c r="M99">
        <v>1386</v>
      </c>
      <c r="N99">
        <v>0</v>
      </c>
      <c r="O99">
        <v>0</v>
      </c>
      <c r="P99">
        <v>1386</v>
      </c>
      <c r="Q99" t="s">
        <v>131</v>
      </c>
      <c r="R99">
        <v>0</v>
      </c>
      <c r="S99">
        <v>0</v>
      </c>
      <c r="T99">
        <v>0</v>
      </c>
      <c r="U99">
        <v>0</v>
      </c>
      <c r="V99">
        <v>0</v>
      </c>
      <c r="W99">
        <v>0</v>
      </c>
      <c r="X99">
        <v>0</v>
      </c>
      <c r="Y99">
        <v>0</v>
      </c>
      <c r="Z99">
        <v>0</v>
      </c>
      <c r="AA99">
        <v>0</v>
      </c>
      <c r="AB99">
        <v>0</v>
      </c>
      <c r="AC99">
        <v>0</v>
      </c>
      <c r="AD99">
        <v>0</v>
      </c>
      <c r="AE99" t="s">
        <v>825</v>
      </c>
      <c r="AF99" t="s">
        <v>105</v>
      </c>
      <c r="AG99" t="s">
        <v>838</v>
      </c>
      <c r="AH99" t="s">
        <v>105</v>
      </c>
    </row>
    <row r="100" spans="1:34" ht="15">
      <c r="A100" t="s">
        <v>823</v>
      </c>
      <c r="B100" t="s">
        <v>102</v>
      </c>
      <c r="C100" t="s">
        <v>837</v>
      </c>
      <c r="D100" t="s">
        <v>143</v>
      </c>
      <c r="E100" t="s">
        <v>102</v>
      </c>
      <c r="F100">
        <v>2012</v>
      </c>
      <c r="G100" t="s">
        <v>113</v>
      </c>
      <c r="H100" t="s">
        <v>144</v>
      </c>
      <c r="I100" t="s">
        <v>115</v>
      </c>
      <c r="J100" t="s">
        <v>129</v>
      </c>
      <c r="K100" t="s">
        <v>136</v>
      </c>
      <c r="L100">
        <v>0</v>
      </c>
      <c r="M100">
        <v>0</v>
      </c>
      <c r="N100">
        <v>0</v>
      </c>
      <c r="O100">
        <v>0</v>
      </c>
      <c r="P100">
        <v>0</v>
      </c>
      <c r="Q100" t="s">
        <v>103</v>
      </c>
      <c r="R100">
        <v>0</v>
      </c>
      <c r="S100">
        <v>781.99</v>
      </c>
      <c r="T100">
        <v>-781.99</v>
      </c>
      <c r="U100">
        <v>0</v>
      </c>
      <c r="V100">
        <v>515.34</v>
      </c>
      <c r="W100">
        <v>149.20000000000002</v>
      </c>
      <c r="X100">
        <v>310.58</v>
      </c>
      <c r="Y100">
        <v>-975.12</v>
      </c>
      <c r="Z100">
        <v>0</v>
      </c>
      <c r="AA100">
        <v>520.61</v>
      </c>
      <c r="AB100">
        <v>-520.61</v>
      </c>
      <c r="AC100">
        <v>0</v>
      </c>
      <c r="AD100">
        <v>0</v>
      </c>
      <c r="AE100" t="s">
        <v>825</v>
      </c>
      <c r="AF100" t="s">
        <v>105</v>
      </c>
      <c r="AG100" t="s">
        <v>838</v>
      </c>
      <c r="AH100" t="s">
        <v>105</v>
      </c>
    </row>
    <row r="101" spans="1:34" ht="15">
      <c r="A101" t="s">
        <v>823</v>
      </c>
      <c r="B101" t="s">
        <v>102</v>
      </c>
      <c r="C101" t="s">
        <v>837</v>
      </c>
      <c r="D101" t="s">
        <v>177</v>
      </c>
      <c r="E101" t="s">
        <v>102</v>
      </c>
      <c r="F101">
        <v>2012</v>
      </c>
      <c r="G101" t="s">
        <v>113</v>
      </c>
      <c r="H101" t="s">
        <v>178</v>
      </c>
      <c r="I101" t="s">
        <v>115</v>
      </c>
      <c r="J101" t="s">
        <v>150</v>
      </c>
      <c r="L101">
        <v>1030</v>
      </c>
      <c r="M101">
        <v>1030</v>
      </c>
      <c r="N101">
        <v>0</v>
      </c>
      <c r="O101">
        <v>0</v>
      </c>
      <c r="P101">
        <v>1030</v>
      </c>
      <c r="Q101" t="s">
        <v>131</v>
      </c>
      <c r="R101">
        <v>0</v>
      </c>
      <c r="S101">
        <v>0</v>
      </c>
      <c r="T101">
        <v>0</v>
      </c>
      <c r="U101">
        <v>0</v>
      </c>
      <c r="V101">
        <v>0</v>
      </c>
      <c r="W101">
        <v>0</v>
      </c>
      <c r="X101">
        <v>0</v>
      </c>
      <c r="Y101">
        <v>0</v>
      </c>
      <c r="Z101">
        <v>0</v>
      </c>
      <c r="AA101">
        <v>0</v>
      </c>
      <c r="AB101">
        <v>0</v>
      </c>
      <c r="AC101">
        <v>0</v>
      </c>
      <c r="AD101">
        <v>0</v>
      </c>
      <c r="AE101" t="s">
        <v>825</v>
      </c>
      <c r="AF101" t="s">
        <v>105</v>
      </c>
      <c r="AG101" t="s">
        <v>838</v>
      </c>
      <c r="AH101" t="s">
        <v>105</v>
      </c>
    </row>
    <row r="102" spans="1:34" ht="15">
      <c r="A102" t="s">
        <v>823</v>
      </c>
      <c r="B102" t="s">
        <v>102</v>
      </c>
      <c r="C102" t="s">
        <v>837</v>
      </c>
      <c r="D102" t="s">
        <v>151</v>
      </c>
      <c r="E102" t="s">
        <v>102</v>
      </c>
      <c r="F102">
        <v>2012</v>
      </c>
      <c r="G102" t="s">
        <v>113</v>
      </c>
      <c r="H102" t="s">
        <v>152</v>
      </c>
      <c r="I102" t="s">
        <v>115</v>
      </c>
      <c r="J102" t="s">
        <v>150</v>
      </c>
      <c r="L102">
        <v>4500</v>
      </c>
      <c r="M102">
        <v>4500</v>
      </c>
      <c r="N102">
        <v>0</v>
      </c>
      <c r="O102">
        <v>0</v>
      </c>
      <c r="P102">
        <v>4500</v>
      </c>
      <c r="Q102" t="s">
        <v>131</v>
      </c>
      <c r="R102">
        <v>0</v>
      </c>
      <c r="S102">
        <v>0</v>
      </c>
      <c r="T102">
        <v>0</v>
      </c>
      <c r="U102">
        <v>0</v>
      </c>
      <c r="V102">
        <v>0</v>
      </c>
      <c r="W102">
        <v>0</v>
      </c>
      <c r="X102">
        <v>0</v>
      </c>
      <c r="Y102">
        <v>0</v>
      </c>
      <c r="Z102">
        <v>0</v>
      </c>
      <c r="AA102">
        <v>0</v>
      </c>
      <c r="AB102">
        <v>0</v>
      </c>
      <c r="AC102">
        <v>0</v>
      </c>
      <c r="AD102">
        <v>0</v>
      </c>
      <c r="AE102" t="s">
        <v>825</v>
      </c>
      <c r="AF102" t="s">
        <v>105</v>
      </c>
      <c r="AG102" t="s">
        <v>838</v>
      </c>
      <c r="AH102" t="s">
        <v>105</v>
      </c>
    </row>
    <row r="103" spans="1:34" ht="15">
      <c r="A103" t="s">
        <v>823</v>
      </c>
      <c r="B103" t="s">
        <v>102</v>
      </c>
      <c r="C103" t="s">
        <v>837</v>
      </c>
      <c r="D103" t="s">
        <v>185</v>
      </c>
      <c r="E103" t="s">
        <v>102</v>
      </c>
      <c r="F103">
        <v>2012</v>
      </c>
      <c r="G103" t="s">
        <v>113</v>
      </c>
      <c r="H103" t="s">
        <v>186</v>
      </c>
      <c r="I103" t="s">
        <v>115</v>
      </c>
      <c r="J103" t="s">
        <v>187</v>
      </c>
      <c r="L103">
        <v>122</v>
      </c>
      <c r="M103">
        <v>122</v>
      </c>
      <c r="N103">
        <v>0</v>
      </c>
      <c r="O103">
        <v>0</v>
      </c>
      <c r="P103">
        <v>122</v>
      </c>
      <c r="Q103" t="s">
        <v>131</v>
      </c>
      <c r="R103">
        <v>0</v>
      </c>
      <c r="S103">
        <v>0</v>
      </c>
      <c r="T103">
        <v>0</v>
      </c>
      <c r="U103">
        <v>0</v>
      </c>
      <c r="V103">
        <v>0</v>
      </c>
      <c r="W103">
        <v>0</v>
      </c>
      <c r="X103">
        <v>0</v>
      </c>
      <c r="Y103">
        <v>0</v>
      </c>
      <c r="Z103">
        <v>0</v>
      </c>
      <c r="AA103">
        <v>0</v>
      </c>
      <c r="AB103">
        <v>0</v>
      </c>
      <c r="AC103">
        <v>0</v>
      </c>
      <c r="AD103">
        <v>0</v>
      </c>
      <c r="AE103" t="s">
        <v>825</v>
      </c>
      <c r="AF103" t="s">
        <v>105</v>
      </c>
      <c r="AG103" t="s">
        <v>838</v>
      </c>
      <c r="AH103" t="s">
        <v>105</v>
      </c>
    </row>
    <row r="104" spans="1:34" ht="15">
      <c r="A104" t="s">
        <v>823</v>
      </c>
      <c r="B104" t="s">
        <v>102</v>
      </c>
      <c r="C104" t="s">
        <v>837</v>
      </c>
      <c r="D104" t="s">
        <v>155</v>
      </c>
      <c r="E104" t="s">
        <v>102</v>
      </c>
      <c r="F104">
        <v>2012</v>
      </c>
      <c r="G104" t="s">
        <v>113</v>
      </c>
      <c r="H104" t="s">
        <v>156</v>
      </c>
      <c r="I104" t="s">
        <v>115</v>
      </c>
      <c r="J104" t="s">
        <v>157</v>
      </c>
      <c r="L104">
        <v>316</v>
      </c>
      <c r="M104">
        <v>316</v>
      </c>
      <c r="N104">
        <v>0</v>
      </c>
      <c r="O104">
        <v>0</v>
      </c>
      <c r="P104">
        <v>316</v>
      </c>
      <c r="Q104" t="s">
        <v>131</v>
      </c>
      <c r="R104">
        <v>0</v>
      </c>
      <c r="S104">
        <v>0</v>
      </c>
      <c r="T104">
        <v>0</v>
      </c>
      <c r="U104">
        <v>0</v>
      </c>
      <c r="V104">
        <v>0</v>
      </c>
      <c r="W104">
        <v>0</v>
      </c>
      <c r="X104">
        <v>0</v>
      </c>
      <c r="Y104">
        <v>0</v>
      </c>
      <c r="Z104">
        <v>0</v>
      </c>
      <c r="AA104">
        <v>0</v>
      </c>
      <c r="AB104">
        <v>0</v>
      </c>
      <c r="AC104">
        <v>0</v>
      </c>
      <c r="AD104">
        <v>0</v>
      </c>
      <c r="AE104" t="s">
        <v>825</v>
      </c>
      <c r="AF104" t="s">
        <v>105</v>
      </c>
      <c r="AG104" t="s">
        <v>838</v>
      </c>
      <c r="AH104" t="s">
        <v>105</v>
      </c>
    </row>
    <row r="105" spans="1:34" ht="15">
      <c r="A105" t="s">
        <v>823</v>
      </c>
      <c r="B105" t="s">
        <v>102</v>
      </c>
      <c r="C105" t="s">
        <v>837</v>
      </c>
      <c r="D105" t="s">
        <v>158</v>
      </c>
      <c r="E105" t="s">
        <v>102</v>
      </c>
      <c r="F105">
        <v>2012</v>
      </c>
      <c r="G105" t="s">
        <v>113</v>
      </c>
      <c r="H105" t="s">
        <v>159</v>
      </c>
      <c r="I105" t="s">
        <v>115</v>
      </c>
      <c r="J105" t="s">
        <v>157</v>
      </c>
      <c r="L105">
        <v>2521.04</v>
      </c>
      <c r="M105">
        <v>2521.04</v>
      </c>
      <c r="N105">
        <v>0</v>
      </c>
      <c r="O105">
        <v>0</v>
      </c>
      <c r="P105">
        <v>2521.04</v>
      </c>
      <c r="Q105" t="s">
        <v>131</v>
      </c>
      <c r="R105">
        <v>0</v>
      </c>
      <c r="S105">
        <v>0</v>
      </c>
      <c r="T105">
        <v>0</v>
      </c>
      <c r="U105">
        <v>0</v>
      </c>
      <c r="V105">
        <v>0</v>
      </c>
      <c r="W105">
        <v>0</v>
      </c>
      <c r="X105">
        <v>0</v>
      </c>
      <c r="Y105">
        <v>0</v>
      </c>
      <c r="Z105">
        <v>0</v>
      </c>
      <c r="AA105">
        <v>0</v>
      </c>
      <c r="AB105">
        <v>0</v>
      </c>
      <c r="AC105">
        <v>0</v>
      </c>
      <c r="AD105">
        <v>0</v>
      </c>
      <c r="AE105" t="s">
        <v>825</v>
      </c>
      <c r="AF105" t="s">
        <v>105</v>
      </c>
      <c r="AG105" t="s">
        <v>838</v>
      </c>
      <c r="AH105" t="s">
        <v>105</v>
      </c>
    </row>
    <row r="106" spans="1:34" ht="15">
      <c r="A106" t="s">
        <v>823</v>
      </c>
      <c r="B106" t="s">
        <v>102</v>
      </c>
      <c r="C106" t="s">
        <v>837</v>
      </c>
      <c r="D106" t="s">
        <v>368</v>
      </c>
      <c r="E106" t="s">
        <v>102</v>
      </c>
      <c r="F106">
        <v>2012</v>
      </c>
      <c r="G106" t="s">
        <v>113</v>
      </c>
      <c r="H106" t="s">
        <v>369</v>
      </c>
      <c r="I106" t="s">
        <v>115</v>
      </c>
      <c r="J106" t="s">
        <v>193</v>
      </c>
      <c r="L106">
        <v>-26610.96</v>
      </c>
      <c r="M106">
        <v>-26610.96</v>
      </c>
      <c r="N106">
        <v>0</v>
      </c>
      <c r="O106">
        <v>0</v>
      </c>
      <c r="P106">
        <v>-26610.96</v>
      </c>
      <c r="Q106" t="s">
        <v>131</v>
      </c>
      <c r="R106">
        <v>0</v>
      </c>
      <c r="S106">
        <v>0</v>
      </c>
      <c r="T106">
        <v>0</v>
      </c>
      <c r="U106">
        <v>0</v>
      </c>
      <c r="V106">
        <v>0</v>
      </c>
      <c r="W106">
        <v>0</v>
      </c>
      <c r="X106">
        <v>0</v>
      </c>
      <c r="Y106">
        <v>0</v>
      </c>
      <c r="Z106">
        <v>0</v>
      </c>
      <c r="AA106">
        <v>0</v>
      </c>
      <c r="AB106">
        <v>0</v>
      </c>
      <c r="AC106">
        <v>0</v>
      </c>
      <c r="AD106">
        <v>0</v>
      </c>
      <c r="AE106" t="s">
        <v>825</v>
      </c>
      <c r="AF106" t="s">
        <v>105</v>
      </c>
      <c r="AG106" t="s">
        <v>838</v>
      </c>
      <c r="AH106" t="s">
        <v>105</v>
      </c>
    </row>
    <row r="107" spans="1:34" ht="15">
      <c r="A107" t="s">
        <v>823</v>
      </c>
      <c r="B107" t="s">
        <v>839</v>
      </c>
      <c r="C107" t="s">
        <v>824</v>
      </c>
      <c r="D107" t="s">
        <v>127</v>
      </c>
      <c r="E107" t="s">
        <v>106</v>
      </c>
      <c r="F107">
        <v>2012</v>
      </c>
      <c r="G107" t="s">
        <v>113</v>
      </c>
      <c r="H107" t="s">
        <v>128</v>
      </c>
      <c r="I107" t="s">
        <v>115</v>
      </c>
      <c r="J107" t="s">
        <v>129</v>
      </c>
      <c r="K107" t="s">
        <v>130</v>
      </c>
      <c r="L107">
        <v>0</v>
      </c>
      <c r="M107">
        <v>0</v>
      </c>
      <c r="N107">
        <v>552587.77</v>
      </c>
      <c r="O107">
        <v>0</v>
      </c>
      <c r="P107">
        <v>-552587.77</v>
      </c>
      <c r="Q107" t="s">
        <v>103</v>
      </c>
      <c r="R107">
        <v>23793.11</v>
      </c>
      <c r="S107">
        <v>131946.76</v>
      </c>
      <c r="T107">
        <v>50344.39</v>
      </c>
      <c r="U107">
        <v>-6022.51</v>
      </c>
      <c r="V107">
        <v>28106.46</v>
      </c>
      <c r="W107">
        <v>28058.15</v>
      </c>
      <c r="X107">
        <v>30680.75</v>
      </c>
      <c r="Y107">
        <v>58305.89</v>
      </c>
      <c r="Z107">
        <v>41623.72</v>
      </c>
      <c r="AA107">
        <v>50205.14</v>
      </c>
      <c r="AB107">
        <v>50237.340000000004</v>
      </c>
      <c r="AC107">
        <v>65308.57</v>
      </c>
      <c r="AD107">
        <v>0</v>
      </c>
      <c r="AE107" t="s">
        <v>825</v>
      </c>
      <c r="AF107" t="s">
        <v>840</v>
      </c>
      <c r="AG107" t="s">
        <v>826</v>
      </c>
      <c r="AH107" t="s">
        <v>107</v>
      </c>
    </row>
    <row r="108" spans="1:34" ht="15">
      <c r="A108" t="s">
        <v>823</v>
      </c>
      <c r="B108" t="s">
        <v>839</v>
      </c>
      <c r="C108" t="s">
        <v>824</v>
      </c>
      <c r="D108" t="s">
        <v>255</v>
      </c>
      <c r="E108" t="s">
        <v>106</v>
      </c>
      <c r="F108">
        <v>2012</v>
      </c>
      <c r="G108" t="s">
        <v>113</v>
      </c>
      <c r="H108" t="s">
        <v>256</v>
      </c>
      <c r="I108" t="s">
        <v>115</v>
      </c>
      <c r="J108" t="s">
        <v>129</v>
      </c>
      <c r="K108" t="s">
        <v>130</v>
      </c>
      <c r="L108">
        <v>0</v>
      </c>
      <c r="M108">
        <v>0</v>
      </c>
      <c r="N108">
        <v>1288.16</v>
      </c>
      <c r="O108">
        <v>0</v>
      </c>
      <c r="P108">
        <v>-1288.16</v>
      </c>
      <c r="Q108" t="s">
        <v>103</v>
      </c>
      <c r="R108">
        <v>0</v>
      </c>
      <c r="S108">
        <v>0</v>
      </c>
      <c r="T108">
        <v>0</v>
      </c>
      <c r="U108">
        <v>0</v>
      </c>
      <c r="V108">
        <v>0</v>
      </c>
      <c r="W108">
        <v>0</v>
      </c>
      <c r="X108">
        <v>0</v>
      </c>
      <c r="Y108">
        <v>96.61</v>
      </c>
      <c r="Z108">
        <v>322.05</v>
      </c>
      <c r="AA108">
        <v>434.75</v>
      </c>
      <c r="AB108">
        <v>193.22</v>
      </c>
      <c r="AC108">
        <v>241.53</v>
      </c>
      <c r="AD108">
        <v>0</v>
      </c>
      <c r="AE108" t="s">
        <v>825</v>
      </c>
      <c r="AF108" t="s">
        <v>840</v>
      </c>
      <c r="AG108" t="s">
        <v>826</v>
      </c>
      <c r="AH108" t="s">
        <v>107</v>
      </c>
    </row>
    <row r="109" spans="1:34" ht="15">
      <c r="A109" t="s">
        <v>823</v>
      </c>
      <c r="B109" t="s">
        <v>839</v>
      </c>
      <c r="C109" t="s">
        <v>824</v>
      </c>
      <c r="D109" t="s">
        <v>134</v>
      </c>
      <c r="E109" t="s">
        <v>106</v>
      </c>
      <c r="F109">
        <v>2012</v>
      </c>
      <c r="G109" t="s">
        <v>113</v>
      </c>
      <c r="H109" t="s">
        <v>135</v>
      </c>
      <c r="I109" t="s">
        <v>115</v>
      </c>
      <c r="J109" t="s">
        <v>129</v>
      </c>
      <c r="K109" t="s">
        <v>136</v>
      </c>
      <c r="L109">
        <v>0</v>
      </c>
      <c r="M109">
        <v>0</v>
      </c>
      <c r="N109">
        <v>55235.11</v>
      </c>
      <c r="O109">
        <v>0</v>
      </c>
      <c r="P109">
        <v>-55235.11</v>
      </c>
      <c r="Q109" t="s">
        <v>103</v>
      </c>
      <c r="R109">
        <v>0</v>
      </c>
      <c r="S109">
        <v>3870</v>
      </c>
      <c r="T109">
        <v>6215.110000000001</v>
      </c>
      <c r="U109">
        <v>3870</v>
      </c>
      <c r="V109">
        <v>3870</v>
      </c>
      <c r="W109">
        <v>3870</v>
      </c>
      <c r="X109">
        <v>3870</v>
      </c>
      <c r="Y109">
        <v>5160</v>
      </c>
      <c r="Z109">
        <v>5160</v>
      </c>
      <c r="AA109">
        <v>6450</v>
      </c>
      <c r="AB109">
        <v>6450</v>
      </c>
      <c r="AC109">
        <v>6450</v>
      </c>
      <c r="AD109">
        <v>0</v>
      </c>
      <c r="AE109" t="s">
        <v>825</v>
      </c>
      <c r="AF109" t="s">
        <v>840</v>
      </c>
      <c r="AG109" t="s">
        <v>826</v>
      </c>
      <c r="AH109" t="s">
        <v>107</v>
      </c>
    </row>
    <row r="110" spans="1:34" ht="15">
      <c r="A110" t="s">
        <v>823</v>
      </c>
      <c r="B110" t="s">
        <v>839</v>
      </c>
      <c r="C110" t="s">
        <v>824</v>
      </c>
      <c r="D110" t="s">
        <v>137</v>
      </c>
      <c r="E110" t="s">
        <v>106</v>
      </c>
      <c r="F110">
        <v>2012</v>
      </c>
      <c r="G110" t="s">
        <v>113</v>
      </c>
      <c r="H110" t="s">
        <v>138</v>
      </c>
      <c r="I110" t="s">
        <v>115</v>
      </c>
      <c r="J110" t="s">
        <v>129</v>
      </c>
      <c r="K110" t="s">
        <v>136</v>
      </c>
      <c r="L110">
        <v>0</v>
      </c>
      <c r="M110">
        <v>0</v>
      </c>
      <c r="N110">
        <v>35988.62</v>
      </c>
      <c r="O110">
        <v>0</v>
      </c>
      <c r="P110">
        <v>-35988.62</v>
      </c>
      <c r="Q110" t="s">
        <v>103</v>
      </c>
      <c r="R110">
        <v>1056.44</v>
      </c>
      <c r="S110">
        <v>7325.8</v>
      </c>
      <c r="T110">
        <v>3789.03</v>
      </c>
      <c r="U110">
        <v>-499.44</v>
      </c>
      <c r="V110">
        <v>2111.42</v>
      </c>
      <c r="W110">
        <v>2107.73</v>
      </c>
      <c r="X110">
        <v>1764.56</v>
      </c>
      <c r="Y110">
        <v>3032.1</v>
      </c>
      <c r="Z110">
        <v>2252.28</v>
      </c>
      <c r="AA110">
        <v>2918.4900000000002</v>
      </c>
      <c r="AB110">
        <v>2903.65</v>
      </c>
      <c r="AC110">
        <v>7226.56</v>
      </c>
      <c r="AD110">
        <v>0</v>
      </c>
      <c r="AE110" t="s">
        <v>825</v>
      </c>
      <c r="AF110" t="s">
        <v>840</v>
      </c>
      <c r="AG110" t="s">
        <v>826</v>
      </c>
      <c r="AH110" t="s">
        <v>107</v>
      </c>
    </row>
    <row r="111" spans="1:34" ht="15">
      <c r="A111" t="s">
        <v>823</v>
      </c>
      <c r="B111" t="s">
        <v>839</v>
      </c>
      <c r="C111" t="s">
        <v>824</v>
      </c>
      <c r="D111" t="s">
        <v>139</v>
      </c>
      <c r="E111" t="s">
        <v>106</v>
      </c>
      <c r="F111">
        <v>2012</v>
      </c>
      <c r="G111" t="s">
        <v>113</v>
      </c>
      <c r="H111" t="s">
        <v>140</v>
      </c>
      <c r="I111" t="s">
        <v>115</v>
      </c>
      <c r="J111" t="s">
        <v>129</v>
      </c>
      <c r="K111" t="s">
        <v>136</v>
      </c>
      <c r="L111">
        <v>0</v>
      </c>
      <c r="M111">
        <v>0</v>
      </c>
      <c r="N111">
        <v>36714.25</v>
      </c>
      <c r="O111">
        <v>0</v>
      </c>
      <c r="P111">
        <v>-36714.25</v>
      </c>
      <c r="Q111" t="s">
        <v>103</v>
      </c>
      <c r="R111">
        <v>1011.28</v>
      </c>
      <c r="S111">
        <v>2036.57</v>
      </c>
      <c r="T111">
        <v>3670.54</v>
      </c>
      <c r="U111">
        <v>2031.89</v>
      </c>
      <c r="V111">
        <v>1989.92</v>
      </c>
      <c r="W111">
        <v>1986.5</v>
      </c>
      <c r="X111">
        <v>2203.11</v>
      </c>
      <c r="Y111">
        <v>4210.83</v>
      </c>
      <c r="Z111">
        <v>3024.29</v>
      </c>
      <c r="AA111">
        <v>3651.15</v>
      </c>
      <c r="AB111">
        <v>3636.05</v>
      </c>
      <c r="AC111">
        <v>7262.12</v>
      </c>
      <c r="AD111">
        <v>0</v>
      </c>
      <c r="AE111" t="s">
        <v>825</v>
      </c>
      <c r="AF111" t="s">
        <v>840</v>
      </c>
      <c r="AG111" t="s">
        <v>826</v>
      </c>
      <c r="AH111" t="s">
        <v>107</v>
      </c>
    </row>
    <row r="112" spans="1:34" ht="15">
      <c r="A112" t="s">
        <v>823</v>
      </c>
      <c r="B112" t="s">
        <v>839</v>
      </c>
      <c r="C112" t="s">
        <v>824</v>
      </c>
      <c r="D112" t="s">
        <v>141</v>
      </c>
      <c r="E112" t="s">
        <v>106</v>
      </c>
      <c r="F112">
        <v>2012</v>
      </c>
      <c r="G112" t="s">
        <v>113</v>
      </c>
      <c r="H112" t="s">
        <v>142</v>
      </c>
      <c r="I112" t="s">
        <v>115</v>
      </c>
      <c r="J112" t="s">
        <v>129</v>
      </c>
      <c r="K112" t="s">
        <v>136</v>
      </c>
      <c r="L112">
        <v>0</v>
      </c>
      <c r="M112">
        <v>0</v>
      </c>
      <c r="N112">
        <v>2772</v>
      </c>
      <c r="O112">
        <v>0</v>
      </c>
      <c r="P112">
        <v>-2772</v>
      </c>
      <c r="Q112" t="s">
        <v>103</v>
      </c>
      <c r="R112">
        <v>0</v>
      </c>
      <c r="S112">
        <v>0</v>
      </c>
      <c r="T112">
        <v>0</v>
      </c>
      <c r="U112">
        <v>0</v>
      </c>
      <c r="V112">
        <v>0</v>
      </c>
      <c r="W112">
        <v>1386</v>
      </c>
      <c r="X112">
        <v>231</v>
      </c>
      <c r="Y112">
        <v>231</v>
      </c>
      <c r="Z112">
        <v>231</v>
      </c>
      <c r="AA112">
        <v>231</v>
      </c>
      <c r="AB112">
        <v>231</v>
      </c>
      <c r="AC112">
        <v>231</v>
      </c>
      <c r="AD112">
        <v>0</v>
      </c>
      <c r="AE112" t="s">
        <v>825</v>
      </c>
      <c r="AF112" t="s">
        <v>840</v>
      </c>
      <c r="AG112" t="s">
        <v>826</v>
      </c>
      <c r="AH112" t="s">
        <v>107</v>
      </c>
    </row>
    <row r="113" spans="1:34" ht="15">
      <c r="A113" t="s">
        <v>823</v>
      </c>
      <c r="B113" t="s">
        <v>839</v>
      </c>
      <c r="C113" t="s">
        <v>824</v>
      </c>
      <c r="D113" t="s">
        <v>221</v>
      </c>
      <c r="E113" t="s">
        <v>106</v>
      </c>
      <c r="F113">
        <v>2012</v>
      </c>
      <c r="G113" t="s">
        <v>113</v>
      </c>
      <c r="H113" t="s">
        <v>222</v>
      </c>
      <c r="I113" t="s">
        <v>115</v>
      </c>
      <c r="J113" t="s">
        <v>129</v>
      </c>
      <c r="K113" t="s">
        <v>136</v>
      </c>
      <c r="L113">
        <v>0</v>
      </c>
      <c r="M113">
        <v>0</v>
      </c>
      <c r="N113">
        <v>793</v>
      </c>
      <c r="O113">
        <v>0</v>
      </c>
      <c r="P113">
        <v>-793</v>
      </c>
      <c r="Q113" t="s">
        <v>103</v>
      </c>
      <c r="R113">
        <v>0</v>
      </c>
      <c r="S113">
        <v>0</v>
      </c>
      <c r="T113">
        <v>0</v>
      </c>
      <c r="U113">
        <v>0</v>
      </c>
      <c r="V113">
        <v>0</v>
      </c>
      <c r="W113">
        <v>0</v>
      </c>
      <c r="X113">
        <v>0</v>
      </c>
      <c r="Y113">
        <v>0</v>
      </c>
      <c r="Z113">
        <v>0</v>
      </c>
      <c r="AA113">
        <v>0</v>
      </c>
      <c r="AB113">
        <v>793</v>
      </c>
      <c r="AC113">
        <v>0</v>
      </c>
      <c r="AD113">
        <v>0</v>
      </c>
      <c r="AE113" t="s">
        <v>825</v>
      </c>
      <c r="AF113" t="s">
        <v>840</v>
      </c>
      <c r="AG113" t="s">
        <v>826</v>
      </c>
      <c r="AH113" t="s">
        <v>107</v>
      </c>
    </row>
    <row r="114" spans="1:34" ht="15">
      <c r="A114" t="s">
        <v>823</v>
      </c>
      <c r="B114" t="s">
        <v>839</v>
      </c>
      <c r="C114" t="s">
        <v>824</v>
      </c>
      <c r="D114" t="s">
        <v>198</v>
      </c>
      <c r="E114" t="s">
        <v>106</v>
      </c>
      <c r="F114">
        <v>2012</v>
      </c>
      <c r="G114" t="s">
        <v>113</v>
      </c>
      <c r="H114" t="s">
        <v>199</v>
      </c>
      <c r="I114" t="s">
        <v>115</v>
      </c>
      <c r="J114" t="s">
        <v>147</v>
      </c>
      <c r="L114">
        <v>0</v>
      </c>
      <c r="M114">
        <v>0</v>
      </c>
      <c r="N114">
        <v>11063.56</v>
      </c>
      <c r="O114">
        <v>0</v>
      </c>
      <c r="P114">
        <v>-11063.56</v>
      </c>
      <c r="Q114" t="s">
        <v>103</v>
      </c>
      <c r="R114">
        <v>0</v>
      </c>
      <c r="S114">
        <v>0</v>
      </c>
      <c r="T114">
        <v>0</v>
      </c>
      <c r="U114">
        <v>0</v>
      </c>
      <c r="V114">
        <v>0</v>
      </c>
      <c r="W114">
        <v>4892.900000000001</v>
      </c>
      <c r="X114">
        <v>3049.4900000000002</v>
      </c>
      <c r="Y114">
        <v>596.5500000000001</v>
      </c>
      <c r="Z114">
        <v>44.74</v>
      </c>
      <c r="AA114">
        <v>0</v>
      </c>
      <c r="AB114">
        <v>0</v>
      </c>
      <c r="AC114">
        <v>2479.88</v>
      </c>
      <c r="AD114">
        <v>0</v>
      </c>
      <c r="AE114" t="s">
        <v>825</v>
      </c>
      <c r="AF114" t="s">
        <v>840</v>
      </c>
      <c r="AG114" t="s">
        <v>826</v>
      </c>
      <c r="AH114" t="s">
        <v>107</v>
      </c>
    </row>
    <row r="115" spans="1:34" ht="15">
      <c r="A115" t="s">
        <v>823</v>
      </c>
      <c r="B115" t="s">
        <v>839</v>
      </c>
      <c r="C115" t="s">
        <v>824</v>
      </c>
      <c r="D115" t="s">
        <v>200</v>
      </c>
      <c r="E115" t="s">
        <v>106</v>
      </c>
      <c r="F115">
        <v>2012</v>
      </c>
      <c r="G115" t="s">
        <v>113</v>
      </c>
      <c r="H115" t="s">
        <v>201</v>
      </c>
      <c r="I115" t="s">
        <v>115</v>
      </c>
      <c r="J115" t="s">
        <v>147</v>
      </c>
      <c r="L115">
        <v>0</v>
      </c>
      <c r="M115">
        <v>0</v>
      </c>
      <c r="N115">
        <v>4491.58</v>
      </c>
      <c r="O115">
        <v>0</v>
      </c>
      <c r="P115">
        <v>-4491.58</v>
      </c>
      <c r="Q115" t="s">
        <v>103</v>
      </c>
      <c r="R115">
        <v>0</v>
      </c>
      <c r="S115">
        <v>0</v>
      </c>
      <c r="T115">
        <v>0</v>
      </c>
      <c r="U115">
        <v>0</v>
      </c>
      <c r="V115">
        <v>0</v>
      </c>
      <c r="W115">
        <v>1301.8500000000001</v>
      </c>
      <c r="X115">
        <v>0</v>
      </c>
      <c r="Y115">
        <v>0</v>
      </c>
      <c r="Z115">
        <v>2462.96</v>
      </c>
      <c r="AA115">
        <v>91.32000000000001</v>
      </c>
      <c r="AB115">
        <v>635.45</v>
      </c>
      <c r="AC115">
        <v>0</v>
      </c>
      <c r="AD115">
        <v>0</v>
      </c>
      <c r="AE115" t="s">
        <v>825</v>
      </c>
      <c r="AF115" t="s">
        <v>840</v>
      </c>
      <c r="AG115" t="s">
        <v>826</v>
      </c>
      <c r="AH115" t="s">
        <v>107</v>
      </c>
    </row>
    <row r="116" spans="1:34" ht="15">
      <c r="A116" t="s">
        <v>823</v>
      </c>
      <c r="B116" t="s">
        <v>839</v>
      </c>
      <c r="C116" t="s">
        <v>824</v>
      </c>
      <c r="D116" t="s">
        <v>232</v>
      </c>
      <c r="E116" t="s">
        <v>106</v>
      </c>
      <c r="F116">
        <v>2012</v>
      </c>
      <c r="G116" t="s">
        <v>113</v>
      </c>
      <c r="H116" t="s">
        <v>233</v>
      </c>
      <c r="I116" t="s">
        <v>115</v>
      </c>
      <c r="J116" t="s">
        <v>147</v>
      </c>
      <c r="L116">
        <v>0</v>
      </c>
      <c r="M116">
        <v>0</v>
      </c>
      <c r="N116">
        <v>4288.66</v>
      </c>
      <c r="O116">
        <v>0</v>
      </c>
      <c r="P116">
        <v>-4288.66</v>
      </c>
      <c r="Q116" t="s">
        <v>103</v>
      </c>
      <c r="R116">
        <v>0</v>
      </c>
      <c r="S116">
        <v>0</v>
      </c>
      <c r="T116">
        <v>2445.62</v>
      </c>
      <c r="U116">
        <v>0.02</v>
      </c>
      <c r="V116">
        <v>0</v>
      </c>
      <c r="W116">
        <v>0</v>
      </c>
      <c r="X116">
        <v>1843.02</v>
      </c>
      <c r="Y116">
        <v>0</v>
      </c>
      <c r="Z116">
        <v>0</v>
      </c>
      <c r="AA116">
        <v>0</v>
      </c>
      <c r="AB116">
        <v>0</v>
      </c>
      <c r="AC116">
        <v>0</v>
      </c>
      <c r="AD116">
        <v>0</v>
      </c>
      <c r="AE116" t="s">
        <v>825</v>
      </c>
      <c r="AF116" t="s">
        <v>840</v>
      </c>
      <c r="AG116" t="s">
        <v>826</v>
      </c>
      <c r="AH116" t="s">
        <v>107</v>
      </c>
    </row>
    <row r="117" spans="1:34" ht="15">
      <c r="A117" t="s">
        <v>823</v>
      </c>
      <c r="B117" t="s">
        <v>839</v>
      </c>
      <c r="C117" t="s">
        <v>824</v>
      </c>
      <c r="D117" t="s">
        <v>372</v>
      </c>
      <c r="E117" t="s">
        <v>106</v>
      </c>
      <c r="F117">
        <v>2012</v>
      </c>
      <c r="G117" t="s">
        <v>113</v>
      </c>
      <c r="H117" t="s">
        <v>373</v>
      </c>
      <c r="I117" t="s">
        <v>115</v>
      </c>
      <c r="J117" t="s">
        <v>147</v>
      </c>
      <c r="L117">
        <v>0</v>
      </c>
      <c r="M117">
        <v>0</v>
      </c>
      <c r="N117">
        <v>592.53</v>
      </c>
      <c r="O117">
        <v>0</v>
      </c>
      <c r="P117">
        <v>-592.53</v>
      </c>
      <c r="Q117" t="s">
        <v>103</v>
      </c>
      <c r="R117">
        <v>0</v>
      </c>
      <c r="S117">
        <v>0</v>
      </c>
      <c r="T117">
        <v>0</v>
      </c>
      <c r="U117">
        <v>0</v>
      </c>
      <c r="V117">
        <v>0</v>
      </c>
      <c r="W117">
        <v>0</v>
      </c>
      <c r="X117">
        <v>0</v>
      </c>
      <c r="Y117">
        <v>0</v>
      </c>
      <c r="Z117">
        <v>592.53</v>
      </c>
      <c r="AA117">
        <v>0</v>
      </c>
      <c r="AB117">
        <v>0</v>
      </c>
      <c r="AC117">
        <v>0</v>
      </c>
      <c r="AD117">
        <v>0</v>
      </c>
      <c r="AE117" t="s">
        <v>825</v>
      </c>
      <c r="AF117" t="s">
        <v>840</v>
      </c>
      <c r="AG117" t="s">
        <v>826</v>
      </c>
      <c r="AH117" t="s">
        <v>107</v>
      </c>
    </row>
    <row r="118" spans="1:34" ht="15">
      <c r="A118" t="s">
        <v>823</v>
      </c>
      <c r="B118" t="s">
        <v>839</v>
      </c>
      <c r="C118" t="s">
        <v>824</v>
      </c>
      <c r="D118" t="s">
        <v>173</v>
      </c>
      <c r="E118" t="s">
        <v>106</v>
      </c>
      <c r="F118">
        <v>2012</v>
      </c>
      <c r="G118" t="s">
        <v>113</v>
      </c>
      <c r="H118" t="s">
        <v>174</v>
      </c>
      <c r="I118" t="s">
        <v>115</v>
      </c>
      <c r="J118" t="s">
        <v>147</v>
      </c>
      <c r="L118">
        <v>0</v>
      </c>
      <c r="M118">
        <v>0</v>
      </c>
      <c r="N118">
        <v>1017.26</v>
      </c>
      <c r="O118">
        <v>0</v>
      </c>
      <c r="P118">
        <v>-1017.26</v>
      </c>
      <c r="Q118" t="s">
        <v>103</v>
      </c>
      <c r="R118">
        <v>0</v>
      </c>
      <c r="S118">
        <v>0</v>
      </c>
      <c r="T118">
        <v>0</v>
      </c>
      <c r="U118">
        <v>0</v>
      </c>
      <c r="V118">
        <v>0</v>
      </c>
      <c r="W118">
        <v>0</v>
      </c>
      <c r="X118">
        <v>0</v>
      </c>
      <c r="Y118">
        <v>1017.26</v>
      </c>
      <c r="Z118">
        <v>0</v>
      </c>
      <c r="AA118">
        <v>0</v>
      </c>
      <c r="AB118">
        <v>0</v>
      </c>
      <c r="AC118">
        <v>0</v>
      </c>
      <c r="AD118">
        <v>0</v>
      </c>
      <c r="AE118" t="s">
        <v>825</v>
      </c>
      <c r="AF118" t="s">
        <v>840</v>
      </c>
      <c r="AG118" t="s">
        <v>826</v>
      </c>
      <c r="AH118" t="s">
        <v>107</v>
      </c>
    </row>
    <row r="119" spans="1:34" ht="15">
      <c r="A119" t="s">
        <v>823</v>
      </c>
      <c r="B119" t="s">
        <v>839</v>
      </c>
      <c r="C119" t="s">
        <v>824</v>
      </c>
      <c r="D119" t="s">
        <v>449</v>
      </c>
      <c r="E119" t="s">
        <v>106</v>
      </c>
      <c r="F119">
        <v>2012</v>
      </c>
      <c r="G119" t="s">
        <v>113</v>
      </c>
      <c r="H119" t="s">
        <v>450</v>
      </c>
      <c r="I119" t="s">
        <v>115</v>
      </c>
      <c r="J119" t="s">
        <v>147</v>
      </c>
      <c r="L119">
        <v>0</v>
      </c>
      <c r="M119">
        <v>0</v>
      </c>
      <c r="N119">
        <v>179.42000000000002</v>
      </c>
      <c r="O119">
        <v>0</v>
      </c>
      <c r="P119">
        <v>-179.42000000000002</v>
      </c>
      <c r="Q119" t="s">
        <v>103</v>
      </c>
      <c r="R119">
        <v>0</v>
      </c>
      <c r="S119">
        <v>0</v>
      </c>
      <c r="T119">
        <v>0</v>
      </c>
      <c r="U119">
        <v>0</v>
      </c>
      <c r="V119">
        <v>179.42000000000002</v>
      </c>
      <c r="W119">
        <v>0</v>
      </c>
      <c r="X119">
        <v>0</v>
      </c>
      <c r="Y119">
        <v>0</v>
      </c>
      <c r="Z119">
        <v>0</v>
      </c>
      <c r="AA119">
        <v>0</v>
      </c>
      <c r="AB119">
        <v>0</v>
      </c>
      <c r="AC119">
        <v>0</v>
      </c>
      <c r="AD119">
        <v>0</v>
      </c>
      <c r="AE119" t="s">
        <v>825</v>
      </c>
      <c r="AF119" t="s">
        <v>840</v>
      </c>
      <c r="AG119" t="s">
        <v>826</v>
      </c>
      <c r="AH119" t="s">
        <v>107</v>
      </c>
    </row>
    <row r="120" spans="1:34" ht="15">
      <c r="A120" t="s">
        <v>823</v>
      </c>
      <c r="B120" t="s">
        <v>839</v>
      </c>
      <c r="C120" t="s">
        <v>824</v>
      </c>
      <c r="D120" t="s">
        <v>175</v>
      </c>
      <c r="E120" t="s">
        <v>106</v>
      </c>
      <c r="F120">
        <v>2012</v>
      </c>
      <c r="G120" t="s">
        <v>113</v>
      </c>
      <c r="H120" t="s">
        <v>176</v>
      </c>
      <c r="I120" t="s">
        <v>115</v>
      </c>
      <c r="J120" t="s">
        <v>147</v>
      </c>
      <c r="L120">
        <v>0</v>
      </c>
      <c r="M120">
        <v>0</v>
      </c>
      <c r="N120">
        <v>215.84</v>
      </c>
      <c r="O120">
        <v>0</v>
      </c>
      <c r="P120">
        <v>-215.84</v>
      </c>
      <c r="Q120" t="s">
        <v>103</v>
      </c>
      <c r="R120">
        <v>0</v>
      </c>
      <c r="S120">
        <v>0</v>
      </c>
      <c r="T120">
        <v>0</v>
      </c>
      <c r="U120">
        <v>0</v>
      </c>
      <c r="V120">
        <v>0</v>
      </c>
      <c r="W120">
        <v>0</v>
      </c>
      <c r="X120">
        <v>0</v>
      </c>
      <c r="Y120">
        <v>0</v>
      </c>
      <c r="Z120">
        <v>0</v>
      </c>
      <c r="AA120">
        <v>0</v>
      </c>
      <c r="AB120">
        <v>124</v>
      </c>
      <c r="AC120">
        <v>91.84</v>
      </c>
      <c r="AD120">
        <v>0</v>
      </c>
      <c r="AE120" t="s">
        <v>825</v>
      </c>
      <c r="AF120" t="s">
        <v>840</v>
      </c>
      <c r="AG120" t="s">
        <v>826</v>
      </c>
      <c r="AH120" t="s">
        <v>107</v>
      </c>
    </row>
    <row r="121" spans="1:34" ht="15">
      <c r="A121" t="s">
        <v>823</v>
      </c>
      <c r="B121" t="s">
        <v>839</v>
      </c>
      <c r="C121" t="s">
        <v>824</v>
      </c>
      <c r="D121" t="s">
        <v>392</v>
      </c>
      <c r="E121" t="s">
        <v>106</v>
      </c>
      <c r="F121">
        <v>2012</v>
      </c>
      <c r="G121" t="s">
        <v>113</v>
      </c>
      <c r="H121" t="s">
        <v>393</v>
      </c>
      <c r="I121" t="s">
        <v>115</v>
      </c>
      <c r="J121" t="s">
        <v>150</v>
      </c>
      <c r="L121">
        <v>0</v>
      </c>
      <c r="M121">
        <v>0</v>
      </c>
      <c r="N121">
        <v>42.27</v>
      </c>
      <c r="O121">
        <v>0</v>
      </c>
      <c r="P121">
        <v>-42.27</v>
      </c>
      <c r="Q121" t="s">
        <v>103</v>
      </c>
      <c r="R121">
        <v>0</v>
      </c>
      <c r="S121">
        <v>0</v>
      </c>
      <c r="T121">
        <v>0</v>
      </c>
      <c r="U121">
        <v>0</v>
      </c>
      <c r="V121">
        <v>0</v>
      </c>
      <c r="W121">
        <v>0</v>
      </c>
      <c r="X121">
        <v>0</v>
      </c>
      <c r="Y121">
        <v>0</v>
      </c>
      <c r="Z121">
        <v>0</v>
      </c>
      <c r="AA121">
        <v>0</v>
      </c>
      <c r="AB121">
        <v>42.27</v>
      </c>
      <c r="AC121">
        <v>0</v>
      </c>
      <c r="AD121">
        <v>0</v>
      </c>
      <c r="AE121" t="s">
        <v>825</v>
      </c>
      <c r="AF121" t="s">
        <v>840</v>
      </c>
      <c r="AG121" t="s">
        <v>826</v>
      </c>
      <c r="AH121" t="s">
        <v>107</v>
      </c>
    </row>
    <row r="122" spans="1:34" ht="15">
      <c r="A122" t="s">
        <v>823</v>
      </c>
      <c r="B122" t="s">
        <v>839</v>
      </c>
      <c r="C122" t="s">
        <v>824</v>
      </c>
      <c r="D122" t="s">
        <v>257</v>
      </c>
      <c r="E122" t="s">
        <v>106</v>
      </c>
      <c r="F122">
        <v>2012</v>
      </c>
      <c r="G122" t="s">
        <v>113</v>
      </c>
      <c r="H122" t="s">
        <v>258</v>
      </c>
      <c r="I122" t="s">
        <v>115</v>
      </c>
      <c r="J122" t="s">
        <v>150</v>
      </c>
      <c r="L122">
        <v>0</v>
      </c>
      <c r="M122">
        <v>0</v>
      </c>
      <c r="N122">
        <v>29890.25</v>
      </c>
      <c r="O122">
        <v>0</v>
      </c>
      <c r="P122">
        <v>-29890.25</v>
      </c>
      <c r="Q122" t="s">
        <v>103</v>
      </c>
      <c r="R122">
        <v>0</v>
      </c>
      <c r="S122">
        <v>0</v>
      </c>
      <c r="T122">
        <v>2750</v>
      </c>
      <c r="U122">
        <v>0</v>
      </c>
      <c r="V122">
        <v>120</v>
      </c>
      <c r="W122">
        <v>680</v>
      </c>
      <c r="X122">
        <v>0</v>
      </c>
      <c r="Y122">
        <v>0</v>
      </c>
      <c r="Z122">
        <v>5284.5</v>
      </c>
      <c r="AA122">
        <v>21055.75</v>
      </c>
      <c r="AB122">
        <v>0</v>
      </c>
      <c r="AC122">
        <v>0</v>
      </c>
      <c r="AD122">
        <v>0</v>
      </c>
      <c r="AE122" t="s">
        <v>825</v>
      </c>
      <c r="AF122" t="s">
        <v>840</v>
      </c>
      <c r="AG122" t="s">
        <v>826</v>
      </c>
      <c r="AH122" t="s">
        <v>107</v>
      </c>
    </row>
    <row r="123" spans="1:34" ht="15">
      <c r="A123" t="s">
        <v>823</v>
      </c>
      <c r="B123" t="s">
        <v>839</v>
      </c>
      <c r="C123" t="s">
        <v>824</v>
      </c>
      <c r="D123" t="s">
        <v>451</v>
      </c>
      <c r="E123" t="s">
        <v>106</v>
      </c>
      <c r="F123">
        <v>2012</v>
      </c>
      <c r="G123" t="s">
        <v>113</v>
      </c>
      <c r="H123" t="s">
        <v>452</v>
      </c>
      <c r="I123" t="s">
        <v>115</v>
      </c>
      <c r="J123" t="s">
        <v>150</v>
      </c>
      <c r="L123">
        <v>0</v>
      </c>
      <c r="M123">
        <v>0</v>
      </c>
      <c r="N123">
        <v>7875</v>
      </c>
      <c r="O123">
        <v>0</v>
      </c>
      <c r="P123">
        <v>-7875</v>
      </c>
      <c r="Q123" t="s">
        <v>103</v>
      </c>
      <c r="R123">
        <v>0</v>
      </c>
      <c r="S123">
        <v>0</v>
      </c>
      <c r="T123">
        <v>0</v>
      </c>
      <c r="U123">
        <v>0</v>
      </c>
      <c r="V123">
        <v>0</v>
      </c>
      <c r="W123">
        <v>515</v>
      </c>
      <c r="X123">
        <v>1825.92</v>
      </c>
      <c r="Y123">
        <v>7191</v>
      </c>
      <c r="Z123">
        <v>448.22</v>
      </c>
      <c r="AA123">
        <v>0</v>
      </c>
      <c r="AB123">
        <v>0</v>
      </c>
      <c r="AC123">
        <v>-2105.14</v>
      </c>
      <c r="AD123">
        <v>0</v>
      </c>
      <c r="AE123" t="s">
        <v>825</v>
      </c>
      <c r="AF123" t="s">
        <v>840</v>
      </c>
      <c r="AG123" t="s">
        <v>826</v>
      </c>
      <c r="AH123" t="s">
        <v>107</v>
      </c>
    </row>
    <row r="124" spans="1:34" ht="15">
      <c r="A124" t="s">
        <v>823</v>
      </c>
      <c r="B124" t="s">
        <v>839</v>
      </c>
      <c r="C124" t="s">
        <v>824</v>
      </c>
      <c r="D124" t="s">
        <v>378</v>
      </c>
      <c r="E124" t="s">
        <v>106</v>
      </c>
      <c r="F124">
        <v>2012</v>
      </c>
      <c r="G124" t="s">
        <v>113</v>
      </c>
      <c r="H124" t="s">
        <v>379</v>
      </c>
      <c r="I124" t="s">
        <v>115</v>
      </c>
      <c r="J124" t="s">
        <v>150</v>
      </c>
      <c r="L124">
        <v>0</v>
      </c>
      <c r="M124">
        <v>0</v>
      </c>
      <c r="N124">
        <v>1025</v>
      </c>
      <c r="O124">
        <v>0</v>
      </c>
      <c r="P124">
        <v>-1025</v>
      </c>
      <c r="Q124" t="s">
        <v>103</v>
      </c>
      <c r="R124">
        <v>0</v>
      </c>
      <c r="S124">
        <v>0</v>
      </c>
      <c r="T124">
        <v>0</v>
      </c>
      <c r="U124">
        <v>0</v>
      </c>
      <c r="V124">
        <v>0</v>
      </c>
      <c r="W124">
        <v>475</v>
      </c>
      <c r="X124">
        <v>0</v>
      </c>
      <c r="Y124">
        <v>0</v>
      </c>
      <c r="Z124">
        <v>550</v>
      </c>
      <c r="AA124">
        <v>0</v>
      </c>
      <c r="AB124">
        <v>0</v>
      </c>
      <c r="AC124">
        <v>0</v>
      </c>
      <c r="AD124">
        <v>0</v>
      </c>
      <c r="AE124" t="s">
        <v>825</v>
      </c>
      <c r="AF124" t="s">
        <v>840</v>
      </c>
      <c r="AG124" t="s">
        <v>826</v>
      </c>
      <c r="AH124" t="s">
        <v>107</v>
      </c>
    </row>
    <row r="125" spans="1:34" ht="15">
      <c r="A125" t="s">
        <v>823</v>
      </c>
      <c r="B125" t="s">
        <v>839</v>
      </c>
      <c r="C125" t="s">
        <v>824</v>
      </c>
      <c r="D125" t="s">
        <v>430</v>
      </c>
      <c r="E125" t="s">
        <v>106</v>
      </c>
      <c r="F125">
        <v>2012</v>
      </c>
      <c r="G125" t="s">
        <v>113</v>
      </c>
      <c r="H125" t="s">
        <v>431</v>
      </c>
      <c r="I125" t="s">
        <v>115</v>
      </c>
      <c r="J125" t="s">
        <v>150</v>
      </c>
      <c r="L125">
        <v>0</v>
      </c>
      <c r="M125">
        <v>0</v>
      </c>
      <c r="N125">
        <v>19.76</v>
      </c>
      <c r="O125">
        <v>0</v>
      </c>
      <c r="P125">
        <v>-19.76</v>
      </c>
      <c r="Q125" t="s">
        <v>103</v>
      </c>
      <c r="R125">
        <v>0</v>
      </c>
      <c r="S125">
        <v>0</v>
      </c>
      <c r="T125">
        <v>0</v>
      </c>
      <c r="U125">
        <v>0</v>
      </c>
      <c r="V125">
        <v>4.05</v>
      </c>
      <c r="W125">
        <v>0</v>
      </c>
      <c r="X125">
        <v>11.65</v>
      </c>
      <c r="Y125">
        <v>0</v>
      </c>
      <c r="Z125">
        <v>11.65</v>
      </c>
      <c r="AA125">
        <v>1.26</v>
      </c>
      <c r="AB125">
        <v>-11.65</v>
      </c>
      <c r="AC125">
        <v>2.8000000000000003</v>
      </c>
      <c r="AD125">
        <v>0</v>
      </c>
      <c r="AE125" t="s">
        <v>825</v>
      </c>
      <c r="AF125" t="s">
        <v>840</v>
      </c>
      <c r="AG125" t="s">
        <v>826</v>
      </c>
      <c r="AH125" t="s">
        <v>107</v>
      </c>
    </row>
    <row r="126" spans="1:34" ht="15">
      <c r="A126" t="s">
        <v>823</v>
      </c>
      <c r="B126" t="s">
        <v>839</v>
      </c>
      <c r="C126" t="s">
        <v>824</v>
      </c>
      <c r="D126" t="s">
        <v>404</v>
      </c>
      <c r="E126" t="s">
        <v>106</v>
      </c>
      <c r="F126">
        <v>2012</v>
      </c>
      <c r="G126" t="s">
        <v>113</v>
      </c>
      <c r="H126" t="s">
        <v>405</v>
      </c>
      <c r="I126" t="s">
        <v>115</v>
      </c>
      <c r="J126" t="s">
        <v>150</v>
      </c>
      <c r="L126">
        <v>0</v>
      </c>
      <c r="M126">
        <v>0</v>
      </c>
      <c r="N126">
        <v>549</v>
      </c>
      <c r="O126">
        <v>0</v>
      </c>
      <c r="P126">
        <v>-549</v>
      </c>
      <c r="Q126" t="s">
        <v>103</v>
      </c>
      <c r="R126">
        <v>0</v>
      </c>
      <c r="S126">
        <v>0</v>
      </c>
      <c r="T126">
        <v>0</v>
      </c>
      <c r="U126">
        <v>0</v>
      </c>
      <c r="V126">
        <v>0</v>
      </c>
      <c r="W126">
        <v>1400.51</v>
      </c>
      <c r="X126">
        <v>206</v>
      </c>
      <c r="Y126">
        <v>0</v>
      </c>
      <c r="Z126">
        <v>343</v>
      </c>
      <c r="AA126">
        <v>0</v>
      </c>
      <c r="AB126">
        <v>0</v>
      </c>
      <c r="AC126">
        <v>-1400.51</v>
      </c>
      <c r="AD126">
        <v>0</v>
      </c>
      <c r="AE126" t="s">
        <v>825</v>
      </c>
      <c r="AF126" t="s">
        <v>840</v>
      </c>
      <c r="AG126" t="s">
        <v>826</v>
      </c>
      <c r="AH126" t="s">
        <v>107</v>
      </c>
    </row>
    <row r="127" spans="1:34" ht="15">
      <c r="A127" t="s">
        <v>823</v>
      </c>
      <c r="B127" t="s">
        <v>839</v>
      </c>
      <c r="C127" t="s">
        <v>824</v>
      </c>
      <c r="D127" t="s">
        <v>380</v>
      </c>
      <c r="E127" t="s">
        <v>106</v>
      </c>
      <c r="F127">
        <v>2012</v>
      </c>
      <c r="G127" t="s">
        <v>113</v>
      </c>
      <c r="H127" t="s">
        <v>381</v>
      </c>
      <c r="I127" t="s">
        <v>115</v>
      </c>
      <c r="J127" t="s">
        <v>150</v>
      </c>
      <c r="L127">
        <v>0</v>
      </c>
      <c r="M127">
        <v>0</v>
      </c>
      <c r="N127">
        <v>5519.9400000000005</v>
      </c>
      <c r="O127">
        <v>0.02</v>
      </c>
      <c r="P127">
        <v>-5519.96</v>
      </c>
      <c r="Q127" t="s">
        <v>103</v>
      </c>
      <c r="R127">
        <v>0</v>
      </c>
      <c r="S127">
        <v>0</v>
      </c>
      <c r="T127">
        <v>0</v>
      </c>
      <c r="U127">
        <v>1831.66</v>
      </c>
      <c r="V127">
        <v>0</v>
      </c>
      <c r="W127">
        <v>0</v>
      </c>
      <c r="X127">
        <v>1548.82</v>
      </c>
      <c r="Y127">
        <v>0</v>
      </c>
      <c r="Z127">
        <v>0</v>
      </c>
      <c r="AA127">
        <v>555.96</v>
      </c>
      <c r="AB127">
        <v>1583.5</v>
      </c>
      <c r="AC127">
        <v>0</v>
      </c>
      <c r="AD127">
        <v>0</v>
      </c>
      <c r="AE127" t="s">
        <v>825</v>
      </c>
      <c r="AF127" t="s">
        <v>840</v>
      </c>
      <c r="AG127" t="s">
        <v>826</v>
      </c>
      <c r="AH127" t="s">
        <v>107</v>
      </c>
    </row>
    <row r="128" spans="1:34" ht="15">
      <c r="A128" t="s">
        <v>823</v>
      </c>
      <c r="B128" t="s">
        <v>839</v>
      </c>
      <c r="C128" t="s">
        <v>824</v>
      </c>
      <c r="D128" t="s">
        <v>410</v>
      </c>
      <c r="E128" t="s">
        <v>106</v>
      </c>
      <c r="F128">
        <v>2012</v>
      </c>
      <c r="G128" t="s">
        <v>113</v>
      </c>
      <c r="H128" t="s">
        <v>411</v>
      </c>
      <c r="I128" t="s">
        <v>115</v>
      </c>
      <c r="J128" t="s">
        <v>150</v>
      </c>
      <c r="L128">
        <v>0</v>
      </c>
      <c r="M128">
        <v>0</v>
      </c>
      <c r="N128">
        <v>585.76</v>
      </c>
      <c r="O128">
        <v>0</v>
      </c>
      <c r="P128">
        <v>-585.76</v>
      </c>
      <c r="Q128" t="s">
        <v>103</v>
      </c>
      <c r="R128">
        <v>0</v>
      </c>
      <c r="S128">
        <v>0</v>
      </c>
      <c r="T128">
        <v>0</v>
      </c>
      <c r="U128">
        <v>0</v>
      </c>
      <c r="V128">
        <v>0</v>
      </c>
      <c r="W128">
        <v>0</v>
      </c>
      <c r="X128">
        <v>176.94</v>
      </c>
      <c r="Y128">
        <v>0</v>
      </c>
      <c r="Z128">
        <v>64.94</v>
      </c>
      <c r="AA128">
        <v>64.94</v>
      </c>
      <c r="AB128">
        <v>278.94</v>
      </c>
      <c r="AC128">
        <v>0</v>
      </c>
      <c r="AD128">
        <v>0</v>
      </c>
      <c r="AE128" t="s">
        <v>825</v>
      </c>
      <c r="AF128" t="s">
        <v>840</v>
      </c>
      <c r="AG128" t="s">
        <v>826</v>
      </c>
      <c r="AH128" t="s">
        <v>107</v>
      </c>
    </row>
    <row r="129" spans="1:34" ht="15">
      <c r="A129" t="s">
        <v>823</v>
      </c>
      <c r="B129" t="s">
        <v>839</v>
      </c>
      <c r="C129" t="s">
        <v>824</v>
      </c>
      <c r="D129" t="s">
        <v>223</v>
      </c>
      <c r="E129" t="s">
        <v>106</v>
      </c>
      <c r="F129">
        <v>2012</v>
      </c>
      <c r="G129" t="s">
        <v>113</v>
      </c>
      <c r="H129" t="s">
        <v>224</v>
      </c>
      <c r="I129" t="s">
        <v>115</v>
      </c>
      <c r="J129" t="s">
        <v>150</v>
      </c>
      <c r="L129">
        <v>0</v>
      </c>
      <c r="M129">
        <v>0</v>
      </c>
      <c r="N129">
        <v>2015.25</v>
      </c>
      <c r="O129">
        <v>0</v>
      </c>
      <c r="P129">
        <v>-2015.25</v>
      </c>
      <c r="Q129" t="s">
        <v>103</v>
      </c>
      <c r="R129">
        <v>0</v>
      </c>
      <c r="S129">
        <v>0</v>
      </c>
      <c r="T129">
        <v>0</v>
      </c>
      <c r="U129">
        <v>0</v>
      </c>
      <c r="V129">
        <v>515.25</v>
      </c>
      <c r="W129">
        <v>1500</v>
      </c>
      <c r="X129">
        <v>0</v>
      </c>
      <c r="Y129">
        <v>0</v>
      </c>
      <c r="Z129">
        <v>0</v>
      </c>
      <c r="AA129">
        <v>0</v>
      </c>
      <c r="AB129">
        <v>0</v>
      </c>
      <c r="AC129">
        <v>0</v>
      </c>
      <c r="AD129">
        <v>0</v>
      </c>
      <c r="AE129" t="s">
        <v>825</v>
      </c>
      <c r="AF129" t="s">
        <v>840</v>
      </c>
      <c r="AG129" t="s">
        <v>826</v>
      </c>
      <c r="AH129" t="s">
        <v>107</v>
      </c>
    </row>
    <row r="130" spans="1:34" ht="15">
      <c r="A130" t="s">
        <v>823</v>
      </c>
      <c r="B130" t="s">
        <v>839</v>
      </c>
      <c r="C130" t="s">
        <v>824</v>
      </c>
      <c r="D130" t="s">
        <v>478</v>
      </c>
      <c r="E130" t="s">
        <v>106</v>
      </c>
      <c r="F130">
        <v>2012</v>
      </c>
      <c r="G130" t="s">
        <v>113</v>
      </c>
      <c r="H130" t="s">
        <v>479</v>
      </c>
      <c r="I130" t="s">
        <v>115</v>
      </c>
      <c r="J130" t="s">
        <v>150</v>
      </c>
      <c r="L130">
        <v>0</v>
      </c>
      <c r="M130">
        <v>0</v>
      </c>
      <c r="N130">
        <v>11.4</v>
      </c>
      <c r="O130">
        <v>0</v>
      </c>
      <c r="P130">
        <v>-11.4</v>
      </c>
      <c r="Q130" t="s">
        <v>103</v>
      </c>
      <c r="R130">
        <v>0</v>
      </c>
      <c r="S130">
        <v>0</v>
      </c>
      <c r="T130">
        <v>0</v>
      </c>
      <c r="U130">
        <v>0</v>
      </c>
      <c r="V130">
        <v>0</v>
      </c>
      <c r="W130">
        <v>0</v>
      </c>
      <c r="X130">
        <v>0</v>
      </c>
      <c r="Y130">
        <v>0</v>
      </c>
      <c r="Z130">
        <v>0</v>
      </c>
      <c r="AA130">
        <v>0</v>
      </c>
      <c r="AB130">
        <v>0</v>
      </c>
      <c r="AC130">
        <v>11.4</v>
      </c>
      <c r="AD130">
        <v>0</v>
      </c>
      <c r="AE130" t="s">
        <v>825</v>
      </c>
      <c r="AF130" t="s">
        <v>840</v>
      </c>
      <c r="AG130" t="s">
        <v>826</v>
      </c>
      <c r="AH130" t="s">
        <v>107</v>
      </c>
    </row>
    <row r="131" spans="1:34" ht="15">
      <c r="A131" t="s">
        <v>823</v>
      </c>
      <c r="B131" t="s">
        <v>839</v>
      </c>
      <c r="C131" t="s">
        <v>824</v>
      </c>
      <c r="D131" t="s">
        <v>406</v>
      </c>
      <c r="E131" t="s">
        <v>106</v>
      </c>
      <c r="F131">
        <v>2012</v>
      </c>
      <c r="G131" t="s">
        <v>113</v>
      </c>
      <c r="H131" t="s">
        <v>407</v>
      </c>
      <c r="I131" t="s">
        <v>115</v>
      </c>
      <c r="J131" t="s">
        <v>150</v>
      </c>
      <c r="L131">
        <v>0</v>
      </c>
      <c r="M131">
        <v>0</v>
      </c>
      <c r="N131">
        <v>32.84</v>
      </c>
      <c r="O131">
        <v>0</v>
      </c>
      <c r="P131">
        <v>-32.84</v>
      </c>
      <c r="Q131" t="s">
        <v>103</v>
      </c>
      <c r="R131">
        <v>0</v>
      </c>
      <c r="S131">
        <v>0</v>
      </c>
      <c r="T131">
        <v>0</v>
      </c>
      <c r="U131">
        <v>0</v>
      </c>
      <c r="V131">
        <v>0</v>
      </c>
      <c r="W131">
        <v>0</v>
      </c>
      <c r="X131">
        <v>0</v>
      </c>
      <c r="Y131">
        <v>0</v>
      </c>
      <c r="Z131">
        <v>0</v>
      </c>
      <c r="AA131">
        <v>0</v>
      </c>
      <c r="AB131">
        <v>32.84</v>
      </c>
      <c r="AC131">
        <v>0</v>
      </c>
      <c r="AD131">
        <v>0</v>
      </c>
      <c r="AE131" t="s">
        <v>825</v>
      </c>
      <c r="AF131" t="s">
        <v>840</v>
      </c>
      <c r="AG131" t="s">
        <v>826</v>
      </c>
      <c r="AH131" t="s">
        <v>107</v>
      </c>
    </row>
    <row r="132" spans="1:34" ht="15">
      <c r="A132" t="s">
        <v>823</v>
      </c>
      <c r="B132" t="s">
        <v>839</v>
      </c>
      <c r="C132" t="s">
        <v>824</v>
      </c>
      <c r="D132" t="s">
        <v>374</v>
      </c>
      <c r="E132" t="s">
        <v>106</v>
      </c>
      <c r="F132">
        <v>2012</v>
      </c>
      <c r="G132" t="s">
        <v>113</v>
      </c>
      <c r="H132" t="s">
        <v>375</v>
      </c>
      <c r="I132" t="s">
        <v>115</v>
      </c>
      <c r="J132" t="s">
        <v>150</v>
      </c>
      <c r="L132">
        <v>0</v>
      </c>
      <c r="M132">
        <v>0</v>
      </c>
      <c r="N132">
        <v>2370.68</v>
      </c>
      <c r="O132">
        <v>0</v>
      </c>
      <c r="P132">
        <v>-2370.68</v>
      </c>
      <c r="Q132" t="s">
        <v>103</v>
      </c>
      <c r="R132">
        <v>0</v>
      </c>
      <c r="S132">
        <v>0</v>
      </c>
      <c r="T132">
        <v>0</v>
      </c>
      <c r="U132">
        <v>0</v>
      </c>
      <c r="V132">
        <v>0</v>
      </c>
      <c r="W132">
        <v>0</v>
      </c>
      <c r="X132">
        <v>2370.68</v>
      </c>
      <c r="Y132">
        <v>0</v>
      </c>
      <c r="Z132">
        <v>0</v>
      </c>
      <c r="AA132">
        <v>0</v>
      </c>
      <c r="AB132">
        <v>0</v>
      </c>
      <c r="AC132">
        <v>0</v>
      </c>
      <c r="AD132">
        <v>0</v>
      </c>
      <c r="AE132" t="s">
        <v>825</v>
      </c>
      <c r="AF132" t="s">
        <v>840</v>
      </c>
      <c r="AG132" t="s">
        <v>826</v>
      </c>
      <c r="AH132" t="s">
        <v>107</v>
      </c>
    </row>
    <row r="133" spans="1:34" ht="15">
      <c r="A133" t="s">
        <v>823</v>
      </c>
      <c r="B133" t="s">
        <v>839</v>
      </c>
      <c r="C133" t="s">
        <v>824</v>
      </c>
      <c r="D133" t="s">
        <v>494</v>
      </c>
      <c r="E133" t="s">
        <v>106</v>
      </c>
      <c r="F133">
        <v>2012</v>
      </c>
      <c r="G133" t="s">
        <v>113</v>
      </c>
      <c r="H133" t="s">
        <v>495</v>
      </c>
      <c r="I133" t="s">
        <v>115</v>
      </c>
      <c r="J133" t="s">
        <v>150</v>
      </c>
      <c r="L133">
        <v>0</v>
      </c>
      <c r="M133">
        <v>0</v>
      </c>
      <c r="N133">
        <v>1385</v>
      </c>
      <c r="O133">
        <v>0</v>
      </c>
      <c r="P133">
        <v>-1385</v>
      </c>
      <c r="Q133" t="s">
        <v>103</v>
      </c>
      <c r="R133">
        <v>0</v>
      </c>
      <c r="S133">
        <v>0</v>
      </c>
      <c r="T133">
        <v>0</v>
      </c>
      <c r="U133">
        <v>0</v>
      </c>
      <c r="V133">
        <v>95</v>
      </c>
      <c r="W133">
        <v>0</v>
      </c>
      <c r="X133">
        <v>0</v>
      </c>
      <c r="Y133">
        <v>0</v>
      </c>
      <c r="Z133">
        <v>990</v>
      </c>
      <c r="AA133">
        <v>0</v>
      </c>
      <c r="AB133">
        <v>300</v>
      </c>
      <c r="AC133">
        <v>0</v>
      </c>
      <c r="AD133">
        <v>0</v>
      </c>
      <c r="AE133" t="s">
        <v>825</v>
      </c>
      <c r="AF133" t="s">
        <v>840</v>
      </c>
      <c r="AG133" t="s">
        <v>826</v>
      </c>
      <c r="AH133" t="s">
        <v>107</v>
      </c>
    </row>
    <row r="134" spans="1:34" ht="15">
      <c r="A134" t="s">
        <v>823</v>
      </c>
      <c r="B134" t="s">
        <v>839</v>
      </c>
      <c r="C134" t="s">
        <v>824</v>
      </c>
      <c r="D134" t="s">
        <v>183</v>
      </c>
      <c r="E134" t="s">
        <v>106</v>
      </c>
      <c r="F134">
        <v>2012</v>
      </c>
      <c r="G134" t="s">
        <v>113</v>
      </c>
      <c r="H134" t="s">
        <v>184</v>
      </c>
      <c r="I134" t="s">
        <v>115</v>
      </c>
      <c r="J134" t="s">
        <v>150</v>
      </c>
      <c r="L134">
        <v>0</v>
      </c>
      <c r="M134">
        <v>0</v>
      </c>
      <c r="N134">
        <v>9726.4</v>
      </c>
      <c r="O134">
        <v>0</v>
      </c>
      <c r="P134">
        <v>-9726.4</v>
      </c>
      <c r="Q134" t="s">
        <v>103</v>
      </c>
      <c r="R134">
        <v>131.4</v>
      </c>
      <c r="S134">
        <v>520.13</v>
      </c>
      <c r="T134">
        <v>-45.13</v>
      </c>
      <c r="U134">
        <v>0</v>
      </c>
      <c r="V134">
        <v>0</v>
      </c>
      <c r="W134">
        <v>0</v>
      </c>
      <c r="X134">
        <v>0</v>
      </c>
      <c r="Y134">
        <v>6000</v>
      </c>
      <c r="Z134">
        <v>3120</v>
      </c>
      <c r="AA134">
        <v>0</v>
      </c>
      <c r="AB134">
        <v>-3000</v>
      </c>
      <c r="AC134">
        <v>3000</v>
      </c>
      <c r="AD134">
        <v>0</v>
      </c>
      <c r="AE134" t="s">
        <v>825</v>
      </c>
      <c r="AF134" t="s">
        <v>840</v>
      </c>
      <c r="AG134" t="s">
        <v>826</v>
      </c>
      <c r="AH134" t="s">
        <v>107</v>
      </c>
    </row>
    <row r="135" spans="1:34" ht="15">
      <c r="A135" t="s">
        <v>823</v>
      </c>
      <c r="B135" t="s">
        <v>839</v>
      </c>
      <c r="C135" t="s">
        <v>824</v>
      </c>
      <c r="D135" t="s">
        <v>151</v>
      </c>
      <c r="E135" t="s">
        <v>106</v>
      </c>
      <c r="F135">
        <v>2012</v>
      </c>
      <c r="G135" t="s">
        <v>113</v>
      </c>
      <c r="H135" t="s">
        <v>152</v>
      </c>
      <c r="I135" t="s">
        <v>115</v>
      </c>
      <c r="J135" t="s">
        <v>150</v>
      </c>
      <c r="L135">
        <v>0</v>
      </c>
      <c r="M135">
        <v>0</v>
      </c>
      <c r="N135">
        <v>23538.45</v>
      </c>
      <c r="O135">
        <v>0</v>
      </c>
      <c r="P135">
        <v>-23538.45</v>
      </c>
      <c r="Q135" t="s">
        <v>103</v>
      </c>
      <c r="R135">
        <v>3369.2000000000003</v>
      </c>
      <c r="S135">
        <v>0</v>
      </c>
      <c r="T135">
        <v>0</v>
      </c>
      <c r="U135">
        <v>6630.57</v>
      </c>
      <c r="V135">
        <v>-307.57</v>
      </c>
      <c r="W135">
        <v>6096.18</v>
      </c>
      <c r="X135">
        <v>7750.07</v>
      </c>
      <c r="Y135">
        <v>0</v>
      </c>
      <c r="Z135">
        <v>0</v>
      </c>
      <c r="AA135">
        <v>0</v>
      </c>
      <c r="AB135">
        <v>0</v>
      </c>
      <c r="AC135">
        <v>0</v>
      </c>
      <c r="AD135">
        <v>0</v>
      </c>
      <c r="AE135" t="s">
        <v>825</v>
      </c>
      <c r="AF135" t="s">
        <v>840</v>
      </c>
      <c r="AG135" t="s">
        <v>826</v>
      </c>
      <c r="AH135" t="s">
        <v>107</v>
      </c>
    </row>
    <row r="136" spans="1:34" ht="15">
      <c r="A136" t="s">
        <v>823</v>
      </c>
      <c r="B136" t="s">
        <v>839</v>
      </c>
      <c r="C136" t="s">
        <v>824</v>
      </c>
      <c r="D136" t="s">
        <v>185</v>
      </c>
      <c r="E136" t="s">
        <v>106</v>
      </c>
      <c r="F136">
        <v>2012</v>
      </c>
      <c r="G136" t="s">
        <v>113</v>
      </c>
      <c r="H136" t="s">
        <v>186</v>
      </c>
      <c r="I136" t="s">
        <v>115</v>
      </c>
      <c r="J136" t="s">
        <v>187</v>
      </c>
      <c r="L136">
        <v>0</v>
      </c>
      <c r="M136">
        <v>0</v>
      </c>
      <c r="N136">
        <v>98</v>
      </c>
      <c r="O136">
        <v>0</v>
      </c>
      <c r="P136">
        <v>-98</v>
      </c>
      <c r="Q136" t="s">
        <v>103</v>
      </c>
      <c r="R136">
        <v>0</v>
      </c>
      <c r="S136">
        <v>0</v>
      </c>
      <c r="T136">
        <v>0</v>
      </c>
      <c r="U136">
        <v>0</v>
      </c>
      <c r="V136">
        <v>0</v>
      </c>
      <c r="W136">
        <v>0</v>
      </c>
      <c r="X136">
        <v>0</v>
      </c>
      <c r="Y136">
        <v>0</v>
      </c>
      <c r="Z136">
        <v>0</v>
      </c>
      <c r="AA136">
        <v>0</v>
      </c>
      <c r="AB136">
        <v>0</v>
      </c>
      <c r="AC136">
        <v>98</v>
      </c>
      <c r="AD136">
        <v>0</v>
      </c>
      <c r="AE136" t="s">
        <v>825</v>
      </c>
      <c r="AF136" t="s">
        <v>840</v>
      </c>
      <c r="AG136" t="s">
        <v>826</v>
      </c>
      <c r="AH136" t="s">
        <v>107</v>
      </c>
    </row>
    <row r="137" spans="1:34" ht="15">
      <c r="A137" t="s">
        <v>823</v>
      </c>
      <c r="B137" t="s">
        <v>839</v>
      </c>
      <c r="C137" t="s">
        <v>824</v>
      </c>
      <c r="D137" t="s">
        <v>482</v>
      </c>
      <c r="E137" t="s">
        <v>106</v>
      </c>
      <c r="F137">
        <v>2012</v>
      </c>
      <c r="G137" t="s">
        <v>113</v>
      </c>
      <c r="H137" t="s">
        <v>483</v>
      </c>
      <c r="I137" t="s">
        <v>115</v>
      </c>
      <c r="J137" t="s">
        <v>187</v>
      </c>
      <c r="L137">
        <v>0</v>
      </c>
      <c r="M137">
        <v>0</v>
      </c>
      <c r="N137">
        <v>254.9</v>
      </c>
      <c r="O137">
        <v>0</v>
      </c>
      <c r="P137">
        <v>-254.9</v>
      </c>
      <c r="Q137" t="s">
        <v>103</v>
      </c>
      <c r="R137">
        <v>0</v>
      </c>
      <c r="S137">
        <v>0</v>
      </c>
      <c r="T137">
        <v>0</v>
      </c>
      <c r="U137">
        <v>0</v>
      </c>
      <c r="V137">
        <v>0</v>
      </c>
      <c r="W137">
        <v>0</v>
      </c>
      <c r="X137">
        <v>0</v>
      </c>
      <c r="Y137">
        <v>0</v>
      </c>
      <c r="Z137">
        <v>33</v>
      </c>
      <c r="AA137">
        <v>0</v>
      </c>
      <c r="AB137">
        <v>124.9</v>
      </c>
      <c r="AC137">
        <v>97</v>
      </c>
      <c r="AD137">
        <v>0</v>
      </c>
      <c r="AE137" t="s">
        <v>825</v>
      </c>
      <c r="AF137" t="s">
        <v>840</v>
      </c>
      <c r="AG137" t="s">
        <v>826</v>
      </c>
      <c r="AH137" t="s">
        <v>107</v>
      </c>
    </row>
    <row r="138" spans="1:34" ht="15">
      <c r="A138" t="s">
        <v>823</v>
      </c>
      <c r="B138" t="s">
        <v>839</v>
      </c>
      <c r="C138" t="s">
        <v>824</v>
      </c>
      <c r="D138" t="s">
        <v>352</v>
      </c>
      <c r="E138" t="s">
        <v>106</v>
      </c>
      <c r="F138">
        <v>2012</v>
      </c>
      <c r="G138" t="s">
        <v>113</v>
      </c>
      <c r="H138" t="s">
        <v>353</v>
      </c>
      <c r="I138" t="s">
        <v>115</v>
      </c>
      <c r="J138" t="s">
        <v>349</v>
      </c>
      <c r="L138">
        <v>0</v>
      </c>
      <c r="M138">
        <v>0</v>
      </c>
      <c r="N138">
        <v>6938</v>
      </c>
      <c r="O138">
        <v>0</v>
      </c>
      <c r="P138">
        <v>-6938</v>
      </c>
      <c r="Q138" t="s">
        <v>103</v>
      </c>
      <c r="R138">
        <v>0</v>
      </c>
      <c r="S138">
        <v>0</v>
      </c>
      <c r="T138">
        <v>0</v>
      </c>
      <c r="U138">
        <v>0</v>
      </c>
      <c r="V138">
        <v>0</v>
      </c>
      <c r="W138">
        <v>0</v>
      </c>
      <c r="X138">
        <v>0</v>
      </c>
      <c r="Y138">
        <v>0</v>
      </c>
      <c r="Z138">
        <v>0</v>
      </c>
      <c r="AA138">
        <v>0</v>
      </c>
      <c r="AB138">
        <v>6938</v>
      </c>
      <c r="AC138">
        <v>0</v>
      </c>
      <c r="AD138">
        <v>0</v>
      </c>
      <c r="AE138" t="s">
        <v>825</v>
      </c>
      <c r="AF138" t="s">
        <v>840</v>
      </c>
      <c r="AG138" t="s">
        <v>826</v>
      </c>
      <c r="AH138" t="s">
        <v>107</v>
      </c>
    </row>
    <row r="139" spans="1:34" ht="15">
      <c r="A139" t="s">
        <v>823</v>
      </c>
      <c r="B139" t="s">
        <v>841</v>
      </c>
      <c r="C139" t="s">
        <v>829</v>
      </c>
      <c r="D139" t="s">
        <v>127</v>
      </c>
      <c r="E139" t="s">
        <v>106</v>
      </c>
      <c r="F139">
        <v>2012</v>
      </c>
      <c r="G139" t="s">
        <v>113</v>
      </c>
      <c r="H139" t="s">
        <v>128</v>
      </c>
      <c r="I139" t="s">
        <v>115</v>
      </c>
      <c r="J139" t="s">
        <v>129</v>
      </c>
      <c r="K139" t="s">
        <v>130</v>
      </c>
      <c r="L139">
        <v>0</v>
      </c>
      <c r="M139">
        <v>0</v>
      </c>
      <c r="N139">
        <v>1002562.79</v>
      </c>
      <c r="O139">
        <v>0</v>
      </c>
      <c r="P139">
        <v>-1002562.79</v>
      </c>
      <c r="Q139" t="s">
        <v>103</v>
      </c>
      <c r="R139">
        <v>61720.04</v>
      </c>
      <c r="S139">
        <v>46950.71</v>
      </c>
      <c r="T139">
        <v>134648.97</v>
      </c>
      <c r="U139">
        <v>80429.18000000001</v>
      </c>
      <c r="V139">
        <v>74633.34</v>
      </c>
      <c r="W139">
        <v>73634.71</v>
      </c>
      <c r="X139">
        <v>77985.73</v>
      </c>
      <c r="Y139">
        <v>117606.37</v>
      </c>
      <c r="Z139">
        <v>74190.17</v>
      </c>
      <c r="AA139">
        <v>78404.27</v>
      </c>
      <c r="AB139">
        <v>78404.26</v>
      </c>
      <c r="AC139">
        <v>103955.04000000001</v>
      </c>
      <c r="AD139">
        <v>0</v>
      </c>
      <c r="AE139" t="s">
        <v>825</v>
      </c>
      <c r="AF139" t="s">
        <v>842</v>
      </c>
      <c r="AG139" t="s">
        <v>830</v>
      </c>
      <c r="AH139" t="s">
        <v>107</v>
      </c>
    </row>
    <row r="140" spans="1:34" ht="15">
      <c r="A140" t="s">
        <v>823</v>
      </c>
      <c r="B140" t="s">
        <v>841</v>
      </c>
      <c r="C140" t="s">
        <v>829</v>
      </c>
      <c r="D140" t="s">
        <v>255</v>
      </c>
      <c r="E140" t="s">
        <v>106</v>
      </c>
      <c r="F140">
        <v>2012</v>
      </c>
      <c r="G140" t="s">
        <v>113</v>
      </c>
      <c r="H140" t="s">
        <v>256</v>
      </c>
      <c r="I140" t="s">
        <v>115</v>
      </c>
      <c r="J140" t="s">
        <v>129</v>
      </c>
      <c r="K140" t="s">
        <v>130</v>
      </c>
      <c r="L140">
        <v>0</v>
      </c>
      <c r="M140">
        <v>0</v>
      </c>
      <c r="N140">
        <v>2831.9900000000002</v>
      </c>
      <c r="O140">
        <v>0</v>
      </c>
      <c r="P140">
        <v>-2831.9900000000002</v>
      </c>
      <c r="Q140" t="s">
        <v>103</v>
      </c>
      <c r="R140">
        <v>895.0500000000001</v>
      </c>
      <c r="S140">
        <v>272.71</v>
      </c>
      <c r="T140">
        <v>419.55</v>
      </c>
      <c r="U140">
        <v>0</v>
      </c>
      <c r="V140">
        <v>0</v>
      </c>
      <c r="W140">
        <v>69.93</v>
      </c>
      <c r="X140">
        <v>41.96</v>
      </c>
      <c r="Y140">
        <v>55.94</v>
      </c>
      <c r="Z140">
        <v>76.92</v>
      </c>
      <c r="AA140">
        <v>0</v>
      </c>
      <c r="AB140">
        <v>419.55</v>
      </c>
      <c r="AC140">
        <v>580.38</v>
      </c>
      <c r="AD140">
        <v>0</v>
      </c>
      <c r="AE140" t="s">
        <v>825</v>
      </c>
      <c r="AF140" t="s">
        <v>842</v>
      </c>
      <c r="AG140" t="s">
        <v>830</v>
      </c>
      <c r="AH140" t="s">
        <v>107</v>
      </c>
    </row>
    <row r="141" spans="1:34" ht="15">
      <c r="A141" t="s">
        <v>823</v>
      </c>
      <c r="B141" t="s">
        <v>841</v>
      </c>
      <c r="C141" t="s">
        <v>829</v>
      </c>
      <c r="D141" t="s">
        <v>134</v>
      </c>
      <c r="E141" t="s">
        <v>106</v>
      </c>
      <c r="F141">
        <v>2012</v>
      </c>
      <c r="G141" t="s">
        <v>113</v>
      </c>
      <c r="H141" t="s">
        <v>135</v>
      </c>
      <c r="I141" t="s">
        <v>115</v>
      </c>
      <c r="J141" t="s">
        <v>129</v>
      </c>
      <c r="K141" t="s">
        <v>136</v>
      </c>
      <c r="L141">
        <v>0</v>
      </c>
      <c r="M141">
        <v>0</v>
      </c>
      <c r="N141">
        <v>181890</v>
      </c>
      <c r="O141">
        <v>0</v>
      </c>
      <c r="P141">
        <v>-181890</v>
      </c>
      <c r="Q141" t="s">
        <v>103</v>
      </c>
      <c r="R141">
        <v>6937.99</v>
      </c>
      <c r="S141">
        <v>14190</v>
      </c>
      <c r="T141">
        <v>21442.010000000002</v>
      </c>
      <c r="U141">
        <v>15480</v>
      </c>
      <c r="V141">
        <v>15480</v>
      </c>
      <c r="W141">
        <v>15480</v>
      </c>
      <c r="X141">
        <v>15480</v>
      </c>
      <c r="Y141">
        <v>15480</v>
      </c>
      <c r="Z141">
        <v>15480</v>
      </c>
      <c r="AA141">
        <v>15480</v>
      </c>
      <c r="AB141">
        <v>15480</v>
      </c>
      <c r="AC141">
        <v>15480</v>
      </c>
      <c r="AD141">
        <v>0</v>
      </c>
      <c r="AE141" t="s">
        <v>825</v>
      </c>
      <c r="AF141" t="s">
        <v>842</v>
      </c>
      <c r="AG141" t="s">
        <v>830</v>
      </c>
      <c r="AH141" t="s">
        <v>107</v>
      </c>
    </row>
    <row r="142" spans="1:34" ht="15">
      <c r="A142" t="s">
        <v>823</v>
      </c>
      <c r="B142" t="s">
        <v>841</v>
      </c>
      <c r="C142" t="s">
        <v>829</v>
      </c>
      <c r="D142" t="s">
        <v>137</v>
      </c>
      <c r="E142" t="s">
        <v>106</v>
      </c>
      <c r="F142">
        <v>2012</v>
      </c>
      <c r="G142" t="s">
        <v>113</v>
      </c>
      <c r="H142" t="s">
        <v>138</v>
      </c>
      <c r="I142" t="s">
        <v>115</v>
      </c>
      <c r="J142" t="s">
        <v>129</v>
      </c>
      <c r="K142" t="s">
        <v>136</v>
      </c>
      <c r="L142">
        <v>0</v>
      </c>
      <c r="M142">
        <v>0</v>
      </c>
      <c r="N142">
        <v>77443.75</v>
      </c>
      <c r="O142">
        <v>0</v>
      </c>
      <c r="P142">
        <v>-77443.75</v>
      </c>
      <c r="Q142" t="s">
        <v>103</v>
      </c>
      <c r="R142">
        <v>2867.38</v>
      </c>
      <c r="S142">
        <v>5690.93</v>
      </c>
      <c r="T142">
        <v>10427.84</v>
      </c>
      <c r="U142">
        <v>6108.14</v>
      </c>
      <c r="V142">
        <v>5844.53</v>
      </c>
      <c r="W142">
        <v>5777.58</v>
      </c>
      <c r="X142">
        <v>6104.86</v>
      </c>
      <c r="Y142">
        <v>9191.35</v>
      </c>
      <c r="Z142">
        <v>6135.29</v>
      </c>
      <c r="AA142">
        <v>5981.97</v>
      </c>
      <c r="AB142">
        <v>5521.39</v>
      </c>
      <c r="AC142">
        <v>7792.49</v>
      </c>
      <c r="AD142">
        <v>0</v>
      </c>
      <c r="AE142" t="s">
        <v>825</v>
      </c>
      <c r="AF142" t="s">
        <v>842</v>
      </c>
      <c r="AG142" t="s">
        <v>830</v>
      </c>
      <c r="AH142" t="s">
        <v>107</v>
      </c>
    </row>
    <row r="143" spans="1:34" ht="15">
      <c r="A143" t="s">
        <v>823</v>
      </c>
      <c r="B143" t="s">
        <v>841</v>
      </c>
      <c r="C143" t="s">
        <v>829</v>
      </c>
      <c r="D143" t="s">
        <v>139</v>
      </c>
      <c r="E143" t="s">
        <v>106</v>
      </c>
      <c r="F143">
        <v>2012</v>
      </c>
      <c r="G143" t="s">
        <v>113</v>
      </c>
      <c r="H143" t="s">
        <v>140</v>
      </c>
      <c r="I143" t="s">
        <v>115</v>
      </c>
      <c r="J143" t="s">
        <v>129</v>
      </c>
      <c r="K143" t="s">
        <v>136</v>
      </c>
      <c r="L143">
        <v>0</v>
      </c>
      <c r="M143">
        <v>0</v>
      </c>
      <c r="N143">
        <v>74512.35</v>
      </c>
      <c r="O143">
        <v>0</v>
      </c>
      <c r="P143">
        <v>-74512.35</v>
      </c>
      <c r="Q143" t="s">
        <v>103</v>
      </c>
      <c r="R143">
        <v>2740.02</v>
      </c>
      <c r="S143">
        <v>5438.5</v>
      </c>
      <c r="T143">
        <v>9974</v>
      </c>
      <c r="U143">
        <v>5839.24</v>
      </c>
      <c r="V143">
        <v>5455.86</v>
      </c>
      <c r="W143">
        <v>5394.06</v>
      </c>
      <c r="X143">
        <v>5778.95</v>
      </c>
      <c r="Y143">
        <v>8745.91</v>
      </c>
      <c r="Z143">
        <v>5833.47</v>
      </c>
      <c r="AA143">
        <v>5827.92</v>
      </c>
      <c r="AB143">
        <v>5827.92</v>
      </c>
      <c r="AC143">
        <v>7656.5</v>
      </c>
      <c r="AD143">
        <v>0</v>
      </c>
      <c r="AE143" t="s">
        <v>825</v>
      </c>
      <c r="AF143" t="s">
        <v>842</v>
      </c>
      <c r="AG143" t="s">
        <v>830</v>
      </c>
      <c r="AH143" t="s">
        <v>107</v>
      </c>
    </row>
    <row r="144" spans="1:34" ht="15">
      <c r="A144" t="s">
        <v>823</v>
      </c>
      <c r="B144" t="s">
        <v>841</v>
      </c>
      <c r="C144" t="s">
        <v>829</v>
      </c>
      <c r="D144" t="s">
        <v>141</v>
      </c>
      <c r="E144" t="s">
        <v>106</v>
      </c>
      <c r="F144">
        <v>2012</v>
      </c>
      <c r="G144" t="s">
        <v>113</v>
      </c>
      <c r="H144" t="s">
        <v>142</v>
      </c>
      <c r="I144" t="s">
        <v>115</v>
      </c>
      <c r="J144" t="s">
        <v>129</v>
      </c>
      <c r="K144" t="s">
        <v>136</v>
      </c>
      <c r="L144">
        <v>0</v>
      </c>
      <c r="M144">
        <v>0</v>
      </c>
      <c r="N144">
        <v>5544</v>
      </c>
      <c r="O144">
        <v>0</v>
      </c>
      <c r="P144">
        <v>-5544</v>
      </c>
      <c r="Q144" t="s">
        <v>103</v>
      </c>
      <c r="R144">
        <v>0</v>
      </c>
      <c r="S144">
        <v>0</v>
      </c>
      <c r="T144">
        <v>0</v>
      </c>
      <c r="U144">
        <v>0</v>
      </c>
      <c r="V144">
        <v>0</v>
      </c>
      <c r="W144">
        <v>2772</v>
      </c>
      <c r="X144">
        <v>462</v>
      </c>
      <c r="Y144">
        <v>462</v>
      </c>
      <c r="Z144">
        <v>462</v>
      </c>
      <c r="AA144">
        <v>462</v>
      </c>
      <c r="AB144">
        <v>462</v>
      </c>
      <c r="AC144">
        <v>462</v>
      </c>
      <c r="AD144">
        <v>0</v>
      </c>
      <c r="AE144" t="s">
        <v>825</v>
      </c>
      <c r="AF144" t="s">
        <v>842</v>
      </c>
      <c r="AG144" t="s">
        <v>830</v>
      </c>
      <c r="AH144" t="s">
        <v>107</v>
      </c>
    </row>
    <row r="145" spans="1:34" ht="15">
      <c r="A145" t="s">
        <v>823</v>
      </c>
      <c r="B145" t="s">
        <v>841</v>
      </c>
      <c r="C145" t="s">
        <v>829</v>
      </c>
      <c r="D145" t="s">
        <v>488</v>
      </c>
      <c r="E145" t="s">
        <v>106</v>
      </c>
      <c r="F145">
        <v>2012</v>
      </c>
      <c r="G145" t="s">
        <v>113</v>
      </c>
      <c r="H145" t="s">
        <v>489</v>
      </c>
      <c r="I145" t="s">
        <v>115</v>
      </c>
      <c r="J145" t="s">
        <v>129</v>
      </c>
      <c r="K145" t="s">
        <v>136</v>
      </c>
      <c r="L145">
        <v>0</v>
      </c>
      <c r="M145">
        <v>0</v>
      </c>
      <c r="N145">
        <v>784.64</v>
      </c>
      <c r="O145">
        <v>0</v>
      </c>
      <c r="P145">
        <v>-784.64</v>
      </c>
      <c r="Q145" t="s">
        <v>103</v>
      </c>
      <c r="R145">
        <v>32.5</v>
      </c>
      <c r="S145">
        <v>65</v>
      </c>
      <c r="T145">
        <v>78.93</v>
      </c>
      <c r="U145">
        <v>65</v>
      </c>
      <c r="V145">
        <v>65</v>
      </c>
      <c r="W145">
        <v>65</v>
      </c>
      <c r="X145">
        <v>65</v>
      </c>
      <c r="Y145">
        <v>65</v>
      </c>
      <c r="Z145">
        <v>65</v>
      </c>
      <c r="AA145">
        <v>65</v>
      </c>
      <c r="AB145">
        <v>65</v>
      </c>
      <c r="AC145">
        <v>88.21000000000001</v>
      </c>
      <c r="AD145">
        <v>0</v>
      </c>
      <c r="AE145" t="s">
        <v>825</v>
      </c>
      <c r="AF145" t="s">
        <v>842</v>
      </c>
      <c r="AG145" t="s">
        <v>830</v>
      </c>
      <c r="AH145" t="s">
        <v>107</v>
      </c>
    </row>
    <row r="146" spans="1:34" ht="15">
      <c r="A146" t="s">
        <v>823</v>
      </c>
      <c r="B146" t="s">
        <v>841</v>
      </c>
      <c r="C146" t="s">
        <v>829</v>
      </c>
      <c r="D146" t="s">
        <v>198</v>
      </c>
      <c r="E146" t="s">
        <v>106</v>
      </c>
      <c r="F146">
        <v>2012</v>
      </c>
      <c r="G146" t="s">
        <v>113</v>
      </c>
      <c r="H146" t="s">
        <v>199</v>
      </c>
      <c r="I146" t="s">
        <v>115</v>
      </c>
      <c r="J146" t="s">
        <v>147</v>
      </c>
      <c r="L146">
        <v>0</v>
      </c>
      <c r="M146">
        <v>0</v>
      </c>
      <c r="N146">
        <v>18321.64</v>
      </c>
      <c r="O146">
        <v>0</v>
      </c>
      <c r="P146">
        <v>-18321.64</v>
      </c>
      <c r="Q146" t="s">
        <v>103</v>
      </c>
      <c r="R146">
        <v>496.47</v>
      </c>
      <c r="S146">
        <v>1561.75</v>
      </c>
      <c r="T146">
        <v>1476.54</v>
      </c>
      <c r="U146">
        <v>149.20000000000002</v>
      </c>
      <c r="V146">
        <v>2362.44</v>
      </c>
      <c r="W146">
        <v>141.34</v>
      </c>
      <c r="X146">
        <v>1828.24</v>
      </c>
      <c r="Y146">
        <v>415.34000000000003</v>
      </c>
      <c r="Z146">
        <v>1957.26</v>
      </c>
      <c r="AA146">
        <v>2294.32</v>
      </c>
      <c r="AB146">
        <v>1718.29</v>
      </c>
      <c r="AC146">
        <v>3920.4500000000003</v>
      </c>
      <c r="AD146">
        <v>0</v>
      </c>
      <c r="AE146" t="s">
        <v>825</v>
      </c>
      <c r="AF146" t="s">
        <v>842</v>
      </c>
      <c r="AG146" t="s">
        <v>830</v>
      </c>
      <c r="AH146" t="s">
        <v>107</v>
      </c>
    </row>
    <row r="147" spans="1:34" ht="15">
      <c r="A147" t="s">
        <v>823</v>
      </c>
      <c r="B147" t="s">
        <v>841</v>
      </c>
      <c r="C147" t="s">
        <v>829</v>
      </c>
      <c r="D147" t="s">
        <v>200</v>
      </c>
      <c r="E147" t="s">
        <v>106</v>
      </c>
      <c r="F147">
        <v>2012</v>
      </c>
      <c r="G147" t="s">
        <v>113</v>
      </c>
      <c r="H147" t="s">
        <v>201</v>
      </c>
      <c r="I147" t="s">
        <v>115</v>
      </c>
      <c r="J147" t="s">
        <v>147</v>
      </c>
      <c r="L147">
        <v>0</v>
      </c>
      <c r="M147">
        <v>0</v>
      </c>
      <c r="N147">
        <v>3410.86</v>
      </c>
      <c r="O147">
        <v>0</v>
      </c>
      <c r="P147">
        <v>-3410.86</v>
      </c>
      <c r="Q147" t="s">
        <v>103</v>
      </c>
      <c r="R147">
        <v>0</v>
      </c>
      <c r="S147">
        <v>0</v>
      </c>
      <c r="T147">
        <v>0</v>
      </c>
      <c r="U147">
        <v>0</v>
      </c>
      <c r="V147">
        <v>0</v>
      </c>
      <c r="W147">
        <v>3410.86</v>
      </c>
      <c r="X147">
        <v>0</v>
      </c>
      <c r="Y147">
        <v>0</v>
      </c>
      <c r="Z147">
        <v>0</v>
      </c>
      <c r="AA147">
        <v>0</v>
      </c>
      <c r="AB147">
        <v>0</v>
      </c>
      <c r="AC147">
        <v>0</v>
      </c>
      <c r="AD147">
        <v>0</v>
      </c>
      <c r="AE147" t="s">
        <v>825</v>
      </c>
      <c r="AF147" t="s">
        <v>842</v>
      </c>
      <c r="AG147" t="s">
        <v>830</v>
      </c>
      <c r="AH147" t="s">
        <v>107</v>
      </c>
    </row>
    <row r="148" spans="1:34" ht="15">
      <c r="A148" t="s">
        <v>823</v>
      </c>
      <c r="B148" t="s">
        <v>841</v>
      </c>
      <c r="C148" t="s">
        <v>829</v>
      </c>
      <c r="D148" t="s">
        <v>232</v>
      </c>
      <c r="E148" t="s">
        <v>106</v>
      </c>
      <c r="F148">
        <v>2012</v>
      </c>
      <c r="G148" t="s">
        <v>113</v>
      </c>
      <c r="H148" t="s">
        <v>233</v>
      </c>
      <c r="I148" t="s">
        <v>115</v>
      </c>
      <c r="J148" t="s">
        <v>147</v>
      </c>
      <c r="L148">
        <v>0</v>
      </c>
      <c r="M148">
        <v>0</v>
      </c>
      <c r="N148">
        <v>1777.89</v>
      </c>
      <c r="O148">
        <v>0</v>
      </c>
      <c r="P148">
        <v>-1777.89</v>
      </c>
      <c r="Q148" t="s">
        <v>103</v>
      </c>
      <c r="R148">
        <v>0</v>
      </c>
      <c r="S148">
        <v>1777.89</v>
      </c>
      <c r="T148">
        <v>0</v>
      </c>
      <c r="U148">
        <v>0</v>
      </c>
      <c r="V148">
        <v>0</v>
      </c>
      <c r="W148">
        <v>0</v>
      </c>
      <c r="X148">
        <v>0</v>
      </c>
      <c r="Y148">
        <v>0</v>
      </c>
      <c r="Z148">
        <v>0</v>
      </c>
      <c r="AA148">
        <v>0</v>
      </c>
      <c r="AB148">
        <v>0</v>
      </c>
      <c r="AC148">
        <v>0</v>
      </c>
      <c r="AD148">
        <v>0</v>
      </c>
      <c r="AE148" t="s">
        <v>825</v>
      </c>
      <c r="AF148" t="s">
        <v>842</v>
      </c>
      <c r="AG148" t="s">
        <v>830</v>
      </c>
      <c r="AH148" t="s">
        <v>107</v>
      </c>
    </row>
    <row r="149" spans="1:34" ht="15">
      <c r="A149" t="s">
        <v>823</v>
      </c>
      <c r="B149" t="s">
        <v>841</v>
      </c>
      <c r="C149" t="s">
        <v>829</v>
      </c>
      <c r="D149" t="s">
        <v>372</v>
      </c>
      <c r="E149" t="s">
        <v>106</v>
      </c>
      <c r="F149">
        <v>2012</v>
      </c>
      <c r="G149" t="s">
        <v>113</v>
      </c>
      <c r="H149" t="s">
        <v>373</v>
      </c>
      <c r="I149" t="s">
        <v>115</v>
      </c>
      <c r="J149" t="s">
        <v>147</v>
      </c>
      <c r="L149">
        <v>0</v>
      </c>
      <c r="M149">
        <v>0</v>
      </c>
      <c r="N149">
        <v>736.67</v>
      </c>
      <c r="O149">
        <v>0</v>
      </c>
      <c r="P149">
        <v>-736.67</v>
      </c>
      <c r="Q149" t="s">
        <v>103</v>
      </c>
      <c r="R149">
        <v>0</v>
      </c>
      <c r="S149">
        <v>0</v>
      </c>
      <c r="T149">
        <v>0</v>
      </c>
      <c r="U149">
        <v>0</v>
      </c>
      <c r="V149">
        <v>0</v>
      </c>
      <c r="W149">
        <v>0</v>
      </c>
      <c r="X149">
        <v>0</v>
      </c>
      <c r="Y149">
        <v>0</v>
      </c>
      <c r="Z149">
        <v>736.67</v>
      </c>
      <c r="AA149">
        <v>0</v>
      </c>
      <c r="AB149">
        <v>0</v>
      </c>
      <c r="AC149">
        <v>0</v>
      </c>
      <c r="AD149">
        <v>0</v>
      </c>
      <c r="AE149" t="s">
        <v>825</v>
      </c>
      <c r="AF149" t="s">
        <v>842</v>
      </c>
      <c r="AG149" t="s">
        <v>830</v>
      </c>
      <c r="AH149" t="s">
        <v>107</v>
      </c>
    </row>
    <row r="150" spans="1:34" ht="15">
      <c r="A150" t="s">
        <v>823</v>
      </c>
      <c r="B150" t="s">
        <v>841</v>
      </c>
      <c r="C150" t="s">
        <v>829</v>
      </c>
      <c r="D150" t="s">
        <v>173</v>
      </c>
      <c r="E150" t="s">
        <v>106</v>
      </c>
      <c r="F150">
        <v>2012</v>
      </c>
      <c r="G150" t="s">
        <v>113</v>
      </c>
      <c r="H150" t="s">
        <v>174</v>
      </c>
      <c r="I150" t="s">
        <v>115</v>
      </c>
      <c r="J150" t="s">
        <v>147</v>
      </c>
      <c r="L150">
        <v>0</v>
      </c>
      <c r="M150">
        <v>0</v>
      </c>
      <c r="N150">
        <v>188.15</v>
      </c>
      <c r="O150">
        <v>0</v>
      </c>
      <c r="P150">
        <v>-188.15</v>
      </c>
      <c r="Q150" t="s">
        <v>103</v>
      </c>
      <c r="R150">
        <v>0</v>
      </c>
      <c r="S150">
        <v>0</v>
      </c>
      <c r="T150">
        <v>0</v>
      </c>
      <c r="U150">
        <v>0</v>
      </c>
      <c r="V150">
        <v>0</v>
      </c>
      <c r="W150">
        <v>0</v>
      </c>
      <c r="X150">
        <v>120.29</v>
      </c>
      <c r="Y150">
        <v>67.86</v>
      </c>
      <c r="Z150">
        <v>0</v>
      </c>
      <c r="AA150">
        <v>0</v>
      </c>
      <c r="AB150">
        <v>0</v>
      </c>
      <c r="AC150">
        <v>0</v>
      </c>
      <c r="AD150">
        <v>0</v>
      </c>
      <c r="AE150" t="s">
        <v>825</v>
      </c>
      <c r="AF150" t="s">
        <v>842</v>
      </c>
      <c r="AG150" t="s">
        <v>830</v>
      </c>
      <c r="AH150" t="s">
        <v>107</v>
      </c>
    </row>
    <row r="151" spans="1:34" ht="15">
      <c r="A151" t="s">
        <v>823</v>
      </c>
      <c r="B151" t="s">
        <v>841</v>
      </c>
      <c r="C151" t="s">
        <v>829</v>
      </c>
      <c r="D151" t="s">
        <v>447</v>
      </c>
      <c r="E151" t="s">
        <v>106</v>
      </c>
      <c r="F151">
        <v>2012</v>
      </c>
      <c r="G151" t="s">
        <v>113</v>
      </c>
      <c r="H151" t="s">
        <v>448</v>
      </c>
      <c r="I151" t="s">
        <v>115</v>
      </c>
      <c r="J151" t="s">
        <v>147</v>
      </c>
      <c r="L151">
        <v>0</v>
      </c>
      <c r="M151">
        <v>0</v>
      </c>
      <c r="N151">
        <v>710.61</v>
      </c>
      <c r="O151">
        <v>0</v>
      </c>
      <c r="P151">
        <v>-710.61</v>
      </c>
      <c r="Q151" t="s">
        <v>103</v>
      </c>
      <c r="R151">
        <v>0</v>
      </c>
      <c r="S151">
        <v>103.92</v>
      </c>
      <c r="T151">
        <v>0</v>
      </c>
      <c r="U151">
        <v>0</v>
      </c>
      <c r="V151">
        <v>0</v>
      </c>
      <c r="W151">
        <v>16.59</v>
      </c>
      <c r="X151">
        <v>0</v>
      </c>
      <c r="Y151">
        <v>0</v>
      </c>
      <c r="Z151">
        <v>0</v>
      </c>
      <c r="AA151">
        <v>0</v>
      </c>
      <c r="AB151">
        <v>590.1</v>
      </c>
      <c r="AC151">
        <v>0</v>
      </c>
      <c r="AD151">
        <v>0</v>
      </c>
      <c r="AE151" t="s">
        <v>825</v>
      </c>
      <c r="AF151" t="s">
        <v>842</v>
      </c>
      <c r="AG151" t="s">
        <v>830</v>
      </c>
      <c r="AH151" t="s">
        <v>107</v>
      </c>
    </row>
    <row r="152" spans="1:34" ht="15">
      <c r="A152" t="s">
        <v>823</v>
      </c>
      <c r="B152" t="s">
        <v>841</v>
      </c>
      <c r="C152" t="s">
        <v>829</v>
      </c>
      <c r="D152" t="s">
        <v>175</v>
      </c>
      <c r="E152" t="s">
        <v>106</v>
      </c>
      <c r="F152">
        <v>2012</v>
      </c>
      <c r="G152" t="s">
        <v>113</v>
      </c>
      <c r="H152" t="s">
        <v>176</v>
      </c>
      <c r="I152" t="s">
        <v>115</v>
      </c>
      <c r="J152" t="s">
        <v>147</v>
      </c>
      <c r="L152">
        <v>0</v>
      </c>
      <c r="M152">
        <v>0</v>
      </c>
      <c r="N152">
        <v>566.12</v>
      </c>
      <c r="O152">
        <v>0</v>
      </c>
      <c r="P152">
        <v>-566.12</v>
      </c>
      <c r="Q152" t="s">
        <v>103</v>
      </c>
      <c r="R152">
        <v>0</v>
      </c>
      <c r="S152">
        <v>286.90000000000003</v>
      </c>
      <c r="T152">
        <v>0</v>
      </c>
      <c r="U152">
        <v>0</v>
      </c>
      <c r="V152">
        <v>0</v>
      </c>
      <c r="W152">
        <v>0</v>
      </c>
      <c r="X152">
        <v>0</v>
      </c>
      <c r="Y152">
        <v>0</v>
      </c>
      <c r="Z152">
        <v>0</v>
      </c>
      <c r="AA152">
        <v>0</v>
      </c>
      <c r="AB152">
        <v>0</v>
      </c>
      <c r="AC152">
        <v>279.22</v>
      </c>
      <c r="AD152">
        <v>0</v>
      </c>
      <c r="AE152" t="s">
        <v>825</v>
      </c>
      <c r="AF152" t="s">
        <v>842</v>
      </c>
      <c r="AG152" t="s">
        <v>830</v>
      </c>
      <c r="AH152" t="s">
        <v>107</v>
      </c>
    </row>
    <row r="153" spans="1:34" ht="15">
      <c r="A153" t="s">
        <v>823</v>
      </c>
      <c r="B153" t="s">
        <v>841</v>
      </c>
      <c r="C153" t="s">
        <v>829</v>
      </c>
      <c r="D153" t="s">
        <v>390</v>
      </c>
      <c r="E153" t="s">
        <v>106</v>
      </c>
      <c r="F153">
        <v>2012</v>
      </c>
      <c r="G153" t="s">
        <v>113</v>
      </c>
      <c r="H153" t="s">
        <v>391</v>
      </c>
      <c r="I153" t="s">
        <v>115</v>
      </c>
      <c r="J153" t="s">
        <v>147</v>
      </c>
      <c r="L153">
        <v>0</v>
      </c>
      <c r="M153">
        <v>0</v>
      </c>
      <c r="N153">
        <v>56.910000000000004</v>
      </c>
      <c r="O153">
        <v>0</v>
      </c>
      <c r="P153">
        <v>-56.910000000000004</v>
      </c>
      <c r="Q153" t="s">
        <v>103</v>
      </c>
      <c r="R153">
        <v>0</v>
      </c>
      <c r="S153">
        <v>0</v>
      </c>
      <c r="T153">
        <v>0</v>
      </c>
      <c r="U153">
        <v>55.83</v>
      </c>
      <c r="V153">
        <v>0</v>
      </c>
      <c r="W153">
        <v>0</v>
      </c>
      <c r="X153">
        <v>0</v>
      </c>
      <c r="Y153">
        <v>0</v>
      </c>
      <c r="Z153">
        <v>0</v>
      </c>
      <c r="AA153">
        <v>0</v>
      </c>
      <c r="AB153">
        <v>1.08</v>
      </c>
      <c r="AC153">
        <v>0</v>
      </c>
      <c r="AD153">
        <v>0</v>
      </c>
      <c r="AE153" t="s">
        <v>825</v>
      </c>
      <c r="AF153" t="s">
        <v>842</v>
      </c>
      <c r="AG153" t="s">
        <v>830</v>
      </c>
      <c r="AH153" t="s">
        <v>107</v>
      </c>
    </row>
    <row r="154" spans="1:34" ht="15">
      <c r="A154" t="s">
        <v>823</v>
      </c>
      <c r="B154" t="s">
        <v>841</v>
      </c>
      <c r="C154" t="s">
        <v>829</v>
      </c>
      <c r="D154" t="s">
        <v>145</v>
      </c>
      <c r="E154" t="s">
        <v>106</v>
      </c>
      <c r="F154">
        <v>2012</v>
      </c>
      <c r="G154" t="s">
        <v>113</v>
      </c>
      <c r="H154" t="s">
        <v>146</v>
      </c>
      <c r="I154" t="s">
        <v>115</v>
      </c>
      <c r="J154" t="s">
        <v>147</v>
      </c>
      <c r="L154">
        <v>0</v>
      </c>
      <c r="M154">
        <v>0</v>
      </c>
      <c r="N154">
        <v>0</v>
      </c>
      <c r="O154">
        <v>0</v>
      </c>
      <c r="P154">
        <v>0</v>
      </c>
      <c r="Q154" t="s">
        <v>103</v>
      </c>
      <c r="R154">
        <v>0</v>
      </c>
      <c r="S154">
        <v>0</v>
      </c>
      <c r="T154">
        <v>0</v>
      </c>
      <c r="U154">
        <v>0</v>
      </c>
      <c r="V154">
        <v>0</v>
      </c>
      <c r="W154">
        <v>0</v>
      </c>
      <c r="X154">
        <v>0</v>
      </c>
      <c r="Y154">
        <v>157.67000000000002</v>
      </c>
      <c r="Z154">
        <v>-157.67000000000002</v>
      </c>
      <c r="AA154">
        <v>0</v>
      </c>
      <c r="AB154">
        <v>0</v>
      </c>
      <c r="AC154">
        <v>0</v>
      </c>
      <c r="AD154">
        <v>0</v>
      </c>
      <c r="AE154" t="s">
        <v>825</v>
      </c>
      <c r="AF154" t="s">
        <v>842</v>
      </c>
      <c r="AG154" t="s">
        <v>830</v>
      </c>
      <c r="AH154" t="s">
        <v>107</v>
      </c>
    </row>
    <row r="155" spans="1:34" ht="15">
      <c r="A155" t="s">
        <v>823</v>
      </c>
      <c r="B155" t="s">
        <v>841</v>
      </c>
      <c r="C155" t="s">
        <v>829</v>
      </c>
      <c r="D155" t="s">
        <v>492</v>
      </c>
      <c r="E155" t="s">
        <v>106</v>
      </c>
      <c r="F155">
        <v>2012</v>
      </c>
      <c r="G155" t="s">
        <v>113</v>
      </c>
      <c r="H155" t="s">
        <v>493</v>
      </c>
      <c r="I155" t="s">
        <v>115</v>
      </c>
      <c r="J155" t="s">
        <v>147</v>
      </c>
      <c r="L155">
        <v>0</v>
      </c>
      <c r="M155">
        <v>0</v>
      </c>
      <c r="N155">
        <v>8956.49</v>
      </c>
      <c r="O155">
        <v>0</v>
      </c>
      <c r="P155">
        <v>-8956.49</v>
      </c>
      <c r="Q155" t="s">
        <v>103</v>
      </c>
      <c r="R155">
        <v>0</v>
      </c>
      <c r="S155">
        <v>968.16</v>
      </c>
      <c r="T155">
        <v>101.55</v>
      </c>
      <c r="U155">
        <v>3560.89</v>
      </c>
      <c r="V155">
        <v>0</v>
      </c>
      <c r="W155">
        <v>0</v>
      </c>
      <c r="X155">
        <v>295.52</v>
      </c>
      <c r="Y155">
        <v>0</v>
      </c>
      <c r="Z155">
        <v>4030.37</v>
      </c>
      <c r="AA155">
        <v>0</v>
      </c>
      <c r="AB155">
        <v>0</v>
      </c>
      <c r="AC155">
        <v>0</v>
      </c>
      <c r="AD155">
        <v>0</v>
      </c>
      <c r="AE155" t="s">
        <v>825</v>
      </c>
      <c r="AF155" t="s">
        <v>842</v>
      </c>
      <c r="AG155" t="s">
        <v>830</v>
      </c>
      <c r="AH155" t="s">
        <v>107</v>
      </c>
    </row>
    <row r="156" spans="1:34" ht="15">
      <c r="A156" t="s">
        <v>823</v>
      </c>
      <c r="B156" t="s">
        <v>841</v>
      </c>
      <c r="C156" t="s">
        <v>829</v>
      </c>
      <c r="D156" t="s">
        <v>392</v>
      </c>
      <c r="E156" t="s">
        <v>106</v>
      </c>
      <c r="F156">
        <v>2012</v>
      </c>
      <c r="G156" t="s">
        <v>113</v>
      </c>
      <c r="H156" t="s">
        <v>393</v>
      </c>
      <c r="I156" t="s">
        <v>115</v>
      </c>
      <c r="J156" t="s">
        <v>150</v>
      </c>
      <c r="L156">
        <v>0</v>
      </c>
      <c r="M156">
        <v>0</v>
      </c>
      <c r="N156">
        <v>483.22</v>
      </c>
      <c r="O156">
        <v>0</v>
      </c>
      <c r="P156">
        <v>-483.22</v>
      </c>
      <c r="Q156" t="s">
        <v>103</v>
      </c>
      <c r="R156">
        <v>0</v>
      </c>
      <c r="S156">
        <v>0</v>
      </c>
      <c r="T156">
        <v>0</v>
      </c>
      <c r="U156">
        <v>0</v>
      </c>
      <c r="V156">
        <v>0</v>
      </c>
      <c r="W156">
        <v>0</v>
      </c>
      <c r="X156">
        <v>0</v>
      </c>
      <c r="Y156">
        <v>483.22</v>
      </c>
      <c r="Z156">
        <v>0</v>
      </c>
      <c r="AA156">
        <v>0</v>
      </c>
      <c r="AB156">
        <v>0</v>
      </c>
      <c r="AC156">
        <v>0</v>
      </c>
      <c r="AD156">
        <v>0</v>
      </c>
      <c r="AE156" t="s">
        <v>825</v>
      </c>
      <c r="AF156" t="s">
        <v>842</v>
      </c>
      <c r="AG156" t="s">
        <v>830</v>
      </c>
      <c r="AH156" t="s">
        <v>107</v>
      </c>
    </row>
    <row r="157" spans="1:34" ht="15">
      <c r="A157" t="s">
        <v>823</v>
      </c>
      <c r="B157" t="s">
        <v>841</v>
      </c>
      <c r="C157" t="s">
        <v>829</v>
      </c>
      <c r="D157" t="s">
        <v>378</v>
      </c>
      <c r="E157" t="s">
        <v>106</v>
      </c>
      <c r="F157">
        <v>2012</v>
      </c>
      <c r="G157" t="s">
        <v>113</v>
      </c>
      <c r="H157" t="s">
        <v>379</v>
      </c>
      <c r="I157" t="s">
        <v>115</v>
      </c>
      <c r="J157" t="s">
        <v>150</v>
      </c>
      <c r="L157">
        <v>0</v>
      </c>
      <c r="M157">
        <v>0</v>
      </c>
      <c r="N157">
        <v>2110.88</v>
      </c>
      <c r="O157">
        <v>0</v>
      </c>
      <c r="P157">
        <v>-2110.88</v>
      </c>
      <c r="Q157" t="s">
        <v>103</v>
      </c>
      <c r="R157">
        <v>0</v>
      </c>
      <c r="S157">
        <v>0</v>
      </c>
      <c r="T157">
        <v>0</v>
      </c>
      <c r="U157">
        <v>15</v>
      </c>
      <c r="V157">
        <v>151.88</v>
      </c>
      <c r="W157">
        <v>0</v>
      </c>
      <c r="X157">
        <v>164</v>
      </c>
      <c r="Y157">
        <v>75</v>
      </c>
      <c r="Z157">
        <v>30</v>
      </c>
      <c r="AA157">
        <v>1630</v>
      </c>
      <c r="AB157">
        <v>45</v>
      </c>
      <c r="AC157">
        <v>0</v>
      </c>
      <c r="AD157">
        <v>0</v>
      </c>
      <c r="AE157" t="s">
        <v>825</v>
      </c>
      <c r="AF157" t="s">
        <v>842</v>
      </c>
      <c r="AG157" t="s">
        <v>830</v>
      </c>
      <c r="AH157" t="s">
        <v>107</v>
      </c>
    </row>
    <row r="158" spans="1:34" ht="15">
      <c r="A158" t="s">
        <v>823</v>
      </c>
      <c r="B158" t="s">
        <v>841</v>
      </c>
      <c r="C158" t="s">
        <v>829</v>
      </c>
      <c r="D158" t="s">
        <v>465</v>
      </c>
      <c r="E158" t="s">
        <v>106</v>
      </c>
      <c r="F158">
        <v>2012</v>
      </c>
      <c r="G158" t="s">
        <v>113</v>
      </c>
      <c r="H158" t="s">
        <v>466</v>
      </c>
      <c r="I158" t="s">
        <v>115</v>
      </c>
      <c r="J158" t="s">
        <v>150</v>
      </c>
      <c r="L158">
        <v>0</v>
      </c>
      <c r="M158">
        <v>0</v>
      </c>
      <c r="N158">
        <v>2175.53</v>
      </c>
      <c r="O158">
        <v>0</v>
      </c>
      <c r="P158">
        <v>-2175.53</v>
      </c>
      <c r="Q158" t="s">
        <v>103</v>
      </c>
      <c r="R158">
        <v>0</v>
      </c>
      <c r="S158">
        <v>0</v>
      </c>
      <c r="T158">
        <v>0</v>
      </c>
      <c r="U158">
        <v>-4.68</v>
      </c>
      <c r="V158">
        <v>274.48</v>
      </c>
      <c r="W158">
        <v>0</v>
      </c>
      <c r="X158">
        <v>1.02</v>
      </c>
      <c r="Y158">
        <v>0</v>
      </c>
      <c r="Z158">
        <v>1376.71</v>
      </c>
      <c r="AA158">
        <v>140</v>
      </c>
      <c r="AB158">
        <v>0</v>
      </c>
      <c r="AC158">
        <v>388</v>
      </c>
      <c r="AD158">
        <v>0</v>
      </c>
      <c r="AE158" t="s">
        <v>825</v>
      </c>
      <c r="AF158" t="s">
        <v>842</v>
      </c>
      <c r="AG158" t="s">
        <v>830</v>
      </c>
      <c r="AH158" t="s">
        <v>107</v>
      </c>
    </row>
    <row r="159" spans="1:34" ht="15">
      <c r="A159" t="s">
        <v>823</v>
      </c>
      <c r="B159" t="s">
        <v>841</v>
      </c>
      <c r="C159" t="s">
        <v>829</v>
      </c>
      <c r="D159" t="s">
        <v>316</v>
      </c>
      <c r="E159" t="s">
        <v>106</v>
      </c>
      <c r="F159">
        <v>2012</v>
      </c>
      <c r="G159" t="s">
        <v>113</v>
      </c>
      <c r="H159" t="s">
        <v>317</v>
      </c>
      <c r="I159" t="s">
        <v>115</v>
      </c>
      <c r="J159" t="s">
        <v>150</v>
      </c>
      <c r="L159">
        <v>0</v>
      </c>
      <c r="M159">
        <v>0</v>
      </c>
      <c r="N159">
        <v>186107.86000000002</v>
      </c>
      <c r="O159">
        <v>0</v>
      </c>
      <c r="P159">
        <v>-186107.86000000002</v>
      </c>
      <c r="Q159" t="s">
        <v>103</v>
      </c>
      <c r="R159">
        <v>0</v>
      </c>
      <c r="S159">
        <v>0</v>
      </c>
      <c r="T159">
        <v>5244.34</v>
      </c>
      <c r="U159">
        <v>5291.01</v>
      </c>
      <c r="V159">
        <v>10753.92</v>
      </c>
      <c r="W159">
        <v>10861.99</v>
      </c>
      <c r="X159">
        <v>66488.42</v>
      </c>
      <c r="Y159">
        <v>5600.85</v>
      </c>
      <c r="Z159">
        <v>5743.81</v>
      </c>
      <c r="AA159">
        <v>34668.090000000004</v>
      </c>
      <c r="AB159">
        <v>25946.440000000002</v>
      </c>
      <c r="AC159">
        <v>15508.99</v>
      </c>
      <c r="AD159">
        <v>0</v>
      </c>
      <c r="AE159" t="s">
        <v>825</v>
      </c>
      <c r="AF159" t="s">
        <v>842</v>
      </c>
      <c r="AG159" t="s">
        <v>830</v>
      </c>
      <c r="AH159" t="s">
        <v>107</v>
      </c>
    </row>
    <row r="160" spans="1:34" ht="15">
      <c r="A160" t="s">
        <v>823</v>
      </c>
      <c r="B160" t="s">
        <v>841</v>
      </c>
      <c r="C160" t="s">
        <v>829</v>
      </c>
      <c r="D160" t="s">
        <v>177</v>
      </c>
      <c r="E160" t="s">
        <v>106</v>
      </c>
      <c r="F160">
        <v>2012</v>
      </c>
      <c r="G160" t="s">
        <v>113</v>
      </c>
      <c r="H160" t="s">
        <v>178</v>
      </c>
      <c r="I160" t="s">
        <v>115</v>
      </c>
      <c r="J160" t="s">
        <v>150</v>
      </c>
      <c r="L160">
        <v>0</v>
      </c>
      <c r="M160">
        <v>0</v>
      </c>
      <c r="N160">
        <v>2756.91</v>
      </c>
      <c r="O160">
        <v>0</v>
      </c>
      <c r="P160">
        <v>-2756.91</v>
      </c>
      <c r="Q160" t="s">
        <v>103</v>
      </c>
      <c r="R160">
        <v>0</v>
      </c>
      <c r="S160">
        <v>0</v>
      </c>
      <c r="T160">
        <v>277.92</v>
      </c>
      <c r="U160">
        <v>268.97</v>
      </c>
      <c r="V160">
        <v>553.57</v>
      </c>
      <c r="W160">
        <v>407.74</v>
      </c>
      <c r="X160">
        <v>232.98000000000002</v>
      </c>
      <c r="Y160">
        <v>234.49</v>
      </c>
      <c r="Z160">
        <v>231.75</v>
      </c>
      <c r="AA160">
        <v>232.25</v>
      </c>
      <c r="AB160">
        <v>234.55</v>
      </c>
      <c r="AC160">
        <v>82.69</v>
      </c>
      <c r="AD160">
        <v>0</v>
      </c>
      <c r="AE160" t="s">
        <v>825</v>
      </c>
      <c r="AF160" t="s">
        <v>842</v>
      </c>
      <c r="AG160" t="s">
        <v>830</v>
      </c>
      <c r="AH160" t="s">
        <v>107</v>
      </c>
    </row>
    <row r="161" spans="1:34" ht="15">
      <c r="A161" t="s">
        <v>823</v>
      </c>
      <c r="B161" t="s">
        <v>841</v>
      </c>
      <c r="C161" t="s">
        <v>829</v>
      </c>
      <c r="D161" t="s">
        <v>430</v>
      </c>
      <c r="E161" t="s">
        <v>106</v>
      </c>
      <c r="F161">
        <v>2012</v>
      </c>
      <c r="G161" t="s">
        <v>113</v>
      </c>
      <c r="H161" t="s">
        <v>431</v>
      </c>
      <c r="I161" t="s">
        <v>115</v>
      </c>
      <c r="J161" t="s">
        <v>150</v>
      </c>
      <c r="L161">
        <v>0</v>
      </c>
      <c r="M161">
        <v>0</v>
      </c>
      <c r="N161">
        <v>217.32</v>
      </c>
      <c r="O161">
        <v>0</v>
      </c>
      <c r="P161">
        <v>-217.32</v>
      </c>
      <c r="Q161" t="s">
        <v>103</v>
      </c>
      <c r="R161">
        <v>176</v>
      </c>
      <c r="S161">
        <v>0</v>
      </c>
      <c r="T161">
        <v>0</v>
      </c>
      <c r="U161">
        <v>0</v>
      </c>
      <c r="V161">
        <v>8.24</v>
      </c>
      <c r="W161">
        <v>0</v>
      </c>
      <c r="X161">
        <v>8.790000000000001</v>
      </c>
      <c r="Y161">
        <v>0</v>
      </c>
      <c r="Z161">
        <v>8.790000000000001</v>
      </c>
      <c r="AA161">
        <v>2.99</v>
      </c>
      <c r="AB161">
        <v>-8.790000000000001</v>
      </c>
      <c r="AC161">
        <v>21.3</v>
      </c>
      <c r="AD161">
        <v>0</v>
      </c>
      <c r="AE161" t="s">
        <v>825</v>
      </c>
      <c r="AF161" t="s">
        <v>842</v>
      </c>
      <c r="AG161" t="s">
        <v>830</v>
      </c>
      <c r="AH161" t="s">
        <v>107</v>
      </c>
    </row>
    <row r="162" spans="1:34" ht="15">
      <c r="A162" t="s">
        <v>823</v>
      </c>
      <c r="B162" t="s">
        <v>841</v>
      </c>
      <c r="C162" t="s">
        <v>829</v>
      </c>
      <c r="D162" t="s">
        <v>526</v>
      </c>
      <c r="E162" t="s">
        <v>106</v>
      </c>
      <c r="F162">
        <v>2012</v>
      </c>
      <c r="G162" t="s">
        <v>113</v>
      </c>
      <c r="H162" t="s">
        <v>527</v>
      </c>
      <c r="I162" t="s">
        <v>115</v>
      </c>
      <c r="J162" t="s">
        <v>150</v>
      </c>
      <c r="L162">
        <v>0</v>
      </c>
      <c r="M162">
        <v>0</v>
      </c>
      <c r="N162">
        <v>202.53</v>
      </c>
      <c r="O162">
        <v>0</v>
      </c>
      <c r="P162">
        <v>-202.53</v>
      </c>
      <c r="Q162" t="s">
        <v>103</v>
      </c>
      <c r="R162">
        <v>0</v>
      </c>
      <c r="S162">
        <v>0</v>
      </c>
      <c r="T162">
        <v>0</v>
      </c>
      <c r="U162">
        <v>0</v>
      </c>
      <c r="V162">
        <v>0</v>
      </c>
      <c r="W162">
        <v>5.97</v>
      </c>
      <c r="X162">
        <v>0</v>
      </c>
      <c r="Y162">
        <v>0</v>
      </c>
      <c r="Z162">
        <v>196.56</v>
      </c>
      <c r="AA162">
        <v>0</v>
      </c>
      <c r="AB162">
        <v>0</v>
      </c>
      <c r="AC162">
        <v>0</v>
      </c>
      <c r="AD162">
        <v>0</v>
      </c>
      <c r="AE162" t="s">
        <v>825</v>
      </c>
      <c r="AF162" t="s">
        <v>842</v>
      </c>
      <c r="AG162" t="s">
        <v>830</v>
      </c>
      <c r="AH162" t="s">
        <v>107</v>
      </c>
    </row>
    <row r="163" spans="1:34" ht="15">
      <c r="A163" t="s">
        <v>823</v>
      </c>
      <c r="B163" t="s">
        <v>841</v>
      </c>
      <c r="C163" t="s">
        <v>829</v>
      </c>
      <c r="D163" t="s">
        <v>410</v>
      </c>
      <c r="E163" t="s">
        <v>106</v>
      </c>
      <c r="F163">
        <v>2012</v>
      </c>
      <c r="G163" t="s">
        <v>113</v>
      </c>
      <c r="H163" t="s">
        <v>411</v>
      </c>
      <c r="I163" t="s">
        <v>115</v>
      </c>
      <c r="J163" t="s">
        <v>150</v>
      </c>
      <c r="L163">
        <v>0</v>
      </c>
      <c r="M163">
        <v>0</v>
      </c>
      <c r="N163">
        <v>490</v>
      </c>
      <c r="O163">
        <v>0</v>
      </c>
      <c r="P163">
        <v>-490</v>
      </c>
      <c r="Q163" t="s">
        <v>103</v>
      </c>
      <c r="R163">
        <v>0</v>
      </c>
      <c r="S163">
        <v>0</v>
      </c>
      <c r="T163">
        <v>0</v>
      </c>
      <c r="U163">
        <v>0</v>
      </c>
      <c r="V163">
        <v>0</v>
      </c>
      <c r="W163">
        <v>0</v>
      </c>
      <c r="X163">
        <v>0</v>
      </c>
      <c r="Y163">
        <v>490</v>
      </c>
      <c r="Z163">
        <v>0</v>
      </c>
      <c r="AA163">
        <v>0</v>
      </c>
      <c r="AB163">
        <v>0</v>
      </c>
      <c r="AC163">
        <v>0</v>
      </c>
      <c r="AD163">
        <v>0</v>
      </c>
      <c r="AE163" t="s">
        <v>825</v>
      </c>
      <c r="AF163" t="s">
        <v>842</v>
      </c>
      <c r="AG163" t="s">
        <v>830</v>
      </c>
      <c r="AH163" t="s">
        <v>107</v>
      </c>
    </row>
    <row r="164" spans="1:34" ht="15">
      <c r="A164" t="s">
        <v>823</v>
      </c>
      <c r="B164" t="s">
        <v>841</v>
      </c>
      <c r="C164" t="s">
        <v>829</v>
      </c>
      <c r="D164" t="s">
        <v>274</v>
      </c>
      <c r="E164" t="s">
        <v>106</v>
      </c>
      <c r="F164">
        <v>2012</v>
      </c>
      <c r="G164" t="s">
        <v>113</v>
      </c>
      <c r="H164" t="s">
        <v>275</v>
      </c>
      <c r="I164" t="s">
        <v>115</v>
      </c>
      <c r="J164" t="s">
        <v>150</v>
      </c>
      <c r="L164">
        <v>0</v>
      </c>
      <c r="M164">
        <v>0</v>
      </c>
      <c r="N164">
        <v>400.72</v>
      </c>
      <c r="O164">
        <v>0</v>
      </c>
      <c r="P164">
        <v>-400.72</v>
      </c>
      <c r="Q164" t="s">
        <v>103</v>
      </c>
      <c r="R164">
        <v>0</v>
      </c>
      <c r="S164">
        <v>0</v>
      </c>
      <c r="T164">
        <v>0</v>
      </c>
      <c r="U164">
        <v>184.95000000000002</v>
      </c>
      <c r="V164">
        <v>0</v>
      </c>
      <c r="W164">
        <v>215.77</v>
      </c>
      <c r="X164">
        <v>0</v>
      </c>
      <c r="Y164">
        <v>0</v>
      </c>
      <c r="Z164">
        <v>0</v>
      </c>
      <c r="AA164">
        <v>0</v>
      </c>
      <c r="AB164">
        <v>0</v>
      </c>
      <c r="AC164">
        <v>0</v>
      </c>
      <c r="AD164">
        <v>0</v>
      </c>
      <c r="AE164" t="s">
        <v>825</v>
      </c>
      <c r="AF164" t="s">
        <v>842</v>
      </c>
      <c r="AG164" t="s">
        <v>830</v>
      </c>
      <c r="AH164" t="s">
        <v>107</v>
      </c>
    </row>
    <row r="165" spans="1:34" ht="15">
      <c r="A165" t="s">
        <v>823</v>
      </c>
      <c r="B165" t="s">
        <v>841</v>
      </c>
      <c r="C165" t="s">
        <v>829</v>
      </c>
      <c r="D165" t="s">
        <v>432</v>
      </c>
      <c r="E165" t="s">
        <v>106</v>
      </c>
      <c r="F165">
        <v>2012</v>
      </c>
      <c r="G165" t="s">
        <v>113</v>
      </c>
      <c r="H165" t="s">
        <v>433</v>
      </c>
      <c r="I165" t="s">
        <v>115</v>
      </c>
      <c r="J165" t="s">
        <v>150</v>
      </c>
      <c r="L165">
        <v>0</v>
      </c>
      <c r="M165">
        <v>0</v>
      </c>
      <c r="N165">
        <v>21488.010000000002</v>
      </c>
      <c r="O165">
        <v>0</v>
      </c>
      <c r="P165">
        <v>-21488.010000000002</v>
      </c>
      <c r="Q165" t="s">
        <v>103</v>
      </c>
      <c r="R165">
        <v>0</v>
      </c>
      <c r="S165">
        <v>0</v>
      </c>
      <c r="T165">
        <v>0</v>
      </c>
      <c r="U165">
        <v>0</v>
      </c>
      <c r="V165">
        <v>3551.86</v>
      </c>
      <c r="W165">
        <v>3370.33</v>
      </c>
      <c r="X165">
        <v>3149.92</v>
      </c>
      <c r="Y165">
        <v>0</v>
      </c>
      <c r="Z165">
        <v>0</v>
      </c>
      <c r="AA165">
        <v>3706.13</v>
      </c>
      <c r="AB165">
        <v>4185.67</v>
      </c>
      <c r="AC165">
        <v>3524.1</v>
      </c>
      <c r="AD165">
        <v>0</v>
      </c>
      <c r="AE165" t="s">
        <v>825</v>
      </c>
      <c r="AF165" t="s">
        <v>842</v>
      </c>
      <c r="AG165" t="s">
        <v>830</v>
      </c>
      <c r="AH165" t="s">
        <v>107</v>
      </c>
    </row>
    <row r="166" spans="1:34" ht="15">
      <c r="A166" t="s">
        <v>823</v>
      </c>
      <c r="B166" t="s">
        <v>841</v>
      </c>
      <c r="C166" t="s">
        <v>829</v>
      </c>
      <c r="D166" t="s">
        <v>259</v>
      </c>
      <c r="E166" t="s">
        <v>106</v>
      </c>
      <c r="F166">
        <v>2012</v>
      </c>
      <c r="G166" t="s">
        <v>113</v>
      </c>
      <c r="H166" t="s">
        <v>260</v>
      </c>
      <c r="I166" t="s">
        <v>115</v>
      </c>
      <c r="J166" t="s">
        <v>150</v>
      </c>
      <c r="L166">
        <v>0</v>
      </c>
      <c r="M166">
        <v>0</v>
      </c>
      <c r="N166">
        <v>95.77</v>
      </c>
      <c r="O166">
        <v>0</v>
      </c>
      <c r="P166">
        <v>-95.77</v>
      </c>
      <c r="Q166" t="s">
        <v>103</v>
      </c>
      <c r="R166">
        <v>95.77</v>
      </c>
      <c r="S166">
        <v>0</v>
      </c>
      <c r="T166">
        <v>0</v>
      </c>
      <c r="U166">
        <v>0</v>
      </c>
      <c r="V166">
        <v>0</v>
      </c>
      <c r="W166">
        <v>0</v>
      </c>
      <c r="X166">
        <v>0</v>
      </c>
      <c r="Y166">
        <v>0</v>
      </c>
      <c r="Z166">
        <v>0</v>
      </c>
      <c r="AA166">
        <v>0</v>
      </c>
      <c r="AB166">
        <v>0</v>
      </c>
      <c r="AC166">
        <v>0</v>
      </c>
      <c r="AD166">
        <v>0</v>
      </c>
      <c r="AE166" t="s">
        <v>825</v>
      </c>
      <c r="AF166" t="s">
        <v>842</v>
      </c>
      <c r="AG166" t="s">
        <v>830</v>
      </c>
      <c r="AH166" t="s">
        <v>107</v>
      </c>
    </row>
    <row r="167" spans="1:34" ht="15">
      <c r="A167" t="s">
        <v>823</v>
      </c>
      <c r="B167" t="s">
        <v>841</v>
      </c>
      <c r="C167" t="s">
        <v>829</v>
      </c>
      <c r="D167" t="s">
        <v>394</v>
      </c>
      <c r="E167" t="s">
        <v>106</v>
      </c>
      <c r="F167">
        <v>2012</v>
      </c>
      <c r="G167" t="s">
        <v>113</v>
      </c>
      <c r="H167" t="s">
        <v>395</v>
      </c>
      <c r="I167" t="s">
        <v>115</v>
      </c>
      <c r="J167" t="s">
        <v>150</v>
      </c>
      <c r="L167">
        <v>0</v>
      </c>
      <c r="M167">
        <v>0</v>
      </c>
      <c r="N167">
        <v>11107.84</v>
      </c>
      <c r="O167">
        <v>0</v>
      </c>
      <c r="P167">
        <v>-11107.84</v>
      </c>
      <c r="Q167" t="s">
        <v>103</v>
      </c>
      <c r="R167">
        <v>0</v>
      </c>
      <c r="S167">
        <v>1276.8600000000001</v>
      </c>
      <c r="T167">
        <v>7353.610000000001</v>
      </c>
      <c r="U167">
        <v>0</v>
      </c>
      <c r="V167">
        <v>0</v>
      </c>
      <c r="W167">
        <v>0</v>
      </c>
      <c r="X167">
        <v>0</v>
      </c>
      <c r="Y167">
        <v>2381.6</v>
      </c>
      <c r="Z167">
        <v>95.77</v>
      </c>
      <c r="AA167">
        <v>0</v>
      </c>
      <c r="AB167">
        <v>0</v>
      </c>
      <c r="AC167">
        <v>0</v>
      </c>
      <c r="AD167">
        <v>0</v>
      </c>
      <c r="AE167" t="s">
        <v>825</v>
      </c>
      <c r="AF167" t="s">
        <v>842</v>
      </c>
      <c r="AG167" t="s">
        <v>830</v>
      </c>
      <c r="AH167" t="s">
        <v>107</v>
      </c>
    </row>
    <row r="168" spans="1:34" ht="15">
      <c r="A168" t="s">
        <v>823</v>
      </c>
      <c r="B168" t="s">
        <v>841</v>
      </c>
      <c r="C168" t="s">
        <v>829</v>
      </c>
      <c r="D168" t="s">
        <v>374</v>
      </c>
      <c r="E168" t="s">
        <v>106</v>
      </c>
      <c r="F168">
        <v>2012</v>
      </c>
      <c r="G168" t="s">
        <v>113</v>
      </c>
      <c r="H168" t="s">
        <v>375</v>
      </c>
      <c r="I168" t="s">
        <v>115</v>
      </c>
      <c r="J168" t="s">
        <v>150</v>
      </c>
      <c r="L168">
        <v>0</v>
      </c>
      <c r="M168">
        <v>0</v>
      </c>
      <c r="N168">
        <v>5224.8</v>
      </c>
      <c r="O168">
        <v>0</v>
      </c>
      <c r="P168">
        <v>-5224.8</v>
      </c>
      <c r="Q168" t="s">
        <v>103</v>
      </c>
      <c r="R168">
        <v>0</v>
      </c>
      <c r="S168">
        <v>0</v>
      </c>
      <c r="T168">
        <v>0</v>
      </c>
      <c r="U168">
        <v>98.45</v>
      </c>
      <c r="V168">
        <v>0</v>
      </c>
      <c r="W168">
        <v>0</v>
      </c>
      <c r="X168">
        <v>4741.35</v>
      </c>
      <c r="Y168">
        <v>0</v>
      </c>
      <c r="Z168">
        <v>0</v>
      </c>
      <c r="AA168">
        <v>0</v>
      </c>
      <c r="AB168">
        <v>385</v>
      </c>
      <c r="AC168">
        <v>0</v>
      </c>
      <c r="AD168">
        <v>0</v>
      </c>
      <c r="AE168" t="s">
        <v>825</v>
      </c>
      <c r="AF168" t="s">
        <v>842</v>
      </c>
      <c r="AG168" t="s">
        <v>830</v>
      </c>
      <c r="AH168" t="s">
        <v>107</v>
      </c>
    </row>
    <row r="169" spans="1:34" ht="15">
      <c r="A169" t="s">
        <v>823</v>
      </c>
      <c r="B169" t="s">
        <v>841</v>
      </c>
      <c r="C169" t="s">
        <v>829</v>
      </c>
      <c r="D169" t="s">
        <v>183</v>
      </c>
      <c r="E169" t="s">
        <v>106</v>
      </c>
      <c r="F169">
        <v>2012</v>
      </c>
      <c r="G169" t="s">
        <v>113</v>
      </c>
      <c r="H169" t="s">
        <v>184</v>
      </c>
      <c r="I169" t="s">
        <v>115</v>
      </c>
      <c r="J169" t="s">
        <v>150</v>
      </c>
      <c r="L169">
        <v>0</v>
      </c>
      <c r="M169">
        <v>0</v>
      </c>
      <c r="N169">
        <v>1333.64</v>
      </c>
      <c r="O169">
        <v>38.33</v>
      </c>
      <c r="P169">
        <v>-1371.97</v>
      </c>
      <c r="Q169" t="s">
        <v>103</v>
      </c>
      <c r="R169">
        <v>0</v>
      </c>
      <c r="S169">
        <v>180.89000000000001</v>
      </c>
      <c r="T169">
        <v>946.47</v>
      </c>
      <c r="U169">
        <v>30</v>
      </c>
      <c r="V169">
        <v>45</v>
      </c>
      <c r="W169">
        <v>0</v>
      </c>
      <c r="X169">
        <v>71.28</v>
      </c>
      <c r="Y169">
        <v>0</v>
      </c>
      <c r="Z169">
        <v>0</v>
      </c>
      <c r="AA169">
        <v>0</v>
      </c>
      <c r="AB169">
        <v>0</v>
      </c>
      <c r="AC169">
        <v>60</v>
      </c>
      <c r="AD169">
        <v>0</v>
      </c>
      <c r="AE169" t="s">
        <v>825</v>
      </c>
      <c r="AF169" t="s">
        <v>842</v>
      </c>
      <c r="AG169" t="s">
        <v>830</v>
      </c>
      <c r="AH169" t="s">
        <v>107</v>
      </c>
    </row>
    <row r="170" spans="1:34" ht="15">
      <c r="A170" t="s">
        <v>823</v>
      </c>
      <c r="B170" t="s">
        <v>841</v>
      </c>
      <c r="C170" t="s">
        <v>829</v>
      </c>
      <c r="D170" t="s">
        <v>151</v>
      </c>
      <c r="E170" t="s">
        <v>106</v>
      </c>
      <c r="F170">
        <v>2012</v>
      </c>
      <c r="G170" t="s">
        <v>113</v>
      </c>
      <c r="H170" t="s">
        <v>152</v>
      </c>
      <c r="I170" t="s">
        <v>115</v>
      </c>
      <c r="J170" t="s">
        <v>150</v>
      </c>
      <c r="L170">
        <v>0</v>
      </c>
      <c r="M170">
        <v>0</v>
      </c>
      <c r="N170">
        <v>1231.5</v>
      </c>
      <c r="O170">
        <v>0</v>
      </c>
      <c r="P170">
        <v>-1231.5</v>
      </c>
      <c r="Q170" t="s">
        <v>103</v>
      </c>
      <c r="R170">
        <v>0</v>
      </c>
      <c r="S170">
        <v>0</v>
      </c>
      <c r="T170">
        <v>0</v>
      </c>
      <c r="U170">
        <v>0</v>
      </c>
      <c r="V170">
        <v>0</v>
      </c>
      <c r="W170">
        <v>0</v>
      </c>
      <c r="X170">
        <v>0</v>
      </c>
      <c r="Y170">
        <v>0</v>
      </c>
      <c r="Z170">
        <v>352.5</v>
      </c>
      <c r="AA170">
        <v>0</v>
      </c>
      <c r="AB170">
        <v>869</v>
      </c>
      <c r="AC170">
        <v>10</v>
      </c>
      <c r="AD170">
        <v>0</v>
      </c>
      <c r="AE170" t="s">
        <v>825</v>
      </c>
      <c r="AF170" t="s">
        <v>842</v>
      </c>
      <c r="AG170" t="s">
        <v>830</v>
      </c>
      <c r="AH170" t="s">
        <v>107</v>
      </c>
    </row>
    <row r="171" spans="1:34" ht="15">
      <c r="A171" t="s">
        <v>823</v>
      </c>
      <c r="B171" t="s">
        <v>841</v>
      </c>
      <c r="C171" t="s">
        <v>829</v>
      </c>
      <c r="D171" t="s">
        <v>185</v>
      </c>
      <c r="E171" t="s">
        <v>106</v>
      </c>
      <c r="F171">
        <v>2012</v>
      </c>
      <c r="G171" t="s">
        <v>113</v>
      </c>
      <c r="H171" t="s">
        <v>186</v>
      </c>
      <c r="I171" t="s">
        <v>115</v>
      </c>
      <c r="J171" t="s">
        <v>187</v>
      </c>
      <c r="L171">
        <v>0</v>
      </c>
      <c r="M171">
        <v>0</v>
      </c>
      <c r="N171">
        <v>60</v>
      </c>
      <c r="O171">
        <v>0</v>
      </c>
      <c r="P171">
        <v>-60</v>
      </c>
      <c r="Q171" t="s">
        <v>103</v>
      </c>
      <c r="R171">
        <v>0</v>
      </c>
      <c r="S171">
        <v>0</v>
      </c>
      <c r="T171">
        <v>0</v>
      </c>
      <c r="U171">
        <v>0</v>
      </c>
      <c r="V171">
        <v>0</v>
      </c>
      <c r="W171">
        <v>0</v>
      </c>
      <c r="X171">
        <v>0</v>
      </c>
      <c r="Y171">
        <v>0</v>
      </c>
      <c r="Z171">
        <v>0</v>
      </c>
      <c r="AA171">
        <v>39</v>
      </c>
      <c r="AB171">
        <v>0</v>
      </c>
      <c r="AC171">
        <v>21</v>
      </c>
      <c r="AD171">
        <v>0</v>
      </c>
      <c r="AE171" t="s">
        <v>825</v>
      </c>
      <c r="AF171" t="s">
        <v>842</v>
      </c>
      <c r="AG171" t="s">
        <v>830</v>
      </c>
      <c r="AH171" t="s">
        <v>107</v>
      </c>
    </row>
    <row r="172" spans="1:34" ht="15">
      <c r="A172" t="s">
        <v>823</v>
      </c>
      <c r="B172" t="s">
        <v>841</v>
      </c>
      <c r="C172" t="s">
        <v>829</v>
      </c>
      <c r="D172" t="s">
        <v>831</v>
      </c>
      <c r="E172" t="s">
        <v>106</v>
      </c>
      <c r="F172">
        <v>2012</v>
      </c>
      <c r="G172" t="s">
        <v>113</v>
      </c>
      <c r="H172" t="s">
        <v>832</v>
      </c>
      <c r="I172" t="s">
        <v>115</v>
      </c>
      <c r="J172" t="s">
        <v>187</v>
      </c>
      <c r="L172">
        <v>0</v>
      </c>
      <c r="M172">
        <v>0</v>
      </c>
      <c r="N172">
        <v>23488</v>
      </c>
      <c r="O172">
        <v>0</v>
      </c>
      <c r="P172">
        <v>-23488</v>
      </c>
      <c r="Q172" t="s">
        <v>103</v>
      </c>
      <c r="R172">
        <v>0</v>
      </c>
      <c r="S172">
        <v>5872</v>
      </c>
      <c r="T172">
        <v>0</v>
      </c>
      <c r="U172">
        <v>5872</v>
      </c>
      <c r="V172">
        <v>0</v>
      </c>
      <c r="W172">
        <v>0</v>
      </c>
      <c r="X172">
        <v>5872</v>
      </c>
      <c r="Y172">
        <v>0</v>
      </c>
      <c r="Z172">
        <v>0</v>
      </c>
      <c r="AA172">
        <v>5872</v>
      </c>
      <c r="AB172">
        <v>0</v>
      </c>
      <c r="AC172">
        <v>0</v>
      </c>
      <c r="AD172">
        <v>0</v>
      </c>
      <c r="AE172" t="s">
        <v>825</v>
      </c>
      <c r="AF172" t="s">
        <v>842</v>
      </c>
      <c r="AG172" t="s">
        <v>830</v>
      </c>
      <c r="AH172" t="s">
        <v>107</v>
      </c>
    </row>
    <row r="173" spans="1:34" ht="15">
      <c r="A173" t="s">
        <v>823</v>
      </c>
      <c r="B173" t="s">
        <v>841</v>
      </c>
      <c r="C173" t="s">
        <v>829</v>
      </c>
      <c r="D173" t="s">
        <v>396</v>
      </c>
      <c r="E173" t="s">
        <v>106</v>
      </c>
      <c r="F173">
        <v>2012</v>
      </c>
      <c r="G173" t="s">
        <v>113</v>
      </c>
      <c r="H173" t="s">
        <v>397</v>
      </c>
      <c r="I173" t="s">
        <v>115</v>
      </c>
      <c r="J173" t="s">
        <v>187</v>
      </c>
      <c r="L173">
        <v>0</v>
      </c>
      <c r="M173">
        <v>0</v>
      </c>
      <c r="N173">
        <v>43168</v>
      </c>
      <c r="O173">
        <v>0</v>
      </c>
      <c r="P173">
        <v>-43168</v>
      </c>
      <c r="Q173" t="s">
        <v>103</v>
      </c>
      <c r="R173">
        <v>0</v>
      </c>
      <c r="S173">
        <v>0</v>
      </c>
      <c r="T173">
        <v>10792</v>
      </c>
      <c r="U173">
        <v>10792</v>
      </c>
      <c r="V173">
        <v>0</v>
      </c>
      <c r="W173">
        <v>0</v>
      </c>
      <c r="X173">
        <v>10792</v>
      </c>
      <c r="Y173">
        <v>0</v>
      </c>
      <c r="Z173">
        <v>0</v>
      </c>
      <c r="AA173">
        <v>10792</v>
      </c>
      <c r="AB173">
        <v>0</v>
      </c>
      <c r="AC173">
        <v>0</v>
      </c>
      <c r="AD173">
        <v>0</v>
      </c>
      <c r="AE173" t="s">
        <v>825</v>
      </c>
      <c r="AF173" t="s">
        <v>842</v>
      </c>
      <c r="AG173" t="s">
        <v>830</v>
      </c>
      <c r="AH173" t="s">
        <v>107</v>
      </c>
    </row>
    <row r="174" spans="1:34" ht="15">
      <c r="A174" t="s">
        <v>823</v>
      </c>
      <c r="B174" t="s">
        <v>841</v>
      </c>
      <c r="C174" t="s">
        <v>829</v>
      </c>
      <c r="D174" t="s">
        <v>320</v>
      </c>
      <c r="E174" t="s">
        <v>106</v>
      </c>
      <c r="F174">
        <v>2012</v>
      </c>
      <c r="G174" t="s">
        <v>113</v>
      </c>
      <c r="H174" t="s">
        <v>298</v>
      </c>
      <c r="I174" t="s">
        <v>115</v>
      </c>
      <c r="J174" t="s">
        <v>187</v>
      </c>
      <c r="L174">
        <v>0</v>
      </c>
      <c r="M174">
        <v>0</v>
      </c>
      <c r="N174">
        <v>-20736</v>
      </c>
      <c r="O174">
        <v>0</v>
      </c>
      <c r="P174">
        <v>20736</v>
      </c>
      <c r="Q174" t="s">
        <v>103</v>
      </c>
      <c r="R174">
        <v>0</v>
      </c>
      <c r="S174">
        <v>0</v>
      </c>
      <c r="T174">
        <v>-5184</v>
      </c>
      <c r="U174">
        <v>0</v>
      </c>
      <c r="V174">
        <v>-5184</v>
      </c>
      <c r="W174">
        <v>0</v>
      </c>
      <c r="X174">
        <v>-5184</v>
      </c>
      <c r="Y174">
        <v>0</v>
      </c>
      <c r="Z174">
        <v>0</v>
      </c>
      <c r="AA174">
        <v>-5184</v>
      </c>
      <c r="AB174">
        <v>0</v>
      </c>
      <c r="AC174">
        <v>0</v>
      </c>
      <c r="AD174">
        <v>0</v>
      </c>
      <c r="AE174" t="s">
        <v>825</v>
      </c>
      <c r="AF174" t="s">
        <v>842</v>
      </c>
      <c r="AG174" t="s">
        <v>830</v>
      </c>
      <c r="AH174" t="s">
        <v>107</v>
      </c>
    </row>
    <row r="175" spans="1:34" ht="15">
      <c r="A175" t="s">
        <v>823</v>
      </c>
      <c r="B175" t="s">
        <v>841</v>
      </c>
      <c r="C175" t="s">
        <v>829</v>
      </c>
      <c r="D175" t="s">
        <v>323</v>
      </c>
      <c r="E175" t="s">
        <v>106</v>
      </c>
      <c r="F175">
        <v>2012</v>
      </c>
      <c r="G175" t="s">
        <v>113</v>
      </c>
      <c r="H175" t="s">
        <v>324</v>
      </c>
      <c r="I175" t="s">
        <v>115</v>
      </c>
      <c r="J175" t="s">
        <v>187</v>
      </c>
      <c r="L175">
        <v>0</v>
      </c>
      <c r="M175">
        <v>0</v>
      </c>
      <c r="N175">
        <v>25764</v>
      </c>
      <c r="O175">
        <v>0</v>
      </c>
      <c r="P175">
        <v>-25764</v>
      </c>
      <c r="Q175" t="s">
        <v>103</v>
      </c>
      <c r="R175">
        <v>0</v>
      </c>
      <c r="S175">
        <v>0</v>
      </c>
      <c r="T175">
        <v>6441</v>
      </c>
      <c r="U175">
        <v>6441</v>
      </c>
      <c r="V175">
        <v>0</v>
      </c>
      <c r="W175">
        <v>0</v>
      </c>
      <c r="X175">
        <v>6441</v>
      </c>
      <c r="Y175">
        <v>0</v>
      </c>
      <c r="Z175">
        <v>0</v>
      </c>
      <c r="AA175">
        <v>6441</v>
      </c>
      <c r="AB175">
        <v>0</v>
      </c>
      <c r="AC175">
        <v>0</v>
      </c>
      <c r="AD175">
        <v>0</v>
      </c>
      <c r="AE175" t="s">
        <v>825</v>
      </c>
      <c r="AF175" t="s">
        <v>842</v>
      </c>
      <c r="AG175" t="s">
        <v>830</v>
      </c>
      <c r="AH175" t="s">
        <v>107</v>
      </c>
    </row>
    <row r="176" spans="1:34" ht="15">
      <c r="A176" t="s">
        <v>823</v>
      </c>
      <c r="B176" t="s">
        <v>841</v>
      </c>
      <c r="C176" t="s">
        <v>829</v>
      </c>
      <c r="D176" t="s">
        <v>278</v>
      </c>
      <c r="E176" t="s">
        <v>106</v>
      </c>
      <c r="F176">
        <v>2012</v>
      </c>
      <c r="G176" t="s">
        <v>113</v>
      </c>
      <c r="H176" t="s">
        <v>279</v>
      </c>
      <c r="I176" t="s">
        <v>115</v>
      </c>
      <c r="J176" t="s">
        <v>187</v>
      </c>
      <c r="L176">
        <v>0</v>
      </c>
      <c r="M176">
        <v>0</v>
      </c>
      <c r="N176">
        <v>15267</v>
      </c>
      <c r="O176">
        <v>0</v>
      </c>
      <c r="P176">
        <v>-15267</v>
      </c>
      <c r="Q176" t="s">
        <v>103</v>
      </c>
      <c r="R176">
        <v>0</v>
      </c>
      <c r="S176">
        <v>0</v>
      </c>
      <c r="T176">
        <v>0</v>
      </c>
      <c r="U176">
        <v>0</v>
      </c>
      <c r="V176">
        <v>0</v>
      </c>
      <c r="W176">
        <v>0</v>
      </c>
      <c r="X176">
        <v>0</v>
      </c>
      <c r="Y176">
        <v>0</v>
      </c>
      <c r="Z176">
        <v>0</v>
      </c>
      <c r="AA176">
        <v>0</v>
      </c>
      <c r="AB176">
        <v>15267</v>
      </c>
      <c r="AC176">
        <v>0</v>
      </c>
      <c r="AD176">
        <v>0</v>
      </c>
      <c r="AE176" t="s">
        <v>825</v>
      </c>
      <c r="AF176" t="s">
        <v>842</v>
      </c>
      <c r="AG176" t="s">
        <v>830</v>
      </c>
      <c r="AH176" t="s">
        <v>107</v>
      </c>
    </row>
    <row r="177" spans="1:34" ht="15">
      <c r="A177" t="s">
        <v>823</v>
      </c>
      <c r="B177" t="s">
        <v>841</v>
      </c>
      <c r="C177" t="s">
        <v>829</v>
      </c>
      <c r="D177" t="s">
        <v>540</v>
      </c>
      <c r="E177" t="s">
        <v>106</v>
      </c>
      <c r="F177">
        <v>2012</v>
      </c>
      <c r="G177" t="s">
        <v>113</v>
      </c>
      <c r="H177" t="s">
        <v>541</v>
      </c>
      <c r="I177" t="s">
        <v>115</v>
      </c>
      <c r="J177" t="s">
        <v>187</v>
      </c>
      <c r="L177">
        <v>0</v>
      </c>
      <c r="M177">
        <v>0</v>
      </c>
      <c r="N177">
        <v>63578.89</v>
      </c>
      <c r="O177">
        <v>0</v>
      </c>
      <c r="P177">
        <v>-63578.89</v>
      </c>
      <c r="Q177" t="s">
        <v>103</v>
      </c>
      <c r="R177">
        <v>0</v>
      </c>
      <c r="S177">
        <v>0</v>
      </c>
      <c r="T177">
        <v>0</v>
      </c>
      <c r="U177">
        <v>0</v>
      </c>
      <c r="V177">
        <v>0</v>
      </c>
      <c r="W177">
        <v>0</v>
      </c>
      <c r="X177">
        <v>0</v>
      </c>
      <c r="Y177">
        <v>11097.02</v>
      </c>
      <c r="Z177">
        <v>0</v>
      </c>
      <c r="AA177">
        <v>0</v>
      </c>
      <c r="AB177">
        <v>0</v>
      </c>
      <c r="AC177">
        <v>52481.87</v>
      </c>
      <c r="AD177">
        <v>0</v>
      </c>
      <c r="AE177" t="s">
        <v>825</v>
      </c>
      <c r="AF177" t="s">
        <v>842</v>
      </c>
      <c r="AG177" t="s">
        <v>830</v>
      </c>
      <c r="AH177" t="s">
        <v>107</v>
      </c>
    </row>
    <row r="178" spans="1:34" ht="15">
      <c r="A178" t="s">
        <v>823</v>
      </c>
      <c r="B178" t="s">
        <v>841</v>
      </c>
      <c r="C178" t="s">
        <v>829</v>
      </c>
      <c r="D178" t="s">
        <v>325</v>
      </c>
      <c r="E178" t="s">
        <v>106</v>
      </c>
      <c r="F178">
        <v>2012</v>
      </c>
      <c r="G178" t="s">
        <v>113</v>
      </c>
      <c r="H178" t="s">
        <v>326</v>
      </c>
      <c r="I178" t="s">
        <v>115</v>
      </c>
      <c r="J178" t="s">
        <v>187</v>
      </c>
      <c r="L178">
        <v>0</v>
      </c>
      <c r="M178">
        <v>0</v>
      </c>
      <c r="N178">
        <v>9232</v>
      </c>
      <c r="O178">
        <v>0</v>
      </c>
      <c r="P178">
        <v>-9232</v>
      </c>
      <c r="Q178" t="s">
        <v>103</v>
      </c>
      <c r="R178">
        <v>0</v>
      </c>
      <c r="S178">
        <v>0</v>
      </c>
      <c r="T178">
        <v>0</v>
      </c>
      <c r="U178">
        <v>0</v>
      </c>
      <c r="V178">
        <v>0</v>
      </c>
      <c r="W178">
        <v>0</v>
      </c>
      <c r="X178">
        <v>0</v>
      </c>
      <c r="Y178">
        <v>0</v>
      </c>
      <c r="Z178">
        <v>0</v>
      </c>
      <c r="AA178">
        <v>0</v>
      </c>
      <c r="AB178">
        <v>0</v>
      </c>
      <c r="AC178">
        <v>9232</v>
      </c>
      <c r="AD178">
        <v>0</v>
      </c>
      <c r="AE178" t="s">
        <v>825</v>
      </c>
      <c r="AF178" t="s">
        <v>842</v>
      </c>
      <c r="AG178" t="s">
        <v>830</v>
      </c>
      <c r="AH178" t="s">
        <v>107</v>
      </c>
    </row>
    <row r="179" spans="1:34" ht="15">
      <c r="A179" t="s">
        <v>823</v>
      </c>
      <c r="B179" t="s">
        <v>841</v>
      </c>
      <c r="C179" t="s">
        <v>829</v>
      </c>
      <c r="D179" t="s">
        <v>579</v>
      </c>
      <c r="E179" t="s">
        <v>106</v>
      </c>
      <c r="F179">
        <v>2012</v>
      </c>
      <c r="G179" t="s">
        <v>113</v>
      </c>
      <c r="H179" t="s">
        <v>580</v>
      </c>
      <c r="I179" t="s">
        <v>115</v>
      </c>
      <c r="J179" t="s">
        <v>187</v>
      </c>
      <c r="L179">
        <v>0</v>
      </c>
      <c r="M179">
        <v>0</v>
      </c>
      <c r="N179">
        <v>345061</v>
      </c>
      <c r="O179">
        <v>0</v>
      </c>
      <c r="P179">
        <v>-345061</v>
      </c>
      <c r="Q179" t="s">
        <v>103</v>
      </c>
      <c r="R179">
        <v>0</v>
      </c>
      <c r="S179">
        <v>1</v>
      </c>
      <c r="T179">
        <v>86265</v>
      </c>
      <c r="U179">
        <v>86265</v>
      </c>
      <c r="V179">
        <v>0</v>
      </c>
      <c r="W179">
        <v>0</v>
      </c>
      <c r="X179">
        <v>86265</v>
      </c>
      <c r="Y179">
        <v>0</v>
      </c>
      <c r="Z179">
        <v>0</v>
      </c>
      <c r="AA179">
        <v>86265</v>
      </c>
      <c r="AB179">
        <v>0</v>
      </c>
      <c r="AC179">
        <v>0</v>
      </c>
      <c r="AD179">
        <v>0</v>
      </c>
      <c r="AE179" t="s">
        <v>825</v>
      </c>
      <c r="AF179" t="s">
        <v>842</v>
      </c>
      <c r="AG179" t="s">
        <v>830</v>
      </c>
      <c r="AH179" t="s">
        <v>107</v>
      </c>
    </row>
    <row r="180" spans="1:34" ht="15">
      <c r="A180" t="s">
        <v>823</v>
      </c>
      <c r="B180" t="s">
        <v>841</v>
      </c>
      <c r="C180" t="s">
        <v>829</v>
      </c>
      <c r="D180" t="s">
        <v>327</v>
      </c>
      <c r="E180" t="s">
        <v>106</v>
      </c>
      <c r="F180">
        <v>2012</v>
      </c>
      <c r="G180" t="s">
        <v>113</v>
      </c>
      <c r="H180" t="s">
        <v>328</v>
      </c>
      <c r="I180" t="s">
        <v>115</v>
      </c>
      <c r="J180" t="s">
        <v>187</v>
      </c>
      <c r="L180">
        <v>0</v>
      </c>
      <c r="M180">
        <v>0</v>
      </c>
      <c r="N180">
        <v>49537</v>
      </c>
      <c r="O180">
        <v>0</v>
      </c>
      <c r="P180">
        <v>-49537</v>
      </c>
      <c r="Q180" t="s">
        <v>103</v>
      </c>
      <c r="R180">
        <v>0</v>
      </c>
      <c r="S180">
        <v>0</v>
      </c>
      <c r="T180">
        <v>0</v>
      </c>
      <c r="U180">
        <v>0</v>
      </c>
      <c r="V180">
        <v>0</v>
      </c>
      <c r="W180">
        <v>0</v>
      </c>
      <c r="X180">
        <v>24768.5</v>
      </c>
      <c r="Y180">
        <v>0</v>
      </c>
      <c r="Z180">
        <v>0</v>
      </c>
      <c r="AA180">
        <v>0</v>
      </c>
      <c r="AB180">
        <v>24768.5</v>
      </c>
      <c r="AC180">
        <v>0</v>
      </c>
      <c r="AD180">
        <v>0</v>
      </c>
      <c r="AE180" t="s">
        <v>825</v>
      </c>
      <c r="AF180" t="s">
        <v>842</v>
      </c>
      <c r="AG180" t="s">
        <v>830</v>
      </c>
      <c r="AH180" t="s">
        <v>107</v>
      </c>
    </row>
    <row r="181" spans="1:34" ht="15">
      <c r="A181" t="s">
        <v>823</v>
      </c>
      <c r="B181" t="s">
        <v>841</v>
      </c>
      <c r="C181" t="s">
        <v>829</v>
      </c>
      <c r="D181" t="s">
        <v>331</v>
      </c>
      <c r="E181" t="s">
        <v>106</v>
      </c>
      <c r="F181">
        <v>2012</v>
      </c>
      <c r="G181" t="s">
        <v>113</v>
      </c>
      <c r="H181" t="s">
        <v>332</v>
      </c>
      <c r="I181" t="s">
        <v>115</v>
      </c>
      <c r="J181" t="s">
        <v>187</v>
      </c>
      <c r="L181">
        <v>0</v>
      </c>
      <c r="M181">
        <v>0</v>
      </c>
      <c r="N181">
        <v>44881</v>
      </c>
      <c r="O181">
        <v>0</v>
      </c>
      <c r="P181">
        <v>-44881</v>
      </c>
      <c r="Q181" t="s">
        <v>103</v>
      </c>
      <c r="R181">
        <v>0</v>
      </c>
      <c r="S181">
        <v>0</v>
      </c>
      <c r="T181">
        <v>11220.25</v>
      </c>
      <c r="U181">
        <v>0</v>
      </c>
      <c r="V181">
        <v>0</v>
      </c>
      <c r="W181">
        <v>0</v>
      </c>
      <c r="X181">
        <v>22440.5</v>
      </c>
      <c r="Y181">
        <v>0</v>
      </c>
      <c r="Z181">
        <v>0</v>
      </c>
      <c r="AA181">
        <v>11220.25</v>
      </c>
      <c r="AB181">
        <v>0</v>
      </c>
      <c r="AC181">
        <v>0</v>
      </c>
      <c r="AD181">
        <v>0</v>
      </c>
      <c r="AE181" t="s">
        <v>825</v>
      </c>
      <c r="AF181" t="s">
        <v>842</v>
      </c>
      <c r="AG181" t="s">
        <v>830</v>
      </c>
      <c r="AH181" t="s">
        <v>107</v>
      </c>
    </row>
    <row r="182" spans="1:34" ht="15">
      <c r="A182" t="s">
        <v>823</v>
      </c>
      <c r="B182" t="s">
        <v>841</v>
      </c>
      <c r="C182" t="s">
        <v>829</v>
      </c>
      <c r="D182" t="s">
        <v>696</v>
      </c>
      <c r="E182" t="s">
        <v>106</v>
      </c>
      <c r="F182">
        <v>2012</v>
      </c>
      <c r="G182" t="s">
        <v>113</v>
      </c>
      <c r="H182" t="s">
        <v>697</v>
      </c>
      <c r="I182" t="s">
        <v>115</v>
      </c>
      <c r="J182" t="s">
        <v>187</v>
      </c>
      <c r="L182">
        <v>0</v>
      </c>
      <c r="M182">
        <v>0</v>
      </c>
      <c r="N182">
        <v>990</v>
      </c>
      <c r="O182">
        <v>0</v>
      </c>
      <c r="P182">
        <v>-990</v>
      </c>
      <c r="Q182" t="s">
        <v>103</v>
      </c>
      <c r="R182">
        <v>0</v>
      </c>
      <c r="S182">
        <v>1</v>
      </c>
      <c r="T182">
        <v>247.25</v>
      </c>
      <c r="U182">
        <v>247.25</v>
      </c>
      <c r="V182">
        <v>0</v>
      </c>
      <c r="W182">
        <v>0</v>
      </c>
      <c r="X182">
        <v>247.25</v>
      </c>
      <c r="Y182">
        <v>0</v>
      </c>
      <c r="Z182">
        <v>0</v>
      </c>
      <c r="AA182">
        <v>247.25</v>
      </c>
      <c r="AB182">
        <v>0</v>
      </c>
      <c r="AC182">
        <v>0</v>
      </c>
      <c r="AD182">
        <v>0</v>
      </c>
      <c r="AE182" t="s">
        <v>825</v>
      </c>
      <c r="AF182" t="s">
        <v>842</v>
      </c>
      <c r="AG182" t="s">
        <v>830</v>
      </c>
      <c r="AH182" t="s">
        <v>107</v>
      </c>
    </row>
    <row r="183" spans="1:34" ht="15">
      <c r="A183" t="s">
        <v>823</v>
      </c>
      <c r="B183" t="s">
        <v>841</v>
      </c>
      <c r="C183" t="s">
        <v>829</v>
      </c>
      <c r="D183" t="s">
        <v>833</v>
      </c>
      <c r="E183" t="s">
        <v>106</v>
      </c>
      <c r="F183">
        <v>2012</v>
      </c>
      <c r="G183" t="s">
        <v>113</v>
      </c>
      <c r="H183" t="s">
        <v>834</v>
      </c>
      <c r="I183" t="s">
        <v>115</v>
      </c>
      <c r="J183" t="s">
        <v>187</v>
      </c>
      <c r="L183">
        <v>0</v>
      </c>
      <c r="M183">
        <v>0</v>
      </c>
      <c r="N183">
        <v>68181</v>
      </c>
      <c r="O183">
        <v>0</v>
      </c>
      <c r="P183">
        <v>-68181</v>
      </c>
      <c r="Q183" t="s">
        <v>103</v>
      </c>
      <c r="R183">
        <v>0</v>
      </c>
      <c r="S183">
        <v>0</v>
      </c>
      <c r="T183">
        <v>0</v>
      </c>
      <c r="U183">
        <v>0</v>
      </c>
      <c r="V183">
        <v>0</v>
      </c>
      <c r="W183">
        <v>0</v>
      </c>
      <c r="X183">
        <v>0</v>
      </c>
      <c r="Y183">
        <v>0</v>
      </c>
      <c r="Z183">
        <v>0</v>
      </c>
      <c r="AA183">
        <v>0</v>
      </c>
      <c r="AB183">
        <v>0</v>
      </c>
      <c r="AC183">
        <v>68181</v>
      </c>
      <c r="AD183">
        <v>0</v>
      </c>
      <c r="AE183" t="s">
        <v>825</v>
      </c>
      <c r="AF183" t="s">
        <v>842</v>
      </c>
      <c r="AG183" t="s">
        <v>830</v>
      </c>
      <c r="AH183" t="s">
        <v>107</v>
      </c>
    </row>
    <row r="184" spans="1:34" ht="15">
      <c r="A184" t="s">
        <v>823</v>
      </c>
      <c r="B184" t="s">
        <v>841</v>
      </c>
      <c r="C184" t="s">
        <v>829</v>
      </c>
      <c r="D184" t="s">
        <v>333</v>
      </c>
      <c r="E184" t="s">
        <v>106</v>
      </c>
      <c r="F184">
        <v>2012</v>
      </c>
      <c r="G184" t="s">
        <v>113</v>
      </c>
      <c r="H184" t="s">
        <v>334</v>
      </c>
      <c r="I184" t="s">
        <v>115</v>
      </c>
      <c r="J184" t="s">
        <v>187</v>
      </c>
      <c r="L184">
        <v>0</v>
      </c>
      <c r="M184">
        <v>0</v>
      </c>
      <c r="N184">
        <v>-1841330</v>
      </c>
      <c r="O184">
        <v>0</v>
      </c>
      <c r="P184">
        <v>1841330</v>
      </c>
      <c r="Q184" t="s">
        <v>103</v>
      </c>
      <c r="R184">
        <v>0</v>
      </c>
      <c r="S184">
        <v>0</v>
      </c>
      <c r="T184">
        <v>0</v>
      </c>
      <c r="U184">
        <v>0</v>
      </c>
      <c r="V184">
        <v>0</v>
      </c>
      <c r="W184">
        <v>0</v>
      </c>
      <c r="X184">
        <v>0</v>
      </c>
      <c r="Y184">
        <v>0</v>
      </c>
      <c r="Z184">
        <v>0</v>
      </c>
      <c r="AA184">
        <v>-1841330</v>
      </c>
      <c r="AB184">
        <v>0</v>
      </c>
      <c r="AC184">
        <v>0</v>
      </c>
      <c r="AD184">
        <v>0</v>
      </c>
      <c r="AE184" t="s">
        <v>825</v>
      </c>
      <c r="AF184" t="s">
        <v>842</v>
      </c>
      <c r="AG184" t="s">
        <v>830</v>
      </c>
      <c r="AH184" t="s">
        <v>107</v>
      </c>
    </row>
    <row r="185" spans="1:34" ht="15">
      <c r="A185" t="s">
        <v>823</v>
      </c>
      <c r="B185" t="s">
        <v>841</v>
      </c>
      <c r="C185" t="s">
        <v>829</v>
      </c>
      <c r="D185" t="s">
        <v>335</v>
      </c>
      <c r="E185" t="s">
        <v>106</v>
      </c>
      <c r="F185">
        <v>2012</v>
      </c>
      <c r="G185" t="s">
        <v>113</v>
      </c>
      <c r="H185" t="s">
        <v>336</v>
      </c>
      <c r="I185" t="s">
        <v>115</v>
      </c>
      <c r="J185" t="s">
        <v>187</v>
      </c>
      <c r="L185">
        <v>0</v>
      </c>
      <c r="M185">
        <v>0</v>
      </c>
      <c r="N185">
        <v>-13733.720000000001</v>
      </c>
      <c r="O185">
        <v>0</v>
      </c>
      <c r="P185">
        <v>13733.720000000001</v>
      </c>
      <c r="Q185" t="s">
        <v>103</v>
      </c>
      <c r="R185">
        <v>0</v>
      </c>
      <c r="S185">
        <v>0</v>
      </c>
      <c r="T185">
        <v>0</v>
      </c>
      <c r="U185">
        <v>0</v>
      </c>
      <c r="V185">
        <v>0</v>
      </c>
      <c r="W185">
        <v>0</v>
      </c>
      <c r="X185">
        <v>-6866.860000000001</v>
      </c>
      <c r="Y185">
        <v>0</v>
      </c>
      <c r="Z185">
        <v>0</v>
      </c>
      <c r="AA185">
        <v>-6866.860000000001</v>
      </c>
      <c r="AB185">
        <v>0</v>
      </c>
      <c r="AC185">
        <v>0</v>
      </c>
      <c r="AD185">
        <v>0</v>
      </c>
      <c r="AE185" t="s">
        <v>825</v>
      </c>
      <c r="AF185" t="s">
        <v>842</v>
      </c>
      <c r="AG185" t="s">
        <v>830</v>
      </c>
      <c r="AH185" t="s">
        <v>107</v>
      </c>
    </row>
    <row r="186" spans="1:34" ht="15">
      <c r="A186" t="s">
        <v>823</v>
      </c>
      <c r="B186" t="s">
        <v>841</v>
      </c>
      <c r="C186" t="s">
        <v>829</v>
      </c>
      <c r="D186" t="s">
        <v>280</v>
      </c>
      <c r="E186" t="s">
        <v>106</v>
      </c>
      <c r="F186">
        <v>2012</v>
      </c>
      <c r="G186" t="s">
        <v>113</v>
      </c>
      <c r="H186" t="s">
        <v>281</v>
      </c>
      <c r="I186" t="s">
        <v>115</v>
      </c>
      <c r="J186" t="s">
        <v>187</v>
      </c>
      <c r="L186">
        <v>0</v>
      </c>
      <c r="M186">
        <v>0</v>
      </c>
      <c r="N186">
        <v>825248</v>
      </c>
      <c r="O186">
        <v>0</v>
      </c>
      <c r="P186">
        <v>-825248</v>
      </c>
      <c r="Q186" t="s">
        <v>103</v>
      </c>
      <c r="R186">
        <v>0</v>
      </c>
      <c r="S186">
        <v>0</v>
      </c>
      <c r="T186">
        <v>0</v>
      </c>
      <c r="U186">
        <v>0</v>
      </c>
      <c r="V186">
        <v>0</v>
      </c>
      <c r="W186">
        <v>0</v>
      </c>
      <c r="X186">
        <v>0</v>
      </c>
      <c r="Y186">
        <v>0</v>
      </c>
      <c r="Z186">
        <v>0</v>
      </c>
      <c r="AA186">
        <v>0</v>
      </c>
      <c r="AB186">
        <v>825248</v>
      </c>
      <c r="AC186">
        <v>0</v>
      </c>
      <c r="AD186">
        <v>0</v>
      </c>
      <c r="AE186" t="s">
        <v>825</v>
      </c>
      <c r="AF186" t="s">
        <v>842</v>
      </c>
      <c r="AG186" t="s">
        <v>830</v>
      </c>
      <c r="AH186" t="s">
        <v>107</v>
      </c>
    </row>
    <row r="187" spans="1:34" ht="15">
      <c r="A187" t="s">
        <v>823</v>
      </c>
      <c r="B187" t="s">
        <v>841</v>
      </c>
      <c r="C187" t="s">
        <v>829</v>
      </c>
      <c r="D187" t="s">
        <v>581</v>
      </c>
      <c r="E187" t="s">
        <v>106</v>
      </c>
      <c r="F187">
        <v>2012</v>
      </c>
      <c r="G187" t="s">
        <v>113</v>
      </c>
      <c r="H187" t="s">
        <v>582</v>
      </c>
      <c r="I187" t="s">
        <v>115</v>
      </c>
      <c r="J187" t="s">
        <v>187</v>
      </c>
      <c r="L187">
        <v>0</v>
      </c>
      <c r="M187">
        <v>0</v>
      </c>
      <c r="N187">
        <v>79662</v>
      </c>
      <c r="O187">
        <v>0</v>
      </c>
      <c r="P187">
        <v>-79662</v>
      </c>
      <c r="Q187" t="s">
        <v>103</v>
      </c>
      <c r="R187">
        <v>0</v>
      </c>
      <c r="S187">
        <v>0</v>
      </c>
      <c r="T187">
        <v>0</v>
      </c>
      <c r="U187">
        <v>0</v>
      </c>
      <c r="V187">
        <v>0</v>
      </c>
      <c r="W187">
        <v>0</v>
      </c>
      <c r="X187">
        <v>0</v>
      </c>
      <c r="Y187">
        <v>0</v>
      </c>
      <c r="Z187">
        <v>0</v>
      </c>
      <c r="AA187">
        <v>0</v>
      </c>
      <c r="AB187">
        <v>79662</v>
      </c>
      <c r="AC187">
        <v>0</v>
      </c>
      <c r="AD187">
        <v>0</v>
      </c>
      <c r="AE187" t="s">
        <v>825</v>
      </c>
      <c r="AF187" t="s">
        <v>842</v>
      </c>
      <c r="AG187" t="s">
        <v>830</v>
      </c>
      <c r="AH187" t="s">
        <v>107</v>
      </c>
    </row>
    <row r="188" spans="1:34" ht="15">
      <c r="A188" t="s">
        <v>823</v>
      </c>
      <c r="B188" t="s">
        <v>841</v>
      </c>
      <c r="C188" t="s">
        <v>829</v>
      </c>
      <c r="D188" t="s">
        <v>548</v>
      </c>
      <c r="E188" t="s">
        <v>106</v>
      </c>
      <c r="F188">
        <v>2012</v>
      </c>
      <c r="G188" t="s">
        <v>113</v>
      </c>
      <c r="H188" t="s">
        <v>549</v>
      </c>
      <c r="I188" t="s">
        <v>115</v>
      </c>
      <c r="J188" t="s">
        <v>187</v>
      </c>
      <c r="L188">
        <v>0</v>
      </c>
      <c r="M188">
        <v>0</v>
      </c>
      <c r="N188">
        <v>14814.800000000001</v>
      </c>
      <c r="O188">
        <v>0</v>
      </c>
      <c r="P188">
        <v>-14814.800000000001</v>
      </c>
      <c r="Q188" t="s">
        <v>103</v>
      </c>
      <c r="R188">
        <v>0</v>
      </c>
      <c r="S188">
        <v>0</v>
      </c>
      <c r="T188">
        <v>0</v>
      </c>
      <c r="U188">
        <v>0</v>
      </c>
      <c r="V188">
        <v>0</v>
      </c>
      <c r="W188">
        <v>7407.400000000001</v>
      </c>
      <c r="X188">
        <v>0</v>
      </c>
      <c r="Y188">
        <v>0</v>
      </c>
      <c r="Z188">
        <v>0</v>
      </c>
      <c r="AA188">
        <v>0</v>
      </c>
      <c r="AB188">
        <v>7407.400000000001</v>
      </c>
      <c r="AC188">
        <v>0</v>
      </c>
      <c r="AD188">
        <v>0</v>
      </c>
      <c r="AE188" t="s">
        <v>825</v>
      </c>
      <c r="AF188" t="s">
        <v>842</v>
      </c>
      <c r="AG188" t="s">
        <v>830</v>
      </c>
      <c r="AH188" t="s">
        <v>107</v>
      </c>
    </row>
    <row r="189" spans="1:34" ht="15">
      <c r="A189" t="s">
        <v>823</v>
      </c>
      <c r="B189" t="s">
        <v>841</v>
      </c>
      <c r="C189" t="s">
        <v>829</v>
      </c>
      <c r="D189" t="s">
        <v>434</v>
      </c>
      <c r="E189" t="s">
        <v>106</v>
      </c>
      <c r="F189">
        <v>2012</v>
      </c>
      <c r="G189" t="s">
        <v>113</v>
      </c>
      <c r="H189" t="s">
        <v>435</v>
      </c>
      <c r="I189" t="s">
        <v>115</v>
      </c>
      <c r="J189" t="s">
        <v>190</v>
      </c>
      <c r="L189">
        <v>0</v>
      </c>
      <c r="M189">
        <v>0</v>
      </c>
      <c r="N189">
        <v>0</v>
      </c>
      <c r="O189">
        <v>0</v>
      </c>
      <c r="P189">
        <v>0</v>
      </c>
      <c r="Q189" t="s">
        <v>103</v>
      </c>
      <c r="R189">
        <v>0</v>
      </c>
      <c r="S189">
        <v>0</v>
      </c>
      <c r="T189">
        <v>0</v>
      </c>
      <c r="U189">
        <v>0</v>
      </c>
      <c r="V189">
        <v>0</v>
      </c>
      <c r="W189">
        <v>590.1</v>
      </c>
      <c r="X189">
        <v>0</v>
      </c>
      <c r="Y189">
        <v>0</v>
      </c>
      <c r="Z189">
        <v>0</v>
      </c>
      <c r="AA189">
        <v>0</v>
      </c>
      <c r="AB189">
        <v>-590.1</v>
      </c>
      <c r="AC189">
        <v>0</v>
      </c>
      <c r="AD189">
        <v>0</v>
      </c>
      <c r="AE189" t="s">
        <v>825</v>
      </c>
      <c r="AF189" t="s">
        <v>842</v>
      </c>
      <c r="AG189" t="s">
        <v>830</v>
      </c>
      <c r="AH189" t="s">
        <v>107</v>
      </c>
    </row>
    <row r="190" spans="1:34" ht="15">
      <c r="A190" t="s">
        <v>823</v>
      </c>
      <c r="B190" t="s">
        <v>843</v>
      </c>
      <c r="C190" t="s">
        <v>835</v>
      </c>
      <c r="D190" t="s">
        <v>127</v>
      </c>
      <c r="E190" t="s">
        <v>106</v>
      </c>
      <c r="F190">
        <v>2012</v>
      </c>
      <c r="G190" t="s">
        <v>113</v>
      </c>
      <c r="H190" t="s">
        <v>128</v>
      </c>
      <c r="I190" t="s">
        <v>115</v>
      </c>
      <c r="J190" t="s">
        <v>129</v>
      </c>
      <c r="K190" t="s">
        <v>130</v>
      </c>
      <c r="L190">
        <v>0</v>
      </c>
      <c r="M190">
        <v>0</v>
      </c>
      <c r="N190">
        <v>609324.16</v>
      </c>
      <c r="O190">
        <v>0</v>
      </c>
      <c r="P190">
        <v>-609324.16</v>
      </c>
      <c r="Q190" t="s">
        <v>103</v>
      </c>
      <c r="R190">
        <v>47771.1</v>
      </c>
      <c r="S190">
        <v>35699.92</v>
      </c>
      <c r="T190">
        <v>99664.37</v>
      </c>
      <c r="U190">
        <v>45079.450000000004</v>
      </c>
      <c r="V190">
        <v>37396.270000000004</v>
      </c>
      <c r="W190">
        <v>37396.270000000004</v>
      </c>
      <c r="X190">
        <v>41635.64</v>
      </c>
      <c r="Y190">
        <v>64997.060000000005</v>
      </c>
      <c r="Z190">
        <v>45875</v>
      </c>
      <c r="AA190">
        <v>45875</v>
      </c>
      <c r="AB190">
        <v>45875</v>
      </c>
      <c r="AC190">
        <v>62059.08</v>
      </c>
      <c r="AD190">
        <v>0</v>
      </c>
      <c r="AE190" t="s">
        <v>825</v>
      </c>
      <c r="AF190" t="s">
        <v>844</v>
      </c>
      <c r="AG190" t="s">
        <v>836</v>
      </c>
      <c r="AH190" t="s">
        <v>107</v>
      </c>
    </row>
    <row r="191" spans="1:34" ht="15">
      <c r="A191" t="s">
        <v>823</v>
      </c>
      <c r="B191" t="s">
        <v>843</v>
      </c>
      <c r="C191" t="s">
        <v>835</v>
      </c>
      <c r="D191" t="s">
        <v>134</v>
      </c>
      <c r="E191" t="s">
        <v>106</v>
      </c>
      <c r="F191">
        <v>2012</v>
      </c>
      <c r="G191" t="s">
        <v>113</v>
      </c>
      <c r="H191" t="s">
        <v>135</v>
      </c>
      <c r="I191" t="s">
        <v>115</v>
      </c>
      <c r="J191" t="s">
        <v>129</v>
      </c>
      <c r="K191" t="s">
        <v>136</v>
      </c>
      <c r="L191">
        <v>0</v>
      </c>
      <c r="M191">
        <v>0</v>
      </c>
      <c r="N191">
        <v>76742.14</v>
      </c>
      <c r="O191">
        <v>0</v>
      </c>
      <c r="P191">
        <v>-76742.14</v>
      </c>
      <c r="Q191" t="s">
        <v>103</v>
      </c>
      <c r="R191">
        <v>4543.87</v>
      </c>
      <c r="S191">
        <v>7740</v>
      </c>
      <c r="T191">
        <v>11568.27</v>
      </c>
      <c r="U191">
        <v>5160</v>
      </c>
      <c r="V191">
        <v>5160</v>
      </c>
      <c r="W191">
        <v>5160</v>
      </c>
      <c r="X191">
        <v>5160</v>
      </c>
      <c r="Y191">
        <v>6450</v>
      </c>
      <c r="Z191">
        <v>6450</v>
      </c>
      <c r="AA191">
        <v>6450</v>
      </c>
      <c r="AB191">
        <v>6450</v>
      </c>
      <c r="AC191">
        <v>6450</v>
      </c>
      <c r="AD191">
        <v>0</v>
      </c>
      <c r="AE191" t="s">
        <v>825</v>
      </c>
      <c r="AF191" t="s">
        <v>844</v>
      </c>
      <c r="AG191" t="s">
        <v>836</v>
      </c>
      <c r="AH191" t="s">
        <v>107</v>
      </c>
    </row>
    <row r="192" spans="1:34" ht="15">
      <c r="A192" t="s">
        <v>823</v>
      </c>
      <c r="B192" t="s">
        <v>843</v>
      </c>
      <c r="C192" t="s">
        <v>835</v>
      </c>
      <c r="D192" t="s">
        <v>137</v>
      </c>
      <c r="E192" t="s">
        <v>106</v>
      </c>
      <c r="F192">
        <v>2012</v>
      </c>
      <c r="G192" t="s">
        <v>113</v>
      </c>
      <c r="H192" t="s">
        <v>138</v>
      </c>
      <c r="I192" t="s">
        <v>115</v>
      </c>
      <c r="J192" t="s">
        <v>129</v>
      </c>
      <c r="K192" t="s">
        <v>136</v>
      </c>
      <c r="L192">
        <v>0</v>
      </c>
      <c r="M192">
        <v>0</v>
      </c>
      <c r="N192">
        <v>42571.81</v>
      </c>
      <c r="O192">
        <v>0</v>
      </c>
      <c r="P192">
        <v>-42571.81</v>
      </c>
      <c r="Q192" t="s">
        <v>103</v>
      </c>
      <c r="R192">
        <v>2123.37</v>
      </c>
      <c r="S192">
        <v>4237.53</v>
      </c>
      <c r="T192">
        <v>7576</v>
      </c>
      <c r="U192">
        <v>3429.23</v>
      </c>
      <c r="V192">
        <v>2841.4500000000003</v>
      </c>
      <c r="W192">
        <v>2841.46</v>
      </c>
      <c r="X192">
        <v>3165.77</v>
      </c>
      <c r="Y192">
        <v>4940.74</v>
      </c>
      <c r="Z192">
        <v>3287.32</v>
      </c>
      <c r="AA192">
        <v>2169.61</v>
      </c>
      <c r="AB192">
        <v>2169.59</v>
      </c>
      <c r="AC192">
        <v>3789.7400000000002</v>
      </c>
      <c r="AD192">
        <v>0</v>
      </c>
      <c r="AE192" t="s">
        <v>825</v>
      </c>
      <c r="AF192" t="s">
        <v>844</v>
      </c>
      <c r="AG192" t="s">
        <v>836</v>
      </c>
      <c r="AH192" t="s">
        <v>107</v>
      </c>
    </row>
    <row r="193" spans="1:34" ht="15">
      <c r="A193" t="s">
        <v>823</v>
      </c>
      <c r="B193" t="s">
        <v>843</v>
      </c>
      <c r="C193" t="s">
        <v>835</v>
      </c>
      <c r="D193" t="s">
        <v>139</v>
      </c>
      <c r="E193" t="s">
        <v>106</v>
      </c>
      <c r="F193">
        <v>2012</v>
      </c>
      <c r="G193" t="s">
        <v>113</v>
      </c>
      <c r="H193" t="s">
        <v>140</v>
      </c>
      <c r="I193" t="s">
        <v>115</v>
      </c>
      <c r="J193" t="s">
        <v>129</v>
      </c>
      <c r="K193" t="s">
        <v>136</v>
      </c>
      <c r="L193">
        <v>0</v>
      </c>
      <c r="M193">
        <v>0</v>
      </c>
      <c r="N193">
        <v>38821.74</v>
      </c>
      <c r="O193">
        <v>0</v>
      </c>
      <c r="P193">
        <v>-38821.74</v>
      </c>
      <c r="Q193" t="s">
        <v>103</v>
      </c>
      <c r="R193">
        <v>2017.23</v>
      </c>
      <c r="S193">
        <v>4034.46</v>
      </c>
      <c r="T193">
        <v>6441.46</v>
      </c>
      <c r="U193">
        <v>2711.2400000000002</v>
      </c>
      <c r="V193">
        <v>2647.66</v>
      </c>
      <c r="W193">
        <v>2647.66</v>
      </c>
      <c r="X193">
        <v>2683.75</v>
      </c>
      <c r="Y193">
        <v>4044.38</v>
      </c>
      <c r="Z193">
        <v>2696.25</v>
      </c>
      <c r="AA193">
        <v>2696.26</v>
      </c>
      <c r="AB193">
        <v>2696.26</v>
      </c>
      <c r="AC193">
        <v>3505.13</v>
      </c>
      <c r="AD193">
        <v>0</v>
      </c>
      <c r="AE193" t="s">
        <v>825</v>
      </c>
      <c r="AF193" t="s">
        <v>844</v>
      </c>
      <c r="AG193" t="s">
        <v>836</v>
      </c>
      <c r="AH193" t="s">
        <v>107</v>
      </c>
    </row>
    <row r="194" spans="1:34" ht="15">
      <c r="A194" t="s">
        <v>823</v>
      </c>
      <c r="B194" t="s">
        <v>843</v>
      </c>
      <c r="C194" t="s">
        <v>835</v>
      </c>
      <c r="D194" t="s">
        <v>141</v>
      </c>
      <c r="E194" t="s">
        <v>106</v>
      </c>
      <c r="F194">
        <v>2012</v>
      </c>
      <c r="G194" t="s">
        <v>113</v>
      </c>
      <c r="H194" t="s">
        <v>142</v>
      </c>
      <c r="I194" t="s">
        <v>115</v>
      </c>
      <c r="J194" t="s">
        <v>129</v>
      </c>
      <c r="K194" t="s">
        <v>136</v>
      </c>
      <c r="L194">
        <v>0</v>
      </c>
      <c r="M194">
        <v>0</v>
      </c>
      <c r="N194">
        <v>1848</v>
      </c>
      <c r="O194">
        <v>0</v>
      </c>
      <c r="P194">
        <v>-1848</v>
      </c>
      <c r="Q194" t="s">
        <v>103</v>
      </c>
      <c r="R194">
        <v>0</v>
      </c>
      <c r="S194">
        <v>0</v>
      </c>
      <c r="T194">
        <v>0</v>
      </c>
      <c r="U194">
        <v>0</v>
      </c>
      <c r="V194">
        <v>0</v>
      </c>
      <c r="W194">
        <v>924</v>
      </c>
      <c r="X194">
        <v>154</v>
      </c>
      <c r="Y194">
        <v>154</v>
      </c>
      <c r="Z194">
        <v>154</v>
      </c>
      <c r="AA194">
        <v>154</v>
      </c>
      <c r="AB194">
        <v>154</v>
      </c>
      <c r="AC194">
        <v>154</v>
      </c>
      <c r="AD194">
        <v>0</v>
      </c>
      <c r="AE194" t="s">
        <v>825</v>
      </c>
      <c r="AF194" t="s">
        <v>844</v>
      </c>
      <c r="AG194" t="s">
        <v>836</v>
      </c>
      <c r="AH194" t="s">
        <v>107</v>
      </c>
    </row>
    <row r="195" spans="1:34" ht="15">
      <c r="A195" t="s">
        <v>823</v>
      </c>
      <c r="B195" t="s">
        <v>843</v>
      </c>
      <c r="C195" t="s">
        <v>835</v>
      </c>
      <c r="D195" t="s">
        <v>198</v>
      </c>
      <c r="E195" t="s">
        <v>106</v>
      </c>
      <c r="F195">
        <v>2012</v>
      </c>
      <c r="G195" t="s">
        <v>113</v>
      </c>
      <c r="H195" t="s">
        <v>199</v>
      </c>
      <c r="I195" t="s">
        <v>115</v>
      </c>
      <c r="J195" t="s">
        <v>147</v>
      </c>
      <c r="L195">
        <v>0</v>
      </c>
      <c r="M195">
        <v>0</v>
      </c>
      <c r="N195">
        <v>2230.69</v>
      </c>
      <c r="O195">
        <v>0</v>
      </c>
      <c r="P195">
        <v>-2230.69</v>
      </c>
      <c r="Q195" t="s">
        <v>103</v>
      </c>
      <c r="R195">
        <v>159.42000000000002</v>
      </c>
      <c r="S195">
        <v>0</v>
      </c>
      <c r="T195">
        <v>0</v>
      </c>
      <c r="U195">
        <v>8.6</v>
      </c>
      <c r="V195">
        <v>592.6800000000001</v>
      </c>
      <c r="W195">
        <v>1469.99</v>
      </c>
      <c r="X195">
        <v>0</v>
      </c>
      <c r="Y195">
        <v>0</v>
      </c>
      <c r="Z195">
        <v>0</v>
      </c>
      <c r="AA195">
        <v>0</v>
      </c>
      <c r="AB195">
        <v>0</v>
      </c>
      <c r="AC195">
        <v>0</v>
      </c>
      <c r="AD195">
        <v>0</v>
      </c>
      <c r="AE195" t="s">
        <v>825</v>
      </c>
      <c r="AF195" t="s">
        <v>844</v>
      </c>
      <c r="AG195" t="s">
        <v>836</v>
      </c>
      <c r="AH195" t="s">
        <v>107</v>
      </c>
    </row>
    <row r="196" spans="1:34" ht="15">
      <c r="A196" t="s">
        <v>823</v>
      </c>
      <c r="B196" t="s">
        <v>843</v>
      </c>
      <c r="C196" t="s">
        <v>835</v>
      </c>
      <c r="D196" t="s">
        <v>200</v>
      </c>
      <c r="E196" t="s">
        <v>106</v>
      </c>
      <c r="F196">
        <v>2012</v>
      </c>
      <c r="G196" t="s">
        <v>113</v>
      </c>
      <c r="H196" t="s">
        <v>201</v>
      </c>
      <c r="I196" t="s">
        <v>115</v>
      </c>
      <c r="J196" t="s">
        <v>147</v>
      </c>
      <c r="L196">
        <v>0</v>
      </c>
      <c r="M196">
        <v>0</v>
      </c>
      <c r="N196">
        <v>509.57</v>
      </c>
      <c r="O196">
        <v>0</v>
      </c>
      <c r="P196">
        <v>-509.57</v>
      </c>
      <c r="Q196" t="s">
        <v>103</v>
      </c>
      <c r="R196">
        <v>0</v>
      </c>
      <c r="S196">
        <v>0</v>
      </c>
      <c r="T196">
        <v>0</v>
      </c>
      <c r="U196">
        <v>0</v>
      </c>
      <c r="V196">
        <v>0</v>
      </c>
      <c r="W196">
        <v>0</v>
      </c>
      <c r="X196">
        <v>0</v>
      </c>
      <c r="Y196">
        <v>0</v>
      </c>
      <c r="Z196">
        <v>0</v>
      </c>
      <c r="AA196">
        <v>509.57</v>
      </c>
      <c r="AB196">
        <v>0</v>
      </c>
      <c r="AC196">
        <v>0</v>
      </c>
      <c r="AD196">
        <v>0</v>
      </c>
      <c r="AE196" t="s">
        <v>825</v>
      </c>
      <c r="AF196" t="s">
        <v>844</v>
      </c>
      <c r="AG196" t="s">
        <v>836</v>
      </c>
      <c r="AH196" t="s">
        <v>107</v>
      </c>
    </row>
    <row r="197" spans="1:34" ht="15">
      <c r="A197" t="s">
        <v>823</v>
      </c>
      <c r="B197" t="s">
        <v>843</v>
      </c>
      <c r="C197" t="s">
        <v>835</v>
      </c>
      <c r="D197" t="s">
        <v>232</v>
      </c>
      <c r="E197" t="s">
        <v>106</v>
      </c>
      <c r="F197">
        <v>2012</v>
      </c>
      <c r="G197" t="s">
        <v>113</v>
      </c>
      <c r="H197" t="s">
        <v>233</v>
      </c>
      <c r="I197" t="s">
        <v>115</v>
      </c>
      <c r="J197" t="s">
        <v>147</v>
      </c>
      <c r="L197">
        <v>0</v>
      </c>
      <c r="M197">
        <v>0</v>
      </c>
      <c r="N197">
        <v>195.99</v>
      </c>
      <c r="O197">
        <v>0</v>
      </c>
      <c r="P197">
        <v>-195.99</v>
      </c>
      <c r="Q197" t="s">
        <v>103</v>
      </c>
      <c r="R197">
        <v>0</v>
      </c>
      <c r="S197">
        <v>0</v>
      </c>
      <c r="T197">
        <v>0</v>
      </c>
      <c r="U197">
        <v>195.99</v>
      </c>
      <c r="V197">
        <v>0</v>
      </c>
      <c r="W197">
        <v>0</v>
      </c>
      <c r="X197">
        <v>0</v>
      </c>
      <c r="Y197">
        <v>0</v>
      </c>
      <c r="Z197">
        <v>0</v>
      </c>
      <c r="AA197">
        <v>0</v>
      </c>
      <c r="AB197">
        <v>0</v>
      </c>
      <c r="AC197">
        <v>0</v>
      </c>
      <c r="AD197">
        <v>0</v>
      </c>
      <c r="AE197" t="s">
        <v>825</v>
      </c>
      <c r="AF197" t="s">
        <v>844</v>
      </c>
      <c r="AG197" t="s">
        <v>836</v>
      </c>
      <c r="AH197" t="s">
        <v>107</v>
      </c>
    </row>
    <row r="198" spans="1:34" ht="15">
      <c r="A198" t="s">
        <v>823</v>
      </c>
      <c r="B198" t="s">
        <v>843</v>
      </c>
      <c r="C198" t="s">
        <v>835</v>
      </c>
      <c r="D198" t="s">
        <v>372</v>
      </c>
      <c r="E198" t="s">
        <v>106</v>
      </c>
      <c r="F198">
        <v>2012</v>
      </c>
      <c r="G198" t="s">
        <v>113</v>
      </c>
      <c r="H198" t="s">
        <v>373</v>
      </c>
      <c r="I198" t="s">
        <v>115</v>
      </c>
      <c r="J198" t="s">
        <v>147</v>
      </c>
      <c r="L198">
        <v>0</v>
      </c>
      <c r="M198">
        <v>0</v>
      </c>
      <c r="N198">
        <v>520.24</v>
      </c>
      <c r="O198">
        <v>0</v>
      </c>
      <c r="P198">
        <v>-520.24</v>
      </c>
      <c r="Q198" t="s">
        <v>103</v>
      </c>
      <c r="R198">
        <v>0</v>
      </c>
      <c r="S198">
        <v>0</v>
      </c>
      <c r="T198">
        <v>0</v>
      </c>
      <c r="U198">
        <v>0</v>
      </c>
      <c r="V198">
        <v>0</v>
      </c>
      <c r="W198">
        <v>240</v>
      </c>
      <c r="X198">
        <v>0</v>
      </c>
      <c r="Y198">
        <v>0</v>
      </c>
      <c r="Z198">
        <v>280.24</v>
      </c>
      <c r="AA198">
        <v>0</v>
      </c>
      <c r="AB198">
        <v>0</v>
      </c>
      <c r="AC198">
        <v>0</v>
      </c>
      <c r="AD198">
        <v>0</v>
      </c>
      <c r="AE198" t="s">
        <v>825</v>
      </c>
      <c r="AF198" t="s">
        <v>844</v>
      </c>
      <c r="AG198" t="s">
        <v>836</v>
      </c>
      <c r="AH198" t="s">
        <v>107</v>
      </c>
    </row>
    <row r="199" spans="1:34" ht="15">
      <c r="A199" t="s">
        <v>823</v>
      </c>
      <c r="B199" t="s">
        <v>843</v>
      </c>
      <c r="C199" t="s">
        <v>835</v>
      </c>
      <c r="D199" t="s">
        <v>173</v>
      </c>
      <c r="E199" t="s">
        <v>106</v>
      </c>
      <c r="F199">
        <v>2012</v>
      </c>
      <c r="G199" t="s">
        <v>113</v>
      </c>
      <c r="H199" t="s">
        <v>174</v>
      </c>
      <c r="I199" t="s">
        <v>115</v>
      </c>
      <c r="J199" t="s">
        <v>147</v>
      </c>
      <c r="L199">
        <v>0</v>
      </c>
      <c r="M199">
        <v>0</v>
      </c>
      <c r="N199">
        <v>132.33</v>
      </c>
      <c r="O199">
        <v>0</v>
      </c>
      <c r="P199">
        <v>-132.33</v>
      </c>
      <c r="Q199" t="s">
        <v>103</v>
      </c>
      <c r="R199">
        <v>98.95</v>
      </c>
      <c r="S199">
        <v>0</v>
      </c>
      <c r="T199">
        <v>9.36</v>
      </c>
      <c r="U199">
        <v>24.02</v>
      </c>
      <c r="V199">
        <v>0</v>
      </c>
      <c r="W199">
        <v>0</v>
      </c>
      <c r="X199">
        <v>0</v>
      </c>
      <c r="Y199">
        <v>0</v>
      </c>
      <c r="Z199">
        <v>0</v>
      </c>
      <c r="AA199">
        <v>0</v>
      </c>
      <c r="AB199">
        <v>0</v>
      </c>
      <c r="AC199">
        <v>0</v>
      </c>
      <c r="AD199">
        <v>0</v>
      </c>
      <c r="AE199" t="s">
        <v>825</v>
      </c>
      <c r="AF199" t="s">
        <v>844</v>
      </c>
      <c r="AG199" t="s">
        <v>836</v>
      </c>
      <c r="AH199" t="s">
        <v>107</v>
      </c>
    </row>
    <row r="200" spans="1:34" ht="15">
      <c r="A200" t="s">
        <v>823</v>
      </c>
      <c r="B200" t="s">
        <v>843</v>
      </c>
      <c r="C200" t="s">
        <v>835</v>
      </c>
      <c r="D200" t="s">
        <v>390</v>
      </c>
      <c r="E200" t="s">
        <v>106</v>
      </c>
      <c r="F200">
        <v>2012</v>
      </c>
      <c r="G200" t="s">
        <v>113</v>
      </c>
      <c r="H200" t="s">
        <v>391</v>
      </c>
      <c r="I200" t="s">
        <v>115</v>
      </c>
      <c r="J200" t="s">
        <v>147</v>
      </c>
      <c r="L200">
        <v>0</v>
      </c>
      <c r="M200">
        <v>0</v>
      </c>
      <c r="N200">
        <v>0</v>
      </c>
      <c r="O200">
        <v>0</v>
      </c>
      <c r="P200">
        <v>0</v>
      </c>
      <c r="Q200" t="s">
        <v>103</v>
      </c>
      <c r="R200">
        <v>10.38</v>
      </c>
      <c r="S200">
        <v>0</v>
      </c>
      <c r="T200">
        <v>0</v>
      </c>
      <c r="U200">
        <v>0</v>
      </c>
      <c r="V200">
        <v>0</v>
      </c>
      <c r="W200">
        <v>0</v>
      </c>
      <c r="X200">
        <v>0</v>
      </c>
      <c r="Y200">
        <v>-10.38</v>
      </c>
      <c r="Z200">
        <v>0</v>
      </c>
      <c r="AA200">
        <v>0</v>
      </c>
      <c r="AB200">
        <v>0</v>
      </c>
      <c r="AC200">
        <v>0</v>
      </c>
      <c r="AD200">
        <v>0</v>
      </c>
      <c r="AE200" t="s">
        <v>825</v>
      </c>
      <c r="AF200" t="s">
        <v>844</v>
      </c>
      <c r="AG200" t="s">
        <v>836</v>
      </c>
      <c r="AH200" t="s">
        <v>107</v>
      </c>
    </row>
    <row r="201" spans="1:34" ht="15">
      <c r="A201" t="s">
        <v>823</v>
      </c>
      <c r="B201" t="s">
        <v>843</v>
      </c>
      <c r="C201" t="s">
        <v>835</v>
      </c>
      <c r="D201" t="s">
        <v>378</v>
      </c>
      <c r="E201" t="s">
        <v>106</v>
      </c>
      <c r="F201">
        <v>2012</v>
      </c>
      <c r="G201" t="s">
        <v>113</v>
      </c>
      <c r="H201" t="s">
        <v>379</v>
      </c>
      <c r="I201" t="s">
        <v>115</v>
      </c>
      <c r="J201" t="s">
        <v>150</v>
      </c>
      <c r="L201">
        <v>0</v>
      </c>
      <c r="M201">
        <v>0</v>
      </c>
      <c r="N201">
        <v>75</v>
      </c>
      <c r="O201">
        <v>0</v>
      </c>
      <c r="P201">
        <v>-75</v>
      </c>
      <c r="Q201" t="s">
        <v>103</v>
      </c>
      <c r="R201">
        <v>0</v>
      </c>
      <c r="S201">
        <v>0</v>
      </c>
      <c r="T201">
        <v>0</v>
      </c>
      <c r="U201">
        <v>0</v>
      </c>
      <c r="V201">
        <v>0</v>
      </c>
      <c r="W201">
        <v>0</v>
      </c>
      <c r="X201">
        <v>0</v>
      </c>
      <c r="Y201">
        <v>0</v>
      </c>
      <c r="Z201">
        <v>75</v>
      </c>
      <c r="AA201">
        <v>0</v>
      </c>
      <c r="AB201">
        <v>0</v>
      </c>
      <c r="AC201">
        <v>0</v>
      </c>
      <c r="AD201">
        <v>0</v>
      </c>
      <c r="AE201" t="s">
        <v>825</v>
      </c>
      <c r="AF201" t="s">
        <v>844</v>
      </c>
      <c r="AG201" t="s">
        <v>836</v>
      </c>
      <c r="AH201" t="s">
        <v>107</v>
      </c>
    </row>
    <row r="202" spans="1:34" ht="15">
      <c r="A202" t="s">
        <v>823</v>
      </c>
      <c r="B202" t="s">
        <v>843</v>
      </c>
      <c r="C202" t="s">
        <v>835</v>
      </c>
      <c r="D202" t="s">
        <v>404</v>
      </c>
      <c r="E202" t="s">
        <v>106</v>
      </c>
      <c r="F202">
        <v>2012</v>
      </c>
      <c r="G202" t="s">
        <v>113</v>
      </c>
      <c r="H202" t="s">
        <v>405</v>
      </c>
      <c r="I202" t="s">
        <v>115</v>
      </c>
      <c r="J202" t="s">
        <v>150</v>
      </c>
      <c r="L202">
        <v>0</v>
      </c>
      <c r="M202">
        <v>0</v>
      </c>
      <c r="N202">
        <v>323.7</v>
      </c>
      <c r="O202">
        <v>0</v>
      </c>
      <c r="P202">
        <v>-323.7</v>
      </c>
      <c r="Q202" t="s">
        <v>103</v>
      </c>
      <c r="R202">
        <v>0</v>
      </c>
      <c r="S202">
        <v>0</v>
      </c>
      <c r="T202">
        <v>0</v>
      </c>
      <c r="U202">
        <v>0</v>
      </c>
      <c r="V202">
        <v>0</v>
      </c>
      <c r="W202">
        <v>0</v>
      </c>
      <c r="X202">
        <v>0</v>
      </c>
      <c r="Y202">
        <v>0</v>
      </c>
      <c r="Z202">
        <v>0</v>
      </c>
      <c r="AA202">
        <v>0</v>
      </c>
      <c r="AB202">
        <v>323.7</v>
      </c>
      <c r="AC202">
        <v>0</v>
      </c>
      <c r="AD202">
        <v>0</v>
      </c>
      <c r="AE202" t="s">
        <v>825</v>
      </c>
      <c r="AF202" t="s">
        <v>844</v>
      </c>
      <c r="AG202" t="s">
        <v>836</v>
      </c>
      <c r="AH202" t="s">
        <v>107</v>
      </c>
    </row>
    <row r="203" spans="1:34" ht="15">
      <c r="A203" t="s">
        <v>823</v>
      </c>
      <c r="B203" t="s">
        <v>843</v>
      </c>
      <c r="C203" t="s">
        <v>835</v>
      </c>
      <c r="D203" t="s">
        <v>380</v>
      </c>
      <c r="E203" t="s">
        <v>106</v>
      </c>
      <c r="F203">
        <v>2012</v>
      </c>
      <c r="G203" t="s">
        <v>113</v>
      </c>
      <c r="H203" t="s">
        <v>381</v>
      </c>
      <c r="I203" t="s">
        <v>115</v>
      </c>
      <c r="J203" t="s">
        <v>150</v>
      </c>
      <c r="L203">
        <v>0</v>
      </c>
      <c r="M203">
        <v>0</v>
      </c>
      <c r="N203">
        <v>1726</v>
      </c>
      <c r="O203">
        <v>0</v>
      </c>
      <c r="P203">
        <v>-1726</v>
      </c>
      <c r="Q203" t="s">
        <v>103</v>
      </c>
      <c r="R203">
        <v>0</v>
      </c>
      <c r="S203">
        <v>0</v>
      </c>
      <c r="T203">
        <v>0</v>
      </c>
      <c r="U203">
        <v>0</v>
      </c>
      <c r="V203">
        <v>0</v>
      </c>
      <c r="W203">
        <v>0</v>
      </c>
      <c r="X203">
        <v>0</v>
      </c>
      <c r="Y203">
        <v>1726</v>
      </c>
      <c r="Z203">
        <v>0</v>
      </c>
      <c r="AA203">
        <v>0</v>
      </c>
      <c r="AB203">
        <v>0</v>
      </c>
      <c r="AC203">
        <v>0</v>
      </c>
      <c r="AD203">
        <v>0</v>
      </c>
      <c r="AE203" t="s">
        <v>825</v>
      </c>
      <c r="AF203" t="s">
        <v>844</v>
      </c>
      <c r="AG203" t="s">
        <v>836</v>
      </c>
      <c r="AH203" t="s">
        <v>107</v>
      </c>
    </row>
    <row r="204" spans="1:34" ht="15">
      <c r="A204" t="s">
        <v>823</v>
      </c>
      <c r="B204" t="s">
        <v>843</v>
      </c>
      <c r="C204" t="s">
        <v>835</v>
      </c>
      <c r="D204" t="s">
        <v>410</v>
      </c>
      <c r="E204" t="s">
        <v>106</v>
      </c>
      <c r="F204">
        <v>2012</v>
      </c>
      <c r="G204" t="s">
        <v>113</v>
      </c>
      <c r="H204" t="s">
        <v>411</v>
      </c>
      <c r="I204" t="s">
        <v>115</v>
      </c>
      <c r="J204" t="s">
        <v>150</v>
      </c>
      <c r="L204">
        <v>0</v>
      </c>
      <c r="M204">
        <v>0</v>
      </c>
      <c r="N204">
        <v>246</v>
      </c>
      <c r="O204">
        <v>0</v>
      </c>
      <c r="P204">
        <v>-246</v>
      </c>
      <c r="Q204" t="s">
        <v>103</v>
      </c>
      <c r="R204">
        <v>0</v>
      </c>
      <c r="S204">
        <v>0</v>
      </c>
      <c r="T204">
        <v>0</v>
      </c>
      <c r="U204">
        <v>0</v>
      </c>
      <c r="V204">
        <v>0</v>
      </c>
      <c r="W204">
        <v>0</v>
      </c>
      <c r="X204">
        <v>0</v>
      </c>
      <c r="Y204">
        <v>246</v>
      </c>
      <c r="Z204">
        <v>0</v>
      </c>
      <c r="AA204">
        <v>0</v>
      </c>
      <c r="AB204">
        <v>0</v>
      </c>
      <c r="AC204">
        <v>0</v>
      </c>
      <c r="AD204">
        <v>0</v>
      </c>
      <c r="AE204" t="s">
        <v>825</v>
      </c>
      <c r="AF204" t="s">
        <v>844</v>
      </c>
      <c r="AG204" t="s">
        <v>836</v>
      </c>
      <c r="AH204" t="s">
        <v>107</v>
      </c>
    </row>
    <row r="205" spans="1:34" ht="15">
      <c r="A205" t="s">
        <v>823</v>
      </c>
      <c r="B205" t="s">
        <v>843</v>
      </c>
      <c r="C205" t="s">
        <v>835</v>
      </c>
      <c r="D205" t="s">
        <v>494</v>
      </c>
      <c r="E205" t="s">
        <v>106</v>
      </c>
      <c r="F205">
        <v>2012</v>
      </c>
      <c r="G205" t="s">
        <v>113</v>
      </c>
      <c r="H205" t="s">
        <v>495</v>
      </c>
      <c r="I205" t="s">
        <v>115</v>
      </c>
      <c r="J205" t="s">
        <v>150</v>
      </c>
      <c r="L205">
        <v>0</v>
      </c>
      <c r="M205">
        <v>0</v>
      </c>
      <c r="N205">
        <v>740</v>
      </c>
      <c r="O205">
        <v>0</v>
      </c>
      <c r="P205">
        <v>-740</v>
      </c>
      <c r="Q205" t="s">
        <v>103</v>
      </c>
      <c r="R205">
        <v>0</v>
      </c>
      <c r="S205">
        <v>0</v>
      </c>
      <c r="T205">
        <v>0</v>
      </c>
      <c r="U205">
        <v>0</v>
      </c>
      <c r="V205">
        <v>0</v>
      </c>
      <c r="W205">
        <v>0</v>
      </c>
      <c r="X205">
        <v>490</v>
      </c>
      <c r="Y205">
        <v>0</v>
      </c>
      <c r="Z205">
        <v>0</v>
      </c>
      <c r="AA205">
        <v>250</v>
      </c>
      <c r="AB205">
        <v>0</v>
      </c>
      <c r="AC205">
        <v>0</v>
      </c>
      <c r="AD205">
        <v>0</v>
      </c>
      <c r="AE205" t="s">
        <v>825</v>
      </c>
      <c r="AF205" t="s">
        <v>844</v>
      </c>
      <c r="AG205" t="s">
        <v>836</v>
      </c>
      <c r="AH205" t="s">
        <v>107</v>
      </c>
    </row>
    <row r="206" spans="1:34" ht="15">
      <c r="A206" t="s">
        <v>823</v>
      </c>
      <c r="B206" t="s">
        <v>843</v>
      </c>
      <c r="C206" t="s">
        <v>835</v>
      </c>
      <c r="D206" t="s">
        <v>183</v>
      </c>
      <c r="E206" t="s">
        <v>106</v>
      </c>
      <c r="F206">
        <v>2012</v>
      </c>
      <c r="G206" t="s">
        <v>113</v>
      </c>
      <c r="H206" t="s">
        <v>184</v>
      </c>
      <c r="I206" t="s">
        <v>115</v>
      </c>
      <c r="J206" t="s">
        <v>150</v>
      </c>
      <c r="L206">
        <v>0</v>
      </c>
      <c r="M206">
        <v>0</v>
      </c>
      <c r="N206">
        <v>26.28</v>
      </c>
      <c r="O206">
        <v>0</v>
      </c>
      <c r="P206">
        <v>-26.28</v>
      </c>
      <c r="Q206" t="s">
        <v>103</v>
      </c>
      <c r="R206">
        <v>0</v>
      </c>
      <c r="S206">
        <v>0</v>
      </c>
      <c r="T206">
        <v>0</v>
      </c>
      <c r="U206">
        <v>0</v>
      </c>
      <c r="V206">
        <v>0</v>
      </c>
      <c r="W206">
        <v>0</v>
      </c>
      <c r="X206">
        <v>0</v>
      </c>
      <c r="Y206">
        <v>0</v>
      </c>
      <c r="Z206">
        <v>0</v>
      </c>
      <c r="AA206">
        <v>0</v>
      </c>
      <c r="AB206">
        <v>26.28</v>
      </c>
      <c r="AC206">
        <v>0</v>
      </c>
      <c r="AD206">
        <v>0</v>
      </c>
      <c r="AE206" t="s">
        <v>825</v>
      </c>
      <c r="AF206" t="s">
        <v>844</v>
      </c>
      <c r="AG206" t="s">
        <v>836</v>
      </c>
      <c r="AH206" t="s">
        <v>107</v>
      </c>
    </row>
    <row r="207" spans="1:34" ht="15">
      <c r="A207" t="s">
        <v>823</v>
      </c>
      <c r="B207" t="s">
        <v>843</v>
      </c>
      <c r="C207" t="s">
        <v>835</v>
      </c>
      <c r="D207" t="s">
        <v>185</v>
      </c>
      <c r="E207" t="s">
        <v>106</v>
      </c>
      <c r="F207">
        <v>2012</v>
      </c>
      <c r="G207" t="s">
        <v>113</v>
      </c>
      <c r="H207" t="s">
        <v>186</v>
      </c>
      <c r="I207" t="s">
        <v>115</v>
      </c>
      <c r="J207" t="s">
        <v>187</v>
      </c>
      <c r="L207">
        <v>0</v>
      </c>
      <c r="M207">
        <v>0</v>
      </c>
      <c r="N207">
        <v>553</v>
      </c>
      <c r="O207">
        <v>0</v>
      </c>
      <c r="P207">
        <v>-553</v>
      </c>
      <c r="Q207" t="s">
        <v>103</v>
      </c>
      <c r="R207">
        <v>0</v>
      </c>
      <c r="S207">
        <v>0</v>
      </c>
      <c r="T207">
        <v>0</v>
      </c>
      <c r="U207">
        <v>0</v>
      </c>
      <c r="V207">
        <v>0</v>
      </c>
      <c r="W207">
        <v>0</v>
      </c>
      <c r="X207">
        <v>0</v>
      </c>
      <c r="Y207">
        <v>0</v>
      </c>
      <c r="Z207">
        <v>0</v>
      </c>
      <c r="AA207">
        <v>64</v>
      </c>
      <c r="AB207">
        <v>0</v>
      </c>
      <c r="AC207">
        <v>489</v>
      </c>
      <c r="AD207">
        <v>0</v>
      </c>
      <c r="AE207" t="s">
        <v>825</v>
      </c>
      <c r="AF207" t="s">
        <v>844</v>
      </c>
      <c r="AG207" t="s">
        <v>836</v>
      </c>
      <c r="AH207" t="s">
        <v>107</v>
      </c>
    </row>
    <row r="208" spans="1:34" ht="15">
      <c r="A208" t="s">
        <v>823</v>
      </c>
      <c r="B208" t="s">
        <v>843</v>
      </c>
      <c r="C208" t="s">
        <v>835</v>
      </c>
      <c r="D208" t="s">
        <v>482</v>
      </c>
      <c r="E208" t="s">
        <v>106</v>
      </c>
      <c r="F208">
        <v>2012</v>
      </c>
      <c r="G208" t="s">
        <v>113</v>
      </c>
      <c r="H208" t="s">
        <v>483</v>
      </c>
      <c r="I208" t="s">
        <v>115</v>
      </c>
      <c r="J208" t="s">
        <v>187</v>
      </c>
      <c r="L208">
        <v>0</v>
      </c>
      <c r="M208">
        <v>0</v>
      </c>
      <c r="N208">
        <v>464.3</v>
      </c>
      <c r="O208">
        <v>0</v>
      </c>
      <c r="P208">
        <v>-464.3</v>
      </c>
      <c r="Q208" t="s">
        <v>103</v>
      </c>
      <c r="R208">
        <v>0</v>
      </c>
      <c r="S208">
        <v>0</v>
      </c>
      <c r="T208">
        <v>235.9</v>
      </c>
      <c r="U208">
        <v>0</v>
      </c>
      <c r="V208">
        <v>0</v>
      </c>
      <c r="W208">
        <v>0</v>
      </c>
      <c r="X208">
        <v>0</v>
      </c>
      <c r="Y208">
        <v>228.4</v>
      </c>
      <c r="Z208">
        <v>0</v>
      </c>
      <c r="AA208">
        <v>0</v>
      </c>
      <c r="AB208">
        <v>0</v>
      </c>
      <c r="AC208">
        <v>0</v>
      </c>
      <c r="AD208">
        <v>0</v>
      </c>
      <c r="AE208" t="s">
        <v>825</v>
      </c>
      <c r="AF208" t="s">
        <v>844</v>
      </c>
      <c r="AG208" t="s">
        <v>836</v>
      </c>
      <c r="AH208" t="s">
        <v>107</v>
      </c>
    </row>
    <row r="209" spans="1:34" ht="15">
      <c r="A209" t="s">
        <v>823</v>
      </c>
      <c r="B209" t="s">
        <v>845</v>
      </c>
      <c r="C209" t="s">
        <v>837</v>
      </c>
      <c r="D209" t="s">
        <v>127</v>
      </c>
      <c r="E209" t="s">
        <v>106</v>
      </c>
      <c r="F209">
        <v>2012</v>
      </c>
      <c r="G209" t="s">
        <v>113</v>
      </c>
      <c r="H209" t="s">
        <v>128</v>
      </c>
      <c r="I209" t="s">
        <v>115</v>
      </c>
      <c r="J209" t="s">
        <v>129</v>
      </c>
      <c r="K209" t="s">
        <v>130</v>
      </c>
      <c r="L209">
        <v>0</v>
      </c>
      <c r="M209">
        <v>0</v>
      </c>
      <c r="N209">
        <v>325514.74</v>
      </c>
      <c r="O209">
        <v>0</v>
      </c>
      <c r="P209">
        <v>-325514.74</v>
      </c>
      <c r="Q209" t="s">
        <v>103</v>
      </c>
      <c r="R209">
        <v>14907.41</v>
      </c>
      <c r="S209">
        <v>11399.79</v>
      </c>
      <c r="T209">
        <v>26973.52</v>
      </c>
      <c r="U209">
        <v>19063.02</v>
      </c>
      <c r="V209">
        <v>27881.07</v>
      </c>
      <c r="W209">
        <v>21584.32</v>
      </c>
      <c r="X209">
        <v>22156.8</v>
      </c>
      <c r="Y209">
        <v>40025.28</v>
      </c>
      <c r="Z209">
        <v>48006.9</v>
      </c>
      <c r="AA209">
        <v>28889.8</v>
      </c>
      <c r="AB209">
        <v>28139.63</v>
      </c>
      <c r="AC209">
        <v>36487.200000000004</v>
      </c>
      <c r="AD209">
        <v>0</v>
      </c>
      <c r="AE209" t="s">
        <v>825</v>
      </c>
      <c r="AF209" t="s">
        <v>846</v>
      </c>
      <c r="AG209" t="s">
        <v>838</v>
      </c>
      <c r="AH209" t="s">
        <v>107</v>
      </c>
    </row>
    <row r="210" spans="1:34" ht="15">
      <c r="A210" t="s">
        <v>823</v>
      </c>
      <c r="B210" t="s">
        <v>845</v>
      </c>
      <c r="C210" t="s">
        <v>837</v>
      </c>
      <c r="D210" t="s">
        <v>255</v>
      </c>
      <c r="E210" t="s">
        <v>106</v>
      </c>
      <c r="F210">
        <v>2012</v>
      </c>
      <c r="G210" t="s">
        <v>113</v>
      </c>
      <c r="H210" t="s">
        <v>256</v>
      </c>
      <c r="I210" t="s">
        <v>115</v>
      </c>
      <c r="J210" t="s">
        <v>129</v>
      </c>
      <c r="K210" t="s">
        <v>130</v>
      </c>
      <c r="L210">
        <v>0</v>
      </c>
      <c r="M210">
        <v>0</v>
      </c>
      <c r="N210">
        <v>252.57</v>
      </c>
      <c r="O210">
        <v>0</v>
      </c>
      <c r="P210">
        <v>-252.57</v>
      </c>
      <c r="Q210" t="s">
        <v>103</v>
      </c>
      <c r="R210">
        <v>0</v>
      </c>
      <c r="S210">
        <v>0</v>
      </c>
      <c r="T210">
        <v>0</v>
      </c>
      <c r="U210">
        <v>0</v>
      </c>
      <c r="V210">
        <v>0</v>
      </c>
      <c r="W210">
        <v>0</v>
      </c>
      <c r="X210">
        <v>0</v>
      </c>
      <c r="Y210">
        <v>147.1</v>
      </c>
      <c r="Z210">
        <v>0</v>
      </c>
      <c r="AA210">
        <v>0</v>
      </c>
      <c r="AB210">
        <v>19.93</v>
      </c>
      <c r="AC210">
        <v>85.54</v>
      </c>
      <c r="AD210">
        <v>0</v>
      </c>
      <c r="AE210" t="s">
        <v>825</v>
      </c>
      <c r="AF210" t="s">
        <v>846</v>
      </c>
      <c r="AG210" t="s">
        <v>838</v>
      </c>
      <c r="AH210" t="s">
        <v>107</v>
      </c>
    </row>
    <row r="211" spans="1:34" ht="15">
      <c r="A211" t="s">
        <v>823</v>
      </c>
      <c r="B211" t="s">
        <v>845</v>
      </c>
      <c r="C211" t="s">
        <v>837</v>
      </c>
      <c r="D211" t="s">
        <v>134</v>
      </c>
      <c r="E211" t="s">
        <v>106</v>
      </c>
      <c r="F211">
        <v>2012</v>
      </c>
      <c r="G211" t="s">
        <v>113</v>
      </c>
      <c r="H211" t="s">
        <v>135</v>
      </c>
      <c r="I211" t="s">
        <v>115</v>
      </c>
      <c r="J211" t="s">
        <v>129</v>
      </c>
      <c r="K211" t="s">
        <v>136</v>
      </c>
      <c r="L211">
        <v>0</v>
      </c>
      <c r="M211">
        <v>0</v>
      </c>
      <c r="N211">
        <v>62242.5</v>
      </c>
      <c r="O211">
        <v>0</v>
      </c>
      <c r="P211">
        <v>-62242.5</v>
      </c>
      <c r="Q211" t="s">
        <v>103</v>
      </c>
      <c r="R211">
        <v>1867.1000000000001</v>
      </c>
      <c r="S211">
        <v>3870</v>
      </c>
      <c r="T211">
        <v>5872.900000000001</v>
      </c>
      <c r="U211">
        <v>3870</v>
      </c>
      <c r="V211">
        <v>3870</v>
      </c>
      <c r="W211">
        <v>3870</v>
      </c>
      <c r="X211">
        <v>3870</v>
      </c>
      <c r="Y211">
        <v>5160</v>
      </c>
      <c r="Z211">
        <v>9030</v>
      </c>
      <c r="AA211">
        <v>5160</v>
      </c>
      <c r="AB211">
        <v>10642.5</v>
      </c>
      <c r="AC211">
        <v>5160</v>
      </c>
      <c r="AD211">
        <v>0</v>
      </c>
      <c r="AE211" t="s">
        <v>825</v>
      </c>
      <c r="AF211" t="s">
        <v>846</v>
      </c>
      <c r="AG211" t="s">
        <v>838</v>
      </c>
      <c r="AH211" t="s">
        <v>107</v>
      </c>
    </row>
    <row r="212" spans="1:34" ht="15">
      <c r="A212" t="s">
        <v>823</v>
      </c>
      <c r="B212" t="s">
        <v>845</v>
      </c>
      <c r="C212" t="s">
        <v>837</v>
      </c>
      <c r="D212" t="s">
        <v>137</v>
      </c>
      <c r="E212" t="s">
        <v>106</v>
      </c>
      <c r="F212">
        <v>2012</v>
      </c>
      <c r="G212" t="s">
        <v>113</v>
      </c>
      <c r="H212" t="s">
        <v>138</v>
      </c>
      <c r="I212" t="s">
        <v>115</v>
      </c>
      <c r="J212" t="s">
        <v>129</v>
      </c>
      <c r="K212" t="s">
        <v>136</v>
      </c>
      <c r="L212">
        <v>0</v>
      </c>
      <c r="M212">
        <v>0</v>
      </c>
      <c r="N212">
        <v>24180.73</v>
      </c>
      <c r="O212">
        <v>0</v>
      </c>
      <c r="P212">
        <v>-24180.73</v>
      </c>
      <c r="Q212" t="s">
        <v>103</v>
      </c>
      <c r="R212">
        <v>664.47</v>
      </c>
      <c r="S212">
        <v>1328.92</v>
      </c>
      <c r="T212">
        <v>2020.8500000000001</v>
      </c>
      <c r="U212">
        <v>1310.97</v>
      </c>
      <c r="V212">
        <v>1334.98</v>
      </c>
      <c r="W212">
        <v>1377.27</v>
      </c>
      <c r="X212">
        <v>1406.99</v>
      </c>
      <c r="Y212">
        <v>2615.26</v>
      </c>
      <c r="Z212">
        <v>3455</v>
      </c>
      <c r="AA212">
        <v>1922.31</v>
      </c>
      <c r="AB212">
        <v>4426.2300000000005</v>
      </c>
      <c r="AC212">
        <v>2317.48</v>
      </c>
      <c r="AD212">
        <v>0</v>
      </c>
      <c r="AE212" t="s">
        <v>825</v>
      </c>
      <c r="AF212" t="s">
        <v>846</v>
      </c>
      <c r="AG212" t="s">
        <v>838</v>
      </c>
      <c r="AH212" t="s">
        <v>107</v>
      </c>
    </row>
    <row r="213" spans="1:34" ht="15">
      <c r="A213" t="s">
        <v>823</v>
      </c>
      <c r="B213" t="s">
        <v>845</v>
      </c>
      <c r="C213" t="s">
        <v>837</v>
      </c>
      <c r="D213" t="s">
        <v>139</v>
      </c>
      <c r="E213" t="s">
        <v>106</v>
      </c>
      <c r="F213">
        <v>2012</v>
      </c>
      <c r="G213" t="s">
        <v>113</v>
      </c>
      <c r="H213" t="s">
        <v>140</v>
      </c>
      <c r="I213" t="s">
        <v>115</v>
      </c>
      <c r="J213" t="s">
        <v>129</v>
      </c>
      <c r="K213" t="s">
        <v>136</v>
      </c>
      <c r="L213">
        <v>0</v>
      </c>
      <c r="M213">
        <v>0</v>
      </c>
      <c r="N213">
        <v>20919.28</v>
      </c>
      <c r="O213">
        <v>0</v>
      </c>
      <c r="P213">
        <v>-20919.28</v>
      </c>
      <c r="Q213" t="s">
        <v>103</v>
      </c>
      <c r="R213">
        <v>635.76</v>
      </c>
      <c r="S213">
        <v>1271.53</v>
      </c>
      <c r="T213">
        <v>1955.58</v>
      </c>
      <c r="U213">
        <v>1248.79</v>
      </c>
      <c r="V213">
        <v>1241.7</v>
      </c>
      <c r="W213">
        <v>1280.84</v>
      </c>
      <c r="X213">
        <v>1326.69</v>
      </c>
      <c r="Y213">
        <v>2060.16</v>
      </c>
      <c r="Z213">
        <v>1726.9</v>
      </c>
      <c r="AA213">
        <v>1817.32</v>
      </c>
      <c r="AB213">
        <v>4191.11</v>
      </c>
      <c r="AC213">
        <v>2162.9</v>
      </c>
      <c r="AD213">
        <v>0</v>
      </c>
      <c r="AE213" t="s">
        <v>825</v>
      </c>
      <c r="AF213" t="s">
        <v>846</v>
      </c>
      <c r="AG213" t="s">
        <v>838</v>
      </c>
      <c r="AH213" t="s">
        <v>107</v>
      </c>
    </row>
    <row r="214" spans="1:34" ht="15">
      <c r="A214" t="s">
        <v>823</v>
      </c>
      <c r="B214" t="s">
        <v>845</v>
      </c>
      <c r="C214" t="s">
        <v>837</v>
      </c>
      <c r="D214" t="s">
        <v>141</v>
      </c>
      <c r="E214" t="s">
        <v>106</v>
      </c>
      <c r="F214">
        <v>2012</v>
      </c>
      <c r="G214" t="s">
        <v>113</v>
      </c>
      <c r="H214" t="s">
        <v>142</v>
      </c>
      <c r="I214" t="s">
        <v>115</v>
      </c>
      <c r="J214" t="s">
        <v>129</v>
      </c>
      <c r="K214" t="s">
        <v>136</v>
      </c>
      <c r="L214">
        <v>0</v>
      </c>
      <c r="M214">
        <v>0</v>
      </c>
      <c r="N214">
        <v>1549.63</v>
      </c>
      <c r="O214">
        <v>0</v>
      </c>
      <c r="P214">
        <v>-1549.63</v>
      </c>
      <c r="Q214" t="s">
        <v>103</v>
      </c>
      <c r="R214">
        <v>0</v>
      </c>
      <c r="S214">
        <v>0</v>
      </c>
      <c r="T214">
        <v>0</v>
      </c>
      <c r="U214">
        <v>0</v>
      </c>
      <c r="V214">
        <v>0</v>
      </c>
      <c r="W214">
        <v>693</v>
      </c>
      <c r="X214">
        <v>115.5</v>
      </c>
      <c r="Y214">
        <v>115.5</v>
      </c>
      <c r="Z214">
        <v>115.5</v>
      </c>
      <c r="AA214">
        <v>115.5</v>
      </c>
      <c r="AB214">
        <v>279.13</v>
      </c>
      <c r="AC214">
        <v>115.5</v>
      </c>
      <c r="AD214">
        <v>0</v>
      </c>
      <c r="AE214" t="s">
        <v>825</v>
      </c>
      <c r="AF214" t="s">
        <v>846</v>
      </c>
      <c r="AG214" t="s">
        <v>838</v>
      </c>
      <c r="AH214" t="s">
        <v>107</v>
      </c>
    </row>
    <row r="215" spans="1:34" ht="15">
      <c r="A215" t="s">
        <v>823</v>
      </c>
      <c r="B215" t="s">
        <v>845</v>
      </c>
      <c r="C215" t="s">
        <v>837</v>
      </c>
      <c r="D215" t="s">
        <v>198</v>
      </c>
      <c r="E215" t="s">
        <v>106</v>
      </c>
      <c r="F215">
        <v>2012</v>
      </c>
      <c r="G215" t="s">
        <v>113</v>
      </c>
      <c r="H215" t="s">
        <v>199</v>
      </c>
      <c r="I215" t="s">
        <v>115</v>
      </c>
      <c r="J215" t="s">
        <v>147</v>
      </c>
      <c r="L215">
        <v>0</v>
      </c>
      <c r="M215">
        <v>0</v>
      </c>
      <c r="N215">
        <v>3248.7000000000003</v>
      </c>
      <c r="O215">
        <v>0</v>
      </c>
      <c r="P215">
        <v>-3248.7000000000003</v>
      </c>
      <c r="Q215" t="s">
        <v>103</v>
      </c>
      <c r="R215">
        <v>0</v>
      </c>
      <c r="S215">
        <v>0</v>
      </c>
      <c r="T215">
        <v>608.71</v>
      </c>
      <c r="U215">
        <v>0</v>
      </c>
      <c r="V215">
        <v>9.38</v>
      </c>
      <c r="W215">
        <v>393.96000000000004</v>
      </c>
      <c r="X215">
        <v>269.87</v>
      </c>
      <c r="Y215">
        <v>462.75</v>
      </c>
      <c r="Z215">
        <v>0</v>
      </c>
      <c r="AA215">
        <v>0</v>
      </c>
      <c r="AB215">
        <v>504.03000000000003</v>
      </c>
      <c r="AC215">
        <v>1000</v>
      </c>
      <c r="AD215">
        <v>0</v>
      </c>
      <c r="AE215" t="s">
        <v>825</v>
      </c>
      <c r="AF215" t="s">
        <v>846</v>
      </c>
      <c r="AG215" t="s">
        <v>838</v>
      </c>
      <c r="AH215" t="s">
        <v>107</v>
      </c>
    </row>
    <row r="216" spans="1:34" ht="15">
      <c r="A216" t="s">
        <v>823</v>
      </c>
      <c r="B216" t="s">
        <v>845</v>
      </c>
      <c r="C216" t="s">
        <v>837</v>
      </c>
      <c r="D216" t="s">
        <v>372</v>
      </c>
      <c r="E216" t="s">
        <v>106</v>
      </c>
      <c r="F216">
        <v>2012</v>
      </c>
      <c r="G216" t="s">
        <v>113</v>
      </c>
      <c r="H216" t="s">
        <v>373</v>
      </c>
      <c r="I216" t="s">
        <v>115</v>
      </c>
      <c r="J216" t="s">
        <v>147</v>
      </c>
      <c r="L216">
        <v>0</v>
      </c>
      <c r="M216">
        <v>0</v>
      </c>
      <c r="N216">
        <v>186.83</v>
      </c>
      <c r="O216">
        <v>0</v>
      </c>
      <c r="P216">
        <v>-186.83</v>
      </c>
      <c r="Q216" t="s">
        <v>103</v>
      </c>
      <c r="R216">
        <v>0</v>
      </c>
      <c r="S216">
        <v>0</v>
      </c>
      <c r="T216">
        <v>0</v>
      </c>
      <c r="U216">
        <v>0</v>
      </c>
      <c r="V216">
        <v>0</v>
      </c>
      <c r="W216">
        <v>0</v>
      </c>
      <c r="X216">
        <v>0</v>
      </c>
      <c r="Y216">
        <v>0</v>
      </c>
      <c r="Z216">
        <v>186.83</v>
      </c>
      <c r="AA216">
        <v>0</v>
      </c>
      <c r="AB216">
        <v>0</v>
      </c>
      <c r="AC216">
        <v>0</v>
      </c>
      <c r="AD216">
        <v>0</v>
      </c>
      <c r="AE216" t="s">
        <v>825</v>
      </c>
      <c r="AF216" t="s">
        <v>846</v>
      </c>
      <c r="AG216" t="s">
        <v>838</v>
      </c>
      <c r="AH216" t="s">
        <v>107</v>
      </c>
    </row>
    <row r="217" spans="1:34" ht="15">
      <c r="A217" t="s">
        <v>823</v>
      </c>
      <c r="B217" t="s">
        <v>845</v>
      </c>
      <c r="C217" t="s">
        <v>837</v>
      </c>
      <c r="D217" t="s">
        <v>210</v>
      </c>
      <c r="E217" t="s">
        <v>106</v>
      </c>
      <c r="F217">
        <v>2012</v>
      </c>
      <c r="G217" t="s">
        <v>113</v>
      </c>
      <c r="H217" t="s">
        <v>211</v>
      </c>
      <c r="I217" t="s">
        <v>115</v>
      </c>
      <c r="J217" t="s">
        <v>150</v>
      </c>
      <c r="L217">
        <v>0</v>
      </c>
      <c r="M217">
        <v>0</v>
      </c>
      <c r="N217">
        <v>12641.970000000001</v>
      </c>
      <c r="O217">
        <v>0</v>
      </c>
      <c r="P217">
        <v>-12641.970000000001</v>
      </c>
      <c r="Q217" t="s">
        <v>103</v>
      </c>
      <c r="R217">
        <v>1033</v>
      </c>
      <c r="S217">
        <v>0</v>
      </c>
      <c r="T217">
        <v>0</v>
      </c>
      <c r="U217">
        <v>0</v>
      </c>
      <c r="V217">
        <v>1033</v>
      </c>
      <c r="W217">
        <v>1755.05</v>
      </c>
      <c r="X217">
        <v>0</v>
      </c>
      <c r="Y217">
        <v>2273.64</v>
      </c>
      <c r="Z217">
        <v>0</v>
      </c>
      <c r="AA217">
        <v>2273.64</v>
      </c>
      <c r="AB217">
        <v>1136.82</v>
      </c>
      <c r="AC217">
        <v>3136.82</v>
      </c>
      <c r="AD217">
        <v>0</v>
      </c>
      <c r="AE217" t="s">
        <v>825</v>
      </c>
      <c r="AF217" t="s">
        <v>846</v>
      </c>
      <c r="AG217" t="s">
        <v>838</v>
      </c>
      <c r="AH217" t="s">
        <v>107</v>
      </c>
    </row>
    <row r="218" spans="1:34" ht="15">
      <c r="A218" t="s">
        <v>823</v>
      </c>
      <c r="B218" t="s">
        <v>845</v>
      </c>
      <c r="C218" t="s">
        <v>837</v>
      </c>
      <c r="D218" t="s">
        <v>257</v>
      </c>
      <c r="E218" t="s">
        <v>106</v>
      </c>
      <c r="F218">
        <v>2012</v>
      </c>
      <c r="G218" t="s">
        <v>113</v>
      </c>
      <c r="H218" t="s">
        <v>258</v>
      </c>
      <c r="I218" t="s">
        <v>115</v>
      </c>
      <c r="J218" t="s">
        <v>150</v>
      </c>
      <c r="L218">
        <v>0</v>
      </c>
      <c r="M218">
        <v>0</v>
      </c>
      <c r="N218">
        <v>4593.67</v>
      </c>
      <c r="O218">
        <v>0</v>
      </c>
      <c r="P218">
        <v>-4593.67</v>
      </c>
      <c r="Q218" t="s">
        <v>103</v>
      </c>
      <c r="R218">
        <v>0</v>
      </c>
      <c r="S218">
        <v>275.34000000000003</v>
      </c>
      <c r="T218">
        <v>122.4</v>
      </c>
      <c r="U218">
        <v>2066</v>
      </c>
      <c r="V218">
        <v>63.1</v>
      </c>
      <c r="W218">
        <v>46.2</v>
      </c>
      <c r="X218">
        <v>0</v>
      </c>
      <c r="Y218">
        <v>1463.28</v>
      </c>
      <c r="Z218">
        <v>278.65000000000003</v>
      </c>
      <c r="AA218">
        <v>0</v>
      </c>
      <c r="AB218">
        <v>143.8</v>
      </c>
      <c r="AC218">
        <v>134.9</v>
      </c>
      <c r="AD218">
        <v>0</v>
      </c>
      <c r="AE218" t="s">
        <v>825</v>
      </c>
      <c r="AF218" t="s">
        <v>846</v>
      </c>
      <c r="AG218" t="s">
        <v>838</v>
      </c>
      <c r="AH218" t="s">
        <v>107</v>
      </c>
    </row>
    <row r="219" spans="1:34" ht="15">
      <c r="A219" t="s">
        <v>823</v>
      </c>
      <c r="B219" t="s">
        <v>845</v>
      </c>
      <c r="C219" t="s">
        <v>837</v>
      </c>
      <c r="D219" t="s">
        <v>272</v>
      </c>
      <c r="E219" t="s">
        <v>106</v>
      </c>
      <c r="F219">
        <v>2012</v>
      </c>
      <c r="G219" t="s">
        <v>113</v>
      </c>
      <c r="H219" t="s">
        <v>273</v>
      </c>
      <c r="I219" t="s">
        <v>115</v>
      </c>
      <c r="J219" t="s">
        <v>150</v>
      </c>
      <c r="L219">
        <v>0</v>
      </c>
      <c r="M219">
        <v>0</v>
      </c>
      <c r="N219">
        <v>8123</v>
      </c>
      <c r="O219">
        <v>-0.01</v>
      </c>
      <c r="P219">
        <v>-8122.99</v>
      </c>
      <c r="Q219" t="s">
        <v>103</v>
      </c>
      <c r="R219">
        <v>0</v>
      </c>
      <c r="S219">
        <v>0</v>
      </c>
      <c r="T219">
        <v>8123</v>
      </c>
      <c r="U219">
        <v>0</v>
      </c>
      <c r="V219">
        <v>0</v>
      </c>
      <c r="W219">
        <v>0</v>
      </c>
      <c r="X219">
        <v>0</v>
      </c>
      <c r="Y219">
        <v>0</v>
      </c>
      <c r="Z219">
        <v>0</v>
      </c>
      <c r="AA219">
        <v>0</v>
      </c>
      <c r="AB219">
        <v>0</v>
      </c>
      <c r="AC219">
        <v>0</v>
      </c>
      <c r="AD219">
        <v>0</v>
      </c>
      <c r="AE219" t="s">
        <v>825</v>
      </c>
      <c r="AF219" t="s">
        <v>846</v>
      </c>
      <c r="AG219" t="s">
        <v>838</v>
      </c>
      <c r="AH219" t="s">
        <v>107</v>
      </c>
    </row>
    <row r="220" spans="1:34" ht="15">
      <c r="A220" t="s">
        <v>823</v>
      </c>
      <c r="B220" t="s">
        <v>845</v>
      </c>
      <c r="C220" t="s">
        <v>837</v>
      </c>
      <c r="D220" t="s">
        <v>202</v>
      </c>
      <c r="E220" t="s">
        <v>106</v>
      </c>
      <c r="F220">
        <v>2012</v>
      </c>
      <c r="G220" t="s">
        <v>113</v>
      </c>
      <c r="H220" t="s">
        <v>203</v>
      </c>
      <c r="I220" t="s">
        <v>115</v>
      </c>
      <c r="J220" t="s">
        <v>150</v>
      </c>
      <c r="L220">
        <v>0</v>
      </c>
      <c r="M220">
        <v>0</v>
      </c>
      <c r="N220">
        <v>200</v>
      </c>
      <c r="O220">
        <v>0</v>
      </c>
      <c r="P220">
        <v>-200</v>
      </c>
      <c r="Q220" t="s">
        <v>103</v>
      </c>
      <c r="R220">
        <v>0</v>
      </c>
      <c r="S220">
        <v>0</v>
      </c>
      <c r="T220">
        <v>0</v>
      </c>
      <c r="U220">
        <v>0</v>
      </c>
      <c r="V220">
        <v>0</v>
      </c>
      <c r="W220">
        <v>0</v>
      </c>
      <c r="X220">
        <v>0</v>
      </c>
      <c r="Y220">
        <v>0</v>
      </c>
      <c r="Z220">
        <v>0</v>
      </c>
      <c r="AA220">
        <v>0</v>
      </c>
      <c r="AB220">
        <v>0</v>
      </c>
      <c r="AC220">
        <v>200</v>
      </c>
      <c r="AD220">
        <v>0</v>
      </c>
      <c r="AE220" t="s">
        <v>825</v>
      </c>
      <c r="AF220" t="s">
        <v>846</v>
      </c>
      <c r="AG220" t="s">
        <v>838</v>
      </c>
      <c r="AH220" t="s">
        <v>107</v>
      </c>
    </row>
    <row r="221" spans="1:34" ht="15">
      <c r="A221" t="s">
        <v>823</v>
      </c>
      <c r="B221" t="s">
        <v>845</v>
      </c>
      <c r="C221" t="s">
        <v>837</v>
      </c>
      <c r="D221" t="s">
        <v>378</v>
      </c>
      <c r="E221" t="s">
        <v>106</v>
      </c>
      <c r="F221">
        <v>2012</v>
      </c>
      <c r="G221" t="s">
        <v>113</v>
      </c>
      <c r="H221" t="s">
        <v>379</v>
      </c>
      <c r="I221" t="s">
        <v>115</v>
      </c>
      <c r="J221" t="s">
        <v>150</v>
      </c>
      <c r="L221">
        <v>0</v>
      </c>
      <c r="M221">
        <v>0</v>
      </c>
      <c r="N221">
        <v>2290.25</v>
      </c>
      <c r="O221">
        <v>0</v>
      </c>
      <c r="P221">
        <v>-2290.25</v>
      </c>
      <c r="Q221" t="s">
        <v>103</v>
      </c>
      <c r="R221">
        <v>0</v>
      </c>
      <c r="S221">
        <v>374</v>
      </c>
      <c r="T221">
        <v>0</v>
      </c>
      <c r="U221">
        <v>0</v>
      </c>
      <c r="V221">
        <v>0</v>
      </c>
      <c r="W221">
        <v>0</v>
      </c>
      <c r="X221">
        <v>1916.25</v>
      </c>
      <c r="Y221">
        <v>0</v>
      </c>
      <c r="Z221">
        <v>0</v>
      </c>
      <c r="AA221">
        <v>0</v>
      </c>
      <c r="AB221">
        <v>0</v>
      </c>
      <c r="AC221">
        <v>0</v>
      </c>
      <c r="AD221">
        <v>0</v>
      </c>
      <c r="AE221" t="s">
        <v>825</v>
      </c>
      <c r="AF221" t="s">
        <v>846</v>
      </c>
      <c r="AG221" t="s">
        <v>838</v>
      </c>
      <c r="AH221" t="s">
        <v>107</v>
      </c>
    </row>
    <row r="222" spans="1:34" ht="15">
      <c r="A222" t="s">
        <v>823</v>
      </c>
      <c r="B222" t="s">
        <v>845</v>
      </c>
      <c r="C222" t="s">
        <v>837</v>
      </c>
      <c r="D222" t="s">
        <v>430</v>
      </c>
      <c r="E222" t="s">
        <v>106</v>
      </c>
      <c r="F222">
        <v>2012</v>
      </c>
      <c r="G222" t="s">
        <v>113</v>
      </c>
      <c r="H222" t="s">
        <v>431</v>
      </c>
      <c r="I222" t="s">
        <v>115</v>
      </c>
      <c r="J222" t="s">
        <v>150</v>
      </c>
      <c r="L222">
        <v>0</v>
      </c>
      <c r="M222">
        <v>0</v>
      </c>
      <c r="N222">
        <v>9.53</v>
      </c>
      <c r="O222">
        <v>0</v>
      </c>
      <c r="P222">
        <v>-9.53</v>
      </c>
      <c r="Q222" t="s">
        <v>103</v>
      </c>
      <c r="R222">
        <v>7.0200000000000005</v>
      </c>
      <c r="S222">
        <v>0</v>
      </c>
      <c r="T222">
        <v>0</v>
      </c>
      <c r="U222">
        <v>0</v>
      </c>
      <c r="V222">
        <v>0</v>
      </c>
      <c r="W222">
        <v>0</v>
      </c>
      <c r="X222">
        <v>0</v>
      </c>
      <c r="Y222">
        <v>0</v>
      </c>
      <c r="Z222">
        <v>0</v>
      </c>
      <c r="AA222">
        <v>1.21</v>
      </c>
      <c r="AB222">
        <v>0</v>
      </c>
      <c r="AC222">
        <v>1.3</v>
      </c>
      <c r="AD222">
        <v>0</v>
      </c>
      <c r="AE222" t="s">
        <v>825</v>
      </c>
      <c r="AF222" t="s">
        <v>846</v>
      </c>
      <c r="AG222" t="s">
        <v>838</v>
      </c>
      <c r="AH222" t="s">
        <v>107</v>
      </c>
    </row>
    <row r="223" spans="1:34" ht="15">
      <c r="A223" t="s">
        <v>823</v>
      </c>
      <c r="B223" t="s">
        <v>845</v>
      </c>
      <c r="C223" t="s">
        <v>837</v>
      </c>
      <c r="D223" t="s">
        <v>526</v>
      </c>
      <c r="E223" t="s">
        <v>106</v>
      </c>
      <c r="F223">
        <v>2012</v>
      </c>
      <c r="G223" t="s">
        <v>113</v>
      </c>
      <c r="H223" t="s">
        <v>527</v>
      </c>
      <c r="I223" t="s">
        <v>115</v>
      </c>
      <c r="J223" t="s">
        <v>150</v>
      </c>
      <c r="L223">
        <v>0</v>
      </c>
      <c r="M223">
        <v>0</v>
      </c>
      <c r="N223">
        <v>8.86</v>
      </c>
      <c r="O223">
        <v>0</v>
      </c>
      <c r="P223">
        <v>-8.86</v>
      </c>
      <c r="Q223" t="s">
        <v>103</v>
      </c>
      <c r="R223">
        <v>0</v>
      </c>
      <c r="S223">
        <v>0</v>
      </c>
      <c r="T223">
        <v>0</v>
      </c>
      <c r="U223">
        <v>0</v>
      </c>
      <c r="V223">
        <v>0</v>
      </c>
      <c r="W223">
        <v>8.86</v>
      </c>
      <c r="X223">
        <v>0</v>
      </c>
      <c r="Y223">
        <v>0</v>
      </c>
      <c r="Z223">
        <v>0</v>
      </c>
      <c r="AA223">
        <v>0</v>
      </c>
      <c r="AB223">
        <v>0</v>
      </c>
      <c r="AC223">
        <v>0</v>
      </c>
      <c r="AD223">
        <v>0</v>
      </c>
      <c r="AE223" t="s">
        <v>825</v>
      </c>
      <c r="AF223" t="s">
        <v>846</v>
      </c>
      <c r="AG223" t="s">
        <v>838</v>
      </c>
      <c r="AH223" t="s">
        <v>107</v>
      </c>
    </row>
    <row r="224" spans="1:34" ht="15">
      <c r="A224" t="s">
        <v>823</v>
      </c>
      <c r="B224" t="s">
        <v>845</v>
      </c>
      <c r="C224" t="s">
        <v>837</v>
      </c>
      <c r="D224" t="s">
        <v>374</v>
      </c>
      <c r="E224" t="s">
        <v>106</v>
      </c>
      <c r="F224">
        <v>2012</v>
      </c>
      <c r="G224" t="s">
        <v>113</v>
      </c>
      <c r="H224" t="s">
        <v>375</v>
      </c>
      <c r="I224" t="s">
        <v>115</v>
      </c>
      <c r="J224" t="s">
        <v>150</v>
      </c>
      <c r="L224">
        <v>0</v>
      </c>
      <c r="M224">
        <v>0</v>
      </c>
      <c r="N224">
        <v>1797</v>
      </c>
      <c r="O224">
        <v>0</v>
      </c>
      <c r="P224">
        <v>-1797</v>
      </c>
      <c r="Q224" t="s">
        <v>103</v>
      </c>
      <c r="R224">
        <v>418</v>
      </c>
      <c r="S224">
        <v>0</v>
      </c>
      <c r="T224">
        <v>0</v>
      </c>
      <c r="U224">
        <v>595</v>
      </c>
      <c r="V224">
        <v>0</v>
      </c>
      <c r="W224">
        <v>0</v>
      </c>
      <c r="X224">
        <v>0</v>
      </c>
      <c r="Y224">
        <v>0</v>
      </c>
      <c r="Z224">
        <v>0</v>
      </c>
      <c r="AA224">
        <v>0</v>
      </c>
      <c r="AB224">
        <v>485</v>
      </c>
      <c r="AC224">
        <v>299</v>
      </c>
      <c r="AD224">
        <v>0</v>
      </c>
      <c r="AE224" t="s">
        <v>825</v>
      </c>
      <c r="AF224" t="s">
        <v>846</v>
      </c>
      <c r="AG224" t="s">
        <v>838</v>
      </c>
      <c r="AH224" t="s">
        <v>107</v>
      </c>
    </row>
    <row r="225" spans="1:34" ht="15">
      <c r="A225" t="s">
        <v>823</v>
      </c>
      <c r="B225" t="s">
        <v>845</v>
      </c>
      <c r="C225" t="s">
        <v>837</v>
      </c>
      <c r="D225" t="s">
        <v>183</v>
      </c>
      <c r="E225" t="s">
        <v>106</v>
      </c>
      <c r="F225">
        <v>2012</v>
      </c>
      <c r="G225" t="s">
        <v>113</v>
      </c>
      <c r="H225" t="s">
        <v>184</v>
      </c>
      <c r="I225" t="s">
        <v>115</v>
      </c>
      <c r="J225" t="s">
        <v>150</v>
      </c>
      <c r="L225">
        <v>0</v>
      </c>
      <c r="M225">
        <v>0</v>
      </c>
      <c r="N225">
        <v>1309.49</v>
      </c>
      <c r="O225">
        <v>0</v>
      </c>
      <c r="P225">
        <v>-1309.49</v>
      </c>
      <c r="Q225" t="s">
        <v>103</v>
      </c>
      <c r="R225">
        <v>0</v>
      </c>
      <c r="S225">
        <v>0</v>
      </c>
      <c r="T225">
        <v>0</v>
      </c>
      <c r="U225">
        <v>0</v>
      </c>
      <c r="V225">
        <v>1056.74</v>
      </c>
      <c r="W225">
        <v>0</v>
      </c>
      <c r="X225">
        <v>0</v>
      </c>
      <c r="Y225">
        <v>0</v>
      </c>
      <c r="Z225">
        <v>0</v>
      </c>
      <c r="AA225">
        <v>0</v>
      </c>
      <c r="AB225">
        <v>-80</v>
      </c>
      <c r="AC225">
        <v>332.75</v>
      </c>
      <c r="AD225">
        <v>0</v>
      </c>
      <c r="AE225" t="s">
        <v>825</v>
      </c>
      <c r="AF225" t="s">
        <v>846</v>
      </c>
      <c r="AG225" t="s">
        <v>838</v>
      </c>
      <c r="AH225" t="s">
        <v>107</v>
      </c>
    </row>
    <row r="226" spans="1:34" ht="15">
      <c r="A226" t="s">
        <v>823</v>
      </c>
      <c r="B226" t="s">
        <v>845</v>
      </c>
      <c r="C226" t="s">
        <v>837</v>
      </c>
      <c r="D226" t="s">
        <v>185</v>
      </c>
      <c r="E226" t="s">
        <v>106</v>
      </c>
      <c r="F226">
        <v>2012</v>
      </c>
      <c r="G226" t="s">
        <v>113</v>
      </c>
      <c r="H226" t="s">
        <v>186</v>
      </c>
      <c r="I226" t="s">
        <v>115</v>
      </c>
      <c r="J226" t="s">
        <v>187</v>
      </c>
      <c r="L226">
        <v>0</v>
      </c>
      <c r="M226">
        <v>0</v>
      </c>
      <c r="N226">
        <v>98</v>
      </c>
      <c r="O226">
        <v>0</v>
      </c>
      <c r="P226">
        <v>-98</v>
      </c>
      <c r="Q226" t="s">
        <v>103</v>
      </c>
      <c r="R226">
        <v>0</v>
      </c>
      <c r="S226">
        <v>0</v>
      </c>
      <c r="T226">
        <v>0</v>
      </c>
      <c r="U226">
        <v>0</v>
      </c>
      <c r="V226">
        <v>0</v>
      </c>
      <c r="W226">
        <v>0</v>
      </c>
      <c r="X226">
        <v>0</v>
      </c>
      <c r="Y226">
        <v>84</v>
      </c>
      <c r="Z226">
        <v>0</v>
      </c>
      <c r="AA226">
        <v>-7</v>
      </c>
      <c r="AB226">
        <v>0</v>
      </c>
      <c r="AC226">
        <v>21</v>
      </c>
      <c r="AD226">
        <v>0</v>
      </c>
      <c r="AE226" t="s">
        <v>825</v>
      </c>
      <c r="AF226" t="s">
        <v>846</v>
      </c>
      <c r="AG226" t="s">
        <v>838</v>
      </c>
      <c r="AH226" t="s">
        <v>107</v>
      </c>
    </row>
    <row r="227" spans="1:34" ht="15">
      <c r="A227" t="s">
        <v>823</v>
      </c>
      <c r="B227" t="s">
        <v>845</v>
      </c>
      <c r="C227" t="s">
        <v>837</v>
      </c>
      <c r="D227" t="s">
        <v>482</v>
      </c>
      <c r="E227" t="s">
        <v>106</v>
      </c>
      <c r="F227">
        <v>2012</v>
      </c>
      <c r="G227" t="s">
        <v>113</v>
      </c>
      <c r="H227" t="s">
        <v>483</v>
      </c>
      <c r="I227" t="s">
        <v>115</v>
      </c>
      <c r="J227" t="s">
        <v>187</v>
      </c>
      <c r="L227">
        <v>0</v>
      </c>
      <c r="M227">
        <v>0</v>
      </c>
      <c r="N227">
        <v>33</v>
      </c>
      <c r="O227">
        <v>0</v>
      </c>
      <c r="P227">
        <v>-33</v>
      </c>
      <c r="Q227" t="s">
        <v>103</v>
      </c>
      <c r="R227">
        <v>0</v>
      </c>
      <c r="S227">
        <v>0</v>
      </c>
      <c r="T227">
        <v>0</v>
      </c>
      <c r="U227">
        <v>33</v>
      </c>
      <c r="V227">
        <v>0</v>
      </c>
      <c r="W227">
        <v>0</v>
      </c>
      <c r="X227">
        <v>0</v>
      </c>
      <c r="Y227">
        <v>0</v>
      </c>
      <c r="Z227">
        <v>0</v>
      </c>
      <c r="AA227">
        <v>0</v>
      </c>
      <c r="AB227">
        <v>0</v>
      </c>
      <c r="AC227">
        <v>0</v>
      </c>
      <c r="AD227">
        <v>0</v>
      </c>
      <c r="AE227" t="s">
        <v>825</v>
      </c>
      <c r="AF227" t="s">
        <v>846</v>
      </c>
      <c r="AG227" t="s">
        <v>838</v>
      </c>
      <c r="AH227" t="s">
        <v>107</v>
      </c>
    </row>
    <row r="228" spans="1:34" ht="15">
      <c r="A228" t="s">
        <v>823</v>
      </c>
      <c r="B228" t="s">
        <v>847</v>
      </c>
      <c r="C228" t="s">
        <v>827</v>
      </c>
      <c r="D228" t="s">
        <v>127</v>
      </c>
      <c r="E228" t="s">
        <v>106</v>
      </c>
      <c r="F228">
        <v>2012</v>
      </c>
      <c r="G228" t="s">
        <v>113</v>
      </c>
      <c r="H228" t="s">
        <v>128</v>
      </c>
      <c r="I228" t="s">
        <v>115</v>
      </c>
      <c r="J228" t="s">
        <v>129</v>
      </c>
      <c r="K228" t="s">
        <v>130</v>
      </c>
      <c r="L228">
        <v>0</v>
      </c>
      <c r="M228">
        <v>0</v>
      </c>
      <c r="N228">
        <v>254000.18</v>
      </c>
      <c r="O228">
        <v>0</v>
      </c>
      <c r="P228">
        <v>-254000.18</v>
      </c>
      <c r="Q228" t="s">
        <v>103</v>
      </c>
      <c r="R228">
        <v>16057.94</v>
      </c>
      <c r="S228">
        <v>12279.51</v>
      </c>
      <c r="T228">
        <v>33060.35</v>
      </c>
      <c r="U228">
        <v>18891.63</v>
      </c>
      <c r="V228">
        <v>18891.63</v>
      </c>
      <c r="W228">
        <v>18891.63</v>
      </c>
      <c r="X228">
        <v>19814.12</v>
      </c>
      <c r="Y228">
        <v>30969.25</v>
      </c>
      <c r="Z228">
        <v>18891.63</v>
      </c>
      <c r="AA228">
        <v>18891.63</v>
      </c>
      <c r="AB228">
        <v>18891.62</v>
      </c>
      <c r="AC228">
        <v>28469.24</v>
      </c>
      <c r="AD228">
        <v>0</v>
      </c>
      <c r="AE228" t="s">
        <v>825</v>
      </c>
      <c r="AF228" t="s">
        <v>848</v>
      </c>
      <c r="AG228" t="s">
        <v>828</v>
      </c>
      <c r="AH228" t="s">
        <v>107</v>
      </c>
    </row>
    <row r="229" spans="1:34" ht="15">
      <c r="A229" t="s">
        <v>823</v>
      </c>
      <c r="B229" t="s">
        <v>847</v>
      </c>
      <c r="C229" t="s">
        <v>827</v>
      </c>
      <c r="D229" t="s">
        <v>134</v>
      </c>
      <c r="E229" t="s">
        <v>106</v>
      </c>
      <c r="F229">
        <v>2012</v>
      </c>
      <c r="G229" t="s">
        <v>113</v>
      </c>
      <c r="H229" t="s">
        <v>135</v>
      </c>
      <c r="I229" t="s">
        <v>115</v>
      </c>
      <c r="J229" t="s">
        <v>129</v>
      </c>
      <c r="K229" t="s">
        <v>136</v>
      </c>
      <c r="L229">
        <v>0</v>
      </c>
      <c r="M229">
        <v>0</v>
      </c>
      <c r="N229">
        <v>30960</v>
      </c>
      <c r="O229">
        <v>0</v>
      </c>
      <c r="P229">
        <v>-30960</v>
      </c>
      <c r="Q229" t="s">
        <v>103</v>
      </c>
      <c r="R229">
        <v>1264.14</v>
      </c>
      <c r="S229">
        <v>2580</v>
      </c>
      <c r="T229">
        <v>3895.86</v>
      </c>
      <c r="U229">
        <v>2580</v>
      </c>
      <c r="V229">
        <v>2580</v>
      </c>
      <c r="W229">
        <v>2580</v>
      </c>
      <c r="X229">
        <v>2580</v>
      </c>
      <c r="Y229">
        <v>2580</v>
      </c>
      <c r="Z229">
        <v>2580</v>
      </c>
      <c r="AA229">
        <v>2580</v>
      </c>
      <c r="AB229">
        <v>2580</v>
      </c>
      <c r="AC229">
        <v>2580</v>
      </c>
      <c r="AD229">
        <v>0</v>
      </c>
      <c r="AE229" t="s">
        <v>825</v>
      </c>
      <c r="AF229" t="s">
        <v>848</v>
      </c>
      <c r="AG229" t="s">
        <v>828</v>
      </c>
      <c r="AH229" t="s">
        <v>107</v>
      </c>
    </row>
    <row r="230" spans="1:34" ht="15">
      <c r="A230" t="s">
        <v>823</v>
      </c>
      <c r="B230" t="s">
        <v>847</v>
      </c>
      <c r="C230" t="s">
        <v>827</v>
      </c>
      <c r="D230" t="s">
        <v>137</v>
      </c>
      <c r="E230" t="s">
        <v>106</v>
      </c>
      <c r="F230">
        <v>2012</v>
      </c>
      <c r="G230" t="s">
        <v>113</v>
      </c>
      <c r="H230" t="s">
        <v>138</v>
      </c>
      <c r="I230" t="s">
        <v>115</v>
      </c>
      <c r="J230" t="s">
        <v>129</v>
      </c>
      <c r="K230" t="s">
        <v>136</v>
      </c>
      <c r="L230">
        <v>0</v>
      </c>
      <c r="M230">
        <v>0</v>
      </c>
      <c r="N230">
        <v>17267.56</v>
      </c>
      <c r="O230">
        <v>0</v>
      </c>
      <c r="P230">
        <v>-17267.56</v>
      </c>
      <c r="Q230" t="s">
        <v>103</v>
      </c>
      <c r="R230">
        <v>705.89</v>
      </c>
      <c r="S230">
        <v>1411.81</v>
      </c>
      <c r="T230">
        <v>2469.53</v>
      </c>
      <c r="U230">
        <v>1411.81</v>
      </c>
      <c r="V230">
        <v>1411.8</v>
      </c>
      <c r="W230">
        <v>1411.8</v>
      </c>
      <c r="X230">
        <v>1411.8</v>
      </c>
      <c r="Y230">
        <v>2116.75</v>
      </c>
      <c r="Z230">
        <v>1411.81</v>
      </c>
      <c r="AA230">
        <v>1232.8700000000001</v>
      </c>
      <c r="AB230">
        <v>804.61</v>
      </c>
      <c r="AC230">
        <v>1467.08</v>
      </c>
      <c r="AD230">
        <v>0</v>
      </c>
      <c r="AE230" t="s">
        <v>825</v>
      </c>
      <c r="AF230" t="s">
        <v>848</v>
      </c>
      <c r="AG230" t="s">
        <v>828</v>
      </c>
      <c r="AH230" t="s">
        <v>107</v>
      </c>
    </row>
    <row r="231" spans="1:34" ht="15">
      <c r="A231" t="s">
        <v>823</v>
      </c>
      <c r="B231" t="s">
        <v>847</v>
      </c>
      <c r="C231" t="s">
        <v>827</v>
      </c>
      <c r="D231" t="s">
        <v>139</v>
      </c>
      <c r="E231" t="s">
        <v>106</v>
      </c>
      <c r="F231">
        <v>2012</v>
      </c>
      <c r="G231" t="s">
        <v>113</v>
      </c>
      <c r="H231" t="s">
        <v>140</v>
      </c>
      <c r="I231" t="s">
        <v>115</v>
      </c>
      <c r="J231" t="s">
        <v>129</v>
      </c>
      <c r="K231" t="s">
        <v>136</v>
      </c>
      <c r="L231">
        <v>0</v>
      </c>
      <c r="M231">
        <v>0</v>
      </c>
      <c r="N231">
        <v>17752.04</v>
      </c>
      <c r="O231">
        <v>0</v>
      </c>
      <c r="P231">
        <v>-17752.04</v>
      </c>
      <c r="Q231" t="s">
        <v>103</v>
      </c>
      <c r="R231">
        <v>684.82</v>
      </c>
      <c r="S231">
        <v>1369.64</v>
      </c>
      <c r="T231">
        <v>2396.87</v>
      </c>
      <c r="U231">
        <v>1369.64</v>
      </c>
      <c r="V231">
        <v>1337.53</v>
      </c>
      <c r="W231">
        <v>1337.53</v>
      </c>
      <c r="X231">
        <v>1355.94</v>
      </c>
      <c r="Y231">
        <v>2043.1200000000001</v>
      </c>
      <c r="Z231">
        <v>1362.08</v>
      </c>
      <c r="AA231">
        <v>1362.08</v>
      </c>
      <c r="AB231">
        <v>1362.08</v>
      </c>
      <c r="AC231">
        <v>1770.71</v>
      </c>
      <c r="AD231">
        <v>0</v>
      </c>
      <c r="AE231" t="s">
        <v>825</v>
      </c>
      <c r="AF231" t="s">
        <v>848</v>
      </c>
      <c r="AG231" t="s">
        <v>828</v>
      </c>
      <c r="AH231" t="s">
        <v>107</v>
      </c>
    </row>
    <row r="232" spans="1:34" ht="15">
      <c r="A232" t="s">
        <v>823</v>
      </c>
      <c r="B232" t="s">
        <v>847</v>
      </c>
      <c r="C232" t="s">
        <v>827</v>
      </c>
      <c r="D232" t="s">
        <v>141</v>
      </c>
      <c r="E232" t="s">
        <v>106</v>
      </c>
      <c r="F232">
        <v>2012</v>
      </c>
      <c r="G232" t="s">
        <v>113</v>
      </c>
      <c r="H232" t="s">
        <v>142</v>
      </c>
      <c r="I232" t="s">
        <v>115</v>
      </c>
      <c r="J232" t="s">
        <v>129</v>
      </c>
      <c r="K232" t="s">
        <v>136</v>
      </c>
      <c r="L232">
        <v>0</v>
      </c>
      <c r="M232">
        <v>0</v>
      </c>
      <c r="N232">
        <v>924</v>
      </c>
      <c r="O232">
        <v>0</v>
      </c>
      <c r="P232">
        <v>-924</v>
      </c>
      <c r="Q232" t="s">
        <v>103</v>
      </c>
      <c r="R232">
        <v>0</v>
      </c>
      <c r="S232">
        <v>0</v>
      </c>
      <c r="T232">
        <v>0</v>
      </c>
      <c r="U232">
        <v>0</v>
      </c>
      <c r="V232">
        <v>0</v>
      </c>
      <c r="W232">
        <v>462</v>
      </c>
      <c r="X232">
        <v>77</v>
      </c>
      <c r="Y232">
        <v>77</v>
      </c>
      <c r="Z232">
        <v>77</v>
      </c>
      <c r="AA232">
        <v>77</v>
      </c>
      <c r="AB232">
        <v>77</v>
      </c>
      <c r="AC232">
        <v>77</v>
      </c>
      <c r="AD232">
        <v>0</v>
      </c>
      <c r="AE232" t="s">
        <v>825</v>
      </c>
      <c r="AF232" t="s">
        <v>848</v>
      </c>
      <c r="AG232" t="s">
        <v>828</v>
      </c>
      <c r="AH232" t="s">
        <v>107</v>
      </c>
    </row>
    <row r="233" spans="1:34" ht="15">
      <c r="A233" t="s">
        <v>823</v>
      </c>
      <c r="B233" t="s">
        <v>847</v>
      </c>
      <c r="C233" t="s">
        <v>827</v>
      </c>
      <c r="D233" t="s">
        <v>200</v>
      </c>
      <c r="E233" t="s">
        <v>106</v>
      </c>
      <c r="F233">
        <v>2012</v>
      </c>
      <c r="G233" t="s">
        <v>113</v>
      </c>
      <c r="H233" t="s">
        <v>201</v>
      </c>
      <c r="I233" t="s">
        <v>115</v>
      </c>
      <c r="J233" t="s">
        <v>147</v>
      </c>
      <c r="L233">
        <v>0</v>
      </c>
      <c r="M233">
        <v>0</v>
      </c>
      <c r="N233">
        <v>2536.04</v>
      </c>
      <c r="O233">
        <v>0</v>
      </c>
      <c r="P233">
        <v>-2536.04</v>
      </c>
      <c r="Q233" t="s">
        <v>103</v>
      </c>
      <c r="R233">
        <v>0</v>
      </c>
      <c r="S233">
        <v>0</v>
      </c>
      <c r="T233">
        <v>0</v>
      </c>
      <c r="U233">
        <v>0</v>
      </c>
      <c r="V233">
        <v>0</v>
      </c>
      <c r="W233">
        <v>0</v>
      </c>
      <c r="X233">
        <v>0</v>
      </c>
      <c r="Y233">
        <v>0</v>
      </c>
      <c r="Z233">
        <v>0</v>
      </c>
      <c r="AA233">
        <v>0</v>
      </c>
      <c r="AB233">
        <v>2536.04</v>
      </c>
      <c r="AC233">
        <v>0</v>
      </c>
      <c r="AD233">
        <v>0</v>
      </c>
      <c r="AE233" t="s">
        <v>825</v>
      </c>
      <c r="AF233" t="s">
        <v>848</v>
      </c>
      <c r="AG233" t="s">
        <v>828</v>
      </c>
      <c r="AH233" t="s">
        <v>107</v>
      </c>
    </row>
    <row r="234" spans="1:34" ht="15">
      <c r="A234" t="s">
        <v>823</v>
      </c>
      <c r="B234" t="s">
        <v>847</v>
      </c>
      <c r="C234" t="s">
        <v>827</v>
      </c>
      <c r="D234" t="s">
        <v>372</v>
      </c>
      <c r="E234" t="s">
        <v>106</v>
      </c>
      <c r="F234">
        <v>2012</v>
      </c>
      <c r="G234" t="s">
        <v>113</v>
      </c>
      <c r="H234" t="s">
        <v>373</v>
      </c>
      <c r="I234" t="s">
        <v>115</v>
      </c>
      <c r="J234" t="s">
        <v>147</v>
      </c>
      <c r="L234">
        <v>0</v>
      </c>
      <c r="M234">
        <v>0</v>
      </c>
      <c r="N234">
        <v>-3883.6</v>
      </c>
      <c r="O234">
        <v>0</v>
      </c>
      <c r="P234">
        <v>3883.6</v>
      </c>
      <c r="Q234" t="s">
        <v>103</v>
      </c>
      <c r="R234">
        <v>0</v>
      </c>
      <c r="S234">
        <v>0</v>
      </c>
      <c r="T234">
        <v>0</v>
      </c>
      <c r="U234">
        <v>0</v>
      </c>
      <c r="V234">
        <v>0</v>
      </c>
      <c r="W234">
        <v>0</v>
      </c>
      <c r="X234">
        <v>0</v>
      </c>
      <c r="Y234">
        <v>-6222</v>
      </c>
      <c r="Z234">
        <v>0</v>
      </c>
      <c r="AA234">
        <v>0</v>
      </c>
      <c r="AB234">
        <v>2338.4</v>
      </c>
      <c r="AC234">
        <v>0</v>
      </c>
      <c r="AD234">
        <v>0</v>
      </c>
      <c r="AE234" t="s">
        <v>825</v>
      </c>
      <c r="AF234" t="s">
        <v>848</v>
      </c>
      <c r="AG234" t="s">
        <v>828</v>
      </c>
      <c r="AH234" t="s">
        <v>107</v>
      </c>
    </row>
    <row r="235" spans="1:34" ht="15">
      <c r="A235" t="s">
        <v>823</v>
      </c>
      <c r="B235" t="s">
        <v>847</v>
      </c>
      <c r="C235" t="s">
        <v>827</v>
      </c>
      <c r="D235" t="s">
        <v>173</v>
      </c>
      <c r="E235" t="s">
        <v>106</v>
      </c>
      <c r="F235">
        <v>2012</v>
      </c>
      <c r="G235" t="s">
        <v>113</v>
      </c>
      <c r="H235" t="s">
        <v>174</v>
      </c>
      <c r="I235" t="s">
        <v>115</v>
      </c>
      <c r="J235" t="s">
        <v>147</v>
      </c>
      <c r="L235">
        <v>0</v>
      </c>
      <c r="M235">
        <v>0</v>
      </c>
      <c r="N235">
        <v>2882.13</v>
      </c>
      <c r="O235">
        <v>0</v>
      </c>
      <c r="P235">
        <v>-2882.13</v>
      </c>
      <c r="Q235" t="s">
        <v>103</v>
      </c>
      <c r="R235">
        <v>0</v>
      </c>
      <c r="S235">
        <v>108.41</v>
      </c>
      <c r="T235">
        <v>0</v>
      </c>
      <c r="U235">
        <v>0</v>
      </c>
      <c r="V235">
        <v>0</v>
      </c>
      <c r="W235">
        <v>0</v>
      </c>
      <c r="X235">
        <v>0</v>
      </c>
      <c r="Y235">
        <v>0</v>
      </c>
      <c r="Z235">
        <v>0</v>
      </c>
      <c r="AA235">
        <v>0</v>
      </c>
      <c r="AB235">
        <v>950.19</v>
      </c>
      <c r="AC235">
        <v>1823.53</v>
      </c>
      <c r="AD235">
        <v>0</v>
      </c>
      <c r="AE235" t="s">
        <v>825</v>
      </c>
      <c r="AF235" t="s">
        <v>848</v>
      </c>
      <c r="AG235" t="s">
        <v>828</v>
      </c>
      <c r="AH235" t="s">
        <v>107</v>
      </c>
    </row>
    <row r="236" spans="1:34" ht="15">
      <c r="A236" t="s">
        <v>823</v>
      </c>
      <c r="B236" t="s">
        <v>847</v>
      </c>
      <c r="C236" t="s">
        <v>827</v>
      </c>
      <c r="D236" t="s">
        <v>175</v>
      </c>
      <c r="E236" t="s">
        <v>106</v>
      </c>
      <c r="F236">
        <v>2012</v>
      </c>
      <c r="G236" t="s">
        <v>113</v>
      </c>
      <c r="H236" t="s">
        <v>176</v>
      </c>
      <c r="I236" t="s">
        <v>115</v>
      </c>
      <c r="J236" t="s">
        <v>147</v>
      </c>
      <c r="L236">
        <v>0</v>
      </c>
      <c r="M236">
        <v>0</v>
      </c>
      <c r="N236">
        <v>11734.460000000001</v>
      </c>
      <c r="O236">
        <v>0</v>
      </c>
      <c r="P236">
        <v>-11734.460000000001</v>
      </c>
      <c r="Q236" t="s">
        <v>103</v>
      </c>
      <c r="R236">
        <v>0</v>
      </c>
      <c r="S236">
        <v>0</v>
      </c>
      <c r="T236">
        <v>0</v>
      </c>
      <c r="U236">
        <v>0</v>
      </c>
      <c r="V236">
        <v>247</v>
      </c>
      <c r="W236">
        <v>0</v>
      </c>
      <c r="X236">
        <v>2001</v>
      </c>
      <c r="Y236">
        <v>0</v>
      </c>
      <c r="Z236">
        <v>0</v>
      </c>
      <c r="AA236">
        <v>178.96</v>
      </c>
      <c r="AB236">
        <v>9307.5</v>
      </c>
      <c r="AC236">
        <v>0</v>
      </c>
      <c r="AD236">
        <v>0</v>
      </c>
      <c r="AE236" t="s">
        <v>825</v>
      </c>
      <c r="AF236" t="s">
        <v>848</v>
      </c>
      <c r="AG236" t="s">
        <v>828</v>
      </c>
      <c r="AH236" t="s">
        <v>107</v>
      </c>
    </row>
    <row r="237" spans="1:34" ht="15">
      <c r="A237" t="s">
        <v>823</v>
      </c>
      <c r="B237" t="s">
        <v>847</v>
      </c>
      <c r="C237" t="s">
        <v>827</v>
      </c>
      <c r="D237" t="s">
        <v>380</v>
      </c>
      <c r="E237" t="s">
        <v>106</v>
      </c>
      <c r="F237">
        <v>2012</v>
      </c>
      <c r="G237" t="s">
        <v>113</v>
      </c>
      <c r="H237" t="s">
        <v>381</v>
      </c>
      <c r="I237" t="s">
        <v>115</v>
      </c>
      <c r="J237" t="s">
        <v>150</v>
      </c>
      <c r="L237">
        <v>0</v>
      </c>
      <c r="M237">
        <v>0</v>
      </c>
      <c r="N237">
        <v>129.3</v>
      </c>
      <c r="O237">
        <v>0</v>
      </c>
      <c r="P237">
        <v>-129.3</v>
      </c>
      <c r="Q237" t="s">
        <v>103</v>
      </c>
      <c r="R237">
        <v>0</v>
      </c>
      <c r="S237">
        <v>0</v>
      </c>
      <c r="T237">
        <v>0</v>
      </c>
      <c r="U237">
        <v>0</v>
      </c>
      <c r="V237">
        <v>0</v>
      </c>
      <c r="W237">
        <v>52.800000000000004</v>
      </c>
      <c r="X237">
        <v>0</v>
      </c>
      <c r="Y237">
        <v>0</v>
      </c>
      <c r="Z237">
        <v>76.5</v>
      </c>
      <c r="AA237">
        <v>0</v>
      </c>
      <c r="AB237">
        <v>0</v>
      </c>
      <c r="AC237">
        <v>0</v>
      </c>
      <c r="AD237">
        <v>0</v>
      </c>
      <c r="AE237" t="s">
        <v>825</v>
      </c>
      <c r="AF237" t="s">
        <v>848</v>
      </c>
      <c r="AG237" t="s">
        <v>828</v>
      </c>
      <c r="AH237" t="s">
        <v>107</v>
      </c>
    </row>
    <row r="238" spans="1:34" ht="15">
      <c r="A238" t="s">
        <v>823</v>
      </c>
      <c r="B238" t="s">
        <v>847</v>
      </c>
      <c r="C238" t="s">
        <v>827</v>
      </c>
      <c r="D238" t="s">
        <v>410</v>
      </c>
      <c r="E238" t="s">
        <v>106</v>
      </c>
      <c r="F238">
        <v>2012</v>
      </c>
      <c r="G238" t="s">
        <v>113</v>
      </c>
      <c r="H238" t="s">
        <v>411</v>
      </c>
      <c r="I238" t="s">
        <v>115</v>
      </c>
      <c r="J238" t="s">
        <v>150</v>
      </c>
      <c r="L238">
        <v>0</v>
      </c>
      <c r="M238">
        <v>0</v>
      </c>
      <c r="N238">
        <v>220</v>
      </c>
      <c r="O238">
        <v>0</v>
      </c>
      <c r="P238">
        <v>-220</v>
      </c>
      <c r="Q238" t="s">
        <v>103</v>
      </c>
      <c r="R238">
        <v>0</v>
      </c>
      <c r="S238">
        <v>0</v>
      </c>
      <c r="T238">
        <v>0</v>
      </c>
      <c r="U238">
        <v>0</v>
      </c>
      <c r="V238">
        <v>0</v>
      </c>
      <c r="W238">
        <v>90</v>
      </c>
      <c r="X238">
        <v>0</v>
      </c>
      <c r="Y238">
        <v>0</v>
      </c>
      <c r="Z238">
        <v>130</v>
      </c>
      <c r="AA238">
        <v>0</v>
      </c>
      <c r="AB238">
        <v>0</v>
      </c>
      <c r="AC238">
        <v>0</v>
      </c>
      <c r="AD238">
        <v>0</v>
      </c>
      <c r="AE238" t="s">
        <v>825</v>
      </c>
      <c r="AF238" t="s">
        <v>848</v>
      </c>
      <c r="AG238" t="s">
        <v>828</v>
      </c>
      <c r="AH238" t="s">
        <v>107</v>
      </c>
    </row>
    <row r="239" spans="1:34" ht="15">
      <c r="A239" t="s">
        <v>823</v>
      </c>
      <c r="B239" t="s">
        <v>847</v>
      </c>
      <c r="C239" t="s">
        <v>827</v>
      </c>
      <c r="D239" t="s">
        <v>148</v>
      </c>
      <c r="E239" t="s">
        <v>106</v>
      </c>
      <c r="F239">
        <v>2012</v>
      </c>
      <c r="G239" t="s">
        <v>113</v>
      </c>
      <c r="H239" t="s">
        <v>149</v>
      </c>
      <c r="I239" t="s">
        <v>115</v>
      </c>
      <c r="J239" t="s">
        <v>150</v>
      </c>
      <c r="L239">
        <v>0</v>
      </c>
      <c r="M239">
        <v>0</v>
      </c>
      <c r="N239">
        <v>937.79</v>
      </c>
      <c r="O239">
        <v>0</v>
      </c>
      <c r="P239">
        <v>-937.79</v>
      </c>
      <c r="Q239" t="s">
        <v>103</v>
      </c>
      <c r="R239">
        <v>0</v>
      </c>
      <c r="S239">
        <v>856.4300000000001</v>
      </c>
      <c r="T239">
        <v>81.36</v>
      </c>
      <c r="U239">
        <v>0</v>
      </c>
      <c r="V239">
        <v>0</v>
      </c>
      <c r="W239">
        <v>0</v>
      </c>
      <c r="X239">
        <v>0</v>
      </c>
      <c r="Y239">
        <v>0</v>
      </c>
      <c r="Z239">
        <v>0</v>
      </c>
      <c r="AA239">
        <v>0</v>
      </c>
      <c r="AB239">
        <v>0</v>
      </c>
      <c r="AC239">
        <v>0</v>
      </c>
      <c r="AD239">
        <v>0</v>
      </c>
      <c r="AE239" t="s">
        <v>825</v>
      </c>
      <c r="AF239" t="s">
        <v>848</v>
      </c>
      <c r="AG239" t="s">
        <v>828</v>
      </c>
      <c r="AH239" t="s">
        <v>107</v>
      </c>
    </row>
    <row r="240" spans="1:34" ht="15">
      <c r="A240" t="s">
        <v>823</v>
      </c>
      <c r="B240" t="s">
        <v>847</v>
      </c>
      <c r="C240" t="s">
        <v>827</v>
      </c>
      <c r="D240" t="s">
        <v>223</v>
      </c>
      <c r="E240" t="s">
        <v>106</v>
      </c>
      <c r="F240">
        <v>2012</v>
      </c>
      <c r="G240" t="s">
        <v>113</v>
      </c>
      <c r="H240" t="s">
        <v>224</v>
      </c>
      <c r="I240" t="s">
        <v>115</v>
      </c>
      <c r="J240" t="s">
        <v>150</v>
      </c>
      <c r="L240">
        <v>0</v>
      </c>
      <c r="M240">
        <v>0</v>
      </c>
      <c r="N240">
        <v>1979</v>
      </c>
      <c r="O240">
        <v>0</v>
      </c>
      <c r="P240">
        <v>-1979</v>
      </c>
      <c r="Q240" t="s">
        <v>103</v>
      </c>
      <c r="R240">
        <v>0</v>
      </c>
      <c r="S240">
        <v>0</v>
      </c>
      <c r="T240">
        <v>85</v>
      </c>
      <c r="U240">
        <v>215</v>
      </c>
      <c r="V240">
        <v>0</v>
      </c>
      <c r="W240">
        <v>0</v>
      </c>
      <c r="X240">
        <v>1084</v>
      </c>
      <c r="Y240">
        <v>0</v>
      </c>
      <c r="Z240">
        <v>0</v>
      </c>
      <c r="AA240">
        <v>520</v>
      </c>
      <c r="AB240">
        <v>75</v>
      </c>
      <c r="AC240">
        <v>0</v>
      </c>
      <c r="AD240">
        <v>0</v>
      </c>
      <c r="AE240" t="s">
        <v>825</v>
      </c>
      <c r="AF240" t="s">
        <v>848</v>
      </c>
      <c r="AG240" t="s">
        <v>828</v>
      </c>
      <c r="AH240" t="s">
        <v>107</v>
      </c>
    </row>
    <row r="241" spans="1:34" ht="15">
      <c r="A241" t="s">
        <v>823</v>
      </c>
      <c r="B241" t="s">
        <v>847</v>
      </c>
      <c r="C241" t="s">
        <v>827</v>
      </c>
      <c r="D241" t="s">
        <v>478</v>
      </c>
      <c r="E241" t="s">
        <v>106</v>
      </c>
      <c r="F241">
        <v>2012</v>
      </c>
      <c r="G241" t="s">
        <v>113</v>
      </c>
      <c r="H241" t="s">
        <v>479</v>
      </c>
      <c r="I241" t="s">
        <v>115</v>
      </c>
      <c r="J241" t="s">
        <v>150</v>
      </c>
      <c r="L241">
        <v>0</v>
      </c>
      <c r="M241">
        <v>0</v>
      </c>
      <c r="N241">
        <v>534.08</v>
      </c>
      <c r="O241">
        <v>0</v>
      </c>
      <c r="P241">
        <v>-534.08</v>
      </c>
      <c r="Q241" t="s">
        <v>103</v>
      </c>
      <c r="R241">
        <v>0</v>
      </c>
      <c r="S241">
        <v>0</v>
      </c>
      <c r="T241">
        <v>0</v>
      </c>
      <c r="U241">
        <v>0</v>
      </c>
      <c r="V241">
        <v>0</v>
      </c>
      <c r="W241">
        <v>0</v>
      </c>
      <c r="X241">
        <v>0</v>
      </c>
      <c r="Y241">
        <v>0</v>
      </c>
      <c r="Z241">
        <v>0</v>
      </c>
      <c r="AA241">
        <v>0</v>
      </c>
      <c r="AB241">
        <v>0</v>
      </c>
      <c r="AC241">
        <v>534.08</v>
      </c>
      <c r="AD241">
        <v>0</v>
      </c>
      <c r="AE241" t="s">
        <v>825</v>
      </c>
      <c r="AF241" t="s">
        <v>848</v>
      </c>
      <c r="AG241" t="s">
        <v>828</v>
      </c>
      <c r="AH241" t="s">
        <v>107</v>
      </c>
    </row>
    <row r="242" spans="1:34" ht="15">
      <c r="A242" t="s">
        <v>823</v>
      </c>
      <c r="B242" t="s">
        <v>847</v>
      </c>
      <c r="C242" t="s">
        <v>827</v>
      </c>
      <c r="D242" t="s">
        <v>494</v>
      </c>
      <c r="E242" t="s">
        <v>106</v>
      </c>
      <c r="F242">
        <v>2012</v>
      </c>
      <c r="G242" t="s">
        <v>113</v>
      </c>
      <c r="H242" t="s">
        <v>495</v>
      </c>
      <c r="I242" t="s">
        <v>115</v>
      </c>
      <c r="J242" t="s">
        <v>150</v>
      </c>
      <c r="L242">
        <v>0</v>
      </c>
      <c r="M242">
        <v>0</v>
      </c>
      <c r="N242">
        <v>460</v>
      </c>
      <c r="O242">
        <v>0</v>
      </c>
      <c r="P242">
        <v>-460</v>
      </c>
      <c r="Q242" t="s">
        <v>103</v>
      </c>
      <c r="R242">
        <v>0</v>
      </c>
      <c r="S242">
        <v>0</v>
      </c>
      <c r="T242">
        <v>0</v>
      </c>
      <c r="U242">
        <v>0</v>
      </c>
      <c r="V242">
        <v>0</v>
      </c>
      <c r="W242">
        <v>0</v>
      </c>
      <c r="X242">
        <v>0</v>
      </c>
      <c r="Y242">
        <v>0</v>
      </c>
      <c r="Z242">
        <v>0</v>
      </c>
      <c r="AA242">
        <v>460</v>
      </c>
      <c r="AB242">
        <v>0</v>
      </c>
      <c r="AC242">
        <v>0</v>
      </c>
      <c r="AD242">
        <v>0</v>
      </c>
      <c r="AE242" t="s">
        <v>825</v>
      </c>
      <c r="AF242" t="s">
        <v>848</v>
      </c>
      <c r="AG242" t="s">
        <v>828</v>
      </c>
      <c r="AH242" t="s">
        <v>107</v>
      </c>
    </row>
    <row r="243" spans="1:34" ht="15">
      <c r="A243" t="s">
        <v>823</v>
      </c>
      <c r="B243" t="s">
        <v>847</v>
      </c>
      <c r="C243" t="s">
        <v>827</v>
      </c>
      <c r="D243" t="s">
        <v>183</v>
      </c>
      <c r="E243" t="s">
        <v>106</v>
      </c>
      <c r="F243">
        <v>2012</v>
      </c>
      <c r="G243" t="s">
        <v>113</v>
      </c>
      <c r="H243" t="s">
        <v>184</v>
      </c>
      <c r="I243" t="s">
        <v>115</v>
      </c>
      <c r="J243" t="s">
        <v>150</v>
      </c>
      <c r="L243">
        <v>0</v>
      </c>
      <c r="M243">
        <v>0</v>
      </c>
      <c r="N243">
        <v>10950</v>
      </c>
      <c r="O243">
        <v>0</v>
      </c>
      <c r="P243">
        <v>-10950</v>
      </c>
      <c r="Q243" t="s">
        <v>103</v>
      </c>
      <c r="R243">
        <v>0</v>
      </c>
      <c r="S243">
        <v>0</v>
      </c>
      <c r="T243">
        <v>0</v>
      </c>
      <c r="U243">
        <v>0</v>
      </c>
      <c r="V243">
        <v>0</v>
      </c>
      <c r="W243">
        <v>0</v>
      </c>
      <c r="X243">
        <v>0</v>
      </c>
      <c r="Y243">
        <v>0</v>
      </c>
      <c r="Z243">
        <v>10950</v>
      </c>
      <c r="AA243">
        <v>0</v>
      </c>
      <c r="AB243">
        <v>0</v>
      </c>
      <c r="AC243">
        <v>0</v>
      </c>
      <c r="AD243">
        <v>0</v>
      </c>
      <c r="AE243" t="s">
        <v>825</v>
      </c>
      <c r="AF243" t="s">
        <v>848</v>
      </c>
      <c r="AG243" t="s">
        <v>828</v>
      </c>
      <c r="AH243" t="s">
        <v>107</v>
      </c>
    </row>
    <row r="244" spans="1:34" ht="15">
      <c r="A244" t="s">
        <v>823</v>
      </c>
      <c r="B244" t="s">
        <v>847</v>
      </c>
      <c r="C244" t="s">
        <v>827</v>
      </c>
      <c r="D244" t="s">
        <v>151</v>
      </c>
      <c r="E244" t="s">
        <v>106</v>
      </c>
      <c r="F244">
        <v>2012</v>
      </c>
      <c r="G244" t="s">
        <v>113</v>
      </c>
      <c r="H244" t="s">
        <v>152</v>
      </c>
      <c r="I244" t="s">
        <v>115</v>
      </c>
      <c r="J244" t="s">
        <v>150</v>
      </c>
      <c r="L244">
        <v>0</v>
      </c>
      <c r="M244">
        <v>0</v>
      </c>
      <c r="N244">
        <v>9212.44</v>
      </c>
      <c r="O244">
        <v>0</v>
      </c>
      <c r="P244">
        <v>-9212.44</v>
      </c>
      <c r="Q244" t="s">
        <v>103</v>
      </c>
      <c r="R244">
        <v>999</v>
      </c>
      <c r="S244">
        <v>0</v>
      </c>
      <c r="T244">
        <v>0</v>
      </c>
      <c r="U244">
        <v>999</v>
      </c>
      <c r="V244">
        <v>0</v>
      </c>
      <c r="W244">
        <v>1170</v>
      </c>
      <c r="X244">
        <v>0</v>
      </c>
      <c r="Y244">
        <v>3000</v>
      </c>
      <c r="Z244">
        <v>1166.89</v>
      </c>
      <c r="AA244">
        <v>0</v>
      </c>
      <c r="AB244">
        <v>680</v>
      </c>
      <c r="AC244">
        <v>1197.55</v>
      </c>
      <c r="AD244">
        <v>0</v>
      </c>
      <c r="AE244" t="s">
        <v>825</v>
      </c>
      <c r="AF244" t="s">
        <v>848</v>
      </c>
      <c r="AG244" t="s">
        <v>828</v>
      </c>
      <c r="AH244" t="s">
        <v>107</v>
      </c>
    </row>
    <row r="245" spans="1:34" ht="15">
      <c r="A245" t="s">
        <v>823</v>
      </c>
      <c r="B245" t="s">
        <v>847</v>
      </c>
      <c r="C245" t="s">
        <v>827</v>
      </c>
      <c r="D245" t="s">
        <v>482</v>
      </c>
      <c r="E245" t="s">
        <v>106</v>
      </c>
      <c r="F245">
        <v>2012</v>
      </c>
      <c r="G245" t="s">
        <v>113</v>
      </c>
      <c r="H245" t="s">
        <v>483</v>
      </c>
      <c r="I245" t="s">
        <v>115</v>
      </c>
      <c r="J245" t="s">
        <v>187</v>
      </c>
      <c r="L245">
        <v>0</v>
      </c>
      <c r="M245">
        <v>0</v>
      </c>
      <c r="N245">
        <v>1209.73</v>
      </c>
      <c r="O245">
        <v>0</v>
      </c>
      <c r="P245">
        <v>-1209.73</v>
      </c>
      <c r="Q245" t="s">
        <v>103</v>
      </c>
      <c r="R245">
        <v>0</v>
      </c>
      <c r="S245">
        <v>0</v>
      </c>
      <c r="T245">
        <v>0</v>
      </c>
      <c r="U245">
        <v>0</v>
      </c>
      <c r="V245">
        <v>0</v>
      </c>
      <c r="W245">
        <v>36</v>
      </c>
      <c r="X245">
        <v>336.90000000000003</v>
      </c>
      <c r="Y245">
        <v>0</v>
      </c>
      <c r="Z245">
        <v>0</v>
      </c>
      <c r="AA245">
        <v>836.83</v>
      </c>
      <c r="AB245">
        <v>0</v>
      </c>
      <c r="AC245">
        <v>0</v>
      </c>
      <c r="AD245">
        <v>0</v>
      </c>
      <c r="AE245" t="s">
        <v>825</v>
      </c>
      <c r="AF245" t="s">
        <v>848</v>
      </c>
      <c r="AG245" t="s">
        <v>828</v>
      </c>
      <c r="AH245" t="s">
        <v>107</v>
      </c>
    </row>
    <row r="246" spans="1:34" ht="15">
      <c r="A246" t="s">
        <v>823</v>
      </c>
      <c r="B246" t="s">
        <v>102</v>
      </c>
      <c r="C246" t="s">
        <v>824</v>
      </c>
      <c r="D246" t="s">
        <v>170</v>
      </c>
      <c r="E246" t="s">
        <v>102</v>
      </c>
      <c r="F246">
        <v>2012</v>
      </c>
      <c r="G246" t="s">
        <v>121</v>
      </c>
      <c r="H246" t="s">
        <v>171</v>
      </c>
      <c r="I246" t="s">
        <v>123</v>
      </c>
      <c r="J246" t="s">
        <v>124</v>
      </c>
      <c r="L246">
        <v>-3723367</v>
      </c>
      <c r="M246">
        <v>-3723367</v>
      </c>
      <c r="N246">
        <v>-3647368</v>
      </c>
      <c r="O246">
        <v>0</v>
      </c>
      <c r="P246">
        <v>-75999</v>
      </c>
      <c r="Q246" t="s">
        <v>849</v>
      </c>
      <c r="R246">
        <v>0</v>
      </c>
      <c r="S246">
        <v>-906261</v>
      </c>
      <c r="T246">
        <v>-8306</v>
      </c>
      <c r="U246">
        <v>-914567</v>
      </c>
      <c r="V246">
        <v>0</v>
      </c>
      <c r="W246">
        <v>0</v>
      </c>
      <c r="X246">
        <v>-909117</v>
      </c>
      <c r="Y246">
        <v>0</v>
      </c>
      <c r="Z246">
        <v>0</v>
      </c>
      <c r="AA246">
        <v>-909117</v>
      </c>
      <c r="AB246">
        <v>0</v>
      </c>
      <c r="AC246">
        <v>0</v>
      </c>
      <c r="AD246">
        <v>0</v>
      </c>
      <c r="AE246" t="s">
        <v>825</v>
      </c>
      <c r="AF246" t="s">
        <v>105</v>
      </c>
      <c r="AG246" t="s">
        <v>826</v>
      </c>
      <c r="AH246" t="s">
        <v>105</v>
      </c>
    </row>
    <row r="247" spans="1:34" ht="15">
      <c r="A247" t="s">
        <v>823</v>
      </c>
      <c r="B247" t="s">
        <v>102</v>
      </c>
      <c r="C247" t="s">
        <v>824</v>
      </c>
      <c r="D247" t="s">
        <v>804</v>
      </c>
      <c r="E247" t="s">
        <v>102</v>
      </c>
      <c r="F247">
        <v>2012</v>
      </c>
      <c r="G247" t="s">
        <v>121</v>
      </c>
      <c r="H247" t="s">
        <v>850</v>
      </c>
      <c r="I247" t="s">
        <v>123</v>
      </c>
      <c r="J247" t="s">
        <v>220</v>
      </c>
      <c r="L247">
        <v>0</v>
      </c>
      <c r="M247">
        <v>0</v>
      </c>
      <c r="N247">
        <v>-11697.47</v>
      </c>
      <c r="O247">
        <v>0</v>
      </c>
      <c r="P247">
        <v>11697.47</v>
      </c>
      <c r="Q247" t="s">
        <v>103</v>
      </c>
      <c r="R247">
        <v>0</v>
      </c>
      <c r="S247">
        <v>-803.71</v>
      </c>
      <c r="T247">
        <v>-1108.44</v>
      </c>
      <c r="U247">
        <v>-863.19</v>
      </c>
      <c r="V247">
        <v>-1090.34</v>
      </c>
      <c r="W247">
        <v>-850.04</v>
      </c>
      <c r="X247">
        <v>-836.29</v>
      </c>
      <c r="Y247">
        <v>-1219.81</v>
      </c>
      <c r="Z247">
        <v>-814.95</v>
      </c>
      <c r="AA247">
        <v>-696.16</v>
      </c>
      <c r="AB247">
        <v>-1127.27</v>
      </c>
      <c r="AC247">
        <v>-1199.79</v>
      </c>
      <c r="AD247">
        <v>-1087.48</v>
      </c>
      <c r="AE247" t="s">
        <v>825</v>
      </c>
      <c r="AF247" t="s">
        <v>105</v>
      </c>
      <c r="AG247" t="s">
        <v>826</v>
      </c>
      <c r="AH247" t="s">
        <v>105</v>
      </c>
    </row>
    <row r="248" spans="1:34" ht="15">
      <c r="A248" t="s">
        <v>823</v>
      </c>
      <c r="B248" t="s">
        <v>102</v>
      </c>
      <c r="C248" t="s">
        <v>824</v>
      </c>
      <c r="D248" t="s">
        <v>807</v>
      </c>
      <c r="E248" t="s">
        <v>102</v>
      </c>
      <c r="F248">
        <v>2012</v>
      </c>
      <c r="G248" t="s">
        <v>121</v>
      </c>
      <c r="H248" t="s">
        <v>851</v>
      </c>
      <c r="I248" t="s">
        <v>123</v>
      </c>
      <c r="J248" t="s">
        <v>220</v>
      </c>
      <c r="L248">
        <v>0</v>
      </c>
      <c r="M248">
        <v>0</v>
      </c>
      <c r="N248">
        <v>175.45000000000002</v>
      </c>
      <c r="O248">
        <v>0</v>
      </c>
      <c r="P248">
        <v>-175.45000000000002</v>
      </c>
      <c r="Q248" t="s">
        <v>103</v>
      </c>
      <c r="R248">
        <v>0</v>
      </c>
      <c r="S248">
        <v>12.06</v>
      </c>
      <c r="T248">
        <v>16.63</v>
      </c>
      <c r="U248">
        <v>12.950000000000001</v>
      </c>
      <c r="V248">
        <v>16.35</v>
      </c>
      <c r="W248">
        <v>12.75</v>
      </c>
      <c r="X248">
        <v>12.540000000000001</v>
      </c>
      <c r="Y248">
        <v>18.29</v>
      </c>
      <c r="Z248">
        <v>12.22</v>
      </c>
      <c r="AA248">
        <v>10.44</v>
      </c>
      <c r="AB248">
        <v>16.91</v>
      </c>
      <c r="AC248">
        <v>17.990000000000002</v>
      </c>
      <c r="AD248">
        <v>16.32</v>
      </c>
      <c r="AE248" t="s">
        <v>825</v>
      </c>
      <c r="AF248" t="s">
        <v>105</v>
      </c>
      <c r="AG248" t="s">
        <v>826</v>
      </c>
      <c r="AH248" t="s">
        <v>105</v>
      </c>
    </row>
    <row r="249" spans="1:34" ht="15">
      <c r="A249" t="s">
        <v>823</v>
      </c>
      <c r="B249" t="s">
        <v>102</v>
      </c>
      <c r="C249" t="s">
        <v>824</v>
      </c>
      <c r="D249" t="s">
        <v>852</v>
      </c>
      <c r="E249" t="s">
        <v>102</v>
      </c>
      <c r="F249">
        <v>2012</v>
      </c>
      <c r="G249" t="s">
        <v>121</v>
      </c>
      <c r="H249" t="s">
        <v>853</v>
      </c>
      <c r="I249" t="s">
        <v>123</v>
      </c>
      <c r="J249" t="s">
        <v>220</v>
      </c>
      <c r="L249">
        <v>0</v>
      </c>
      <c r="M249">
        <v>0</v>
      </c>
      <c r="N249">
        <v>193.99</v>
      </c>
      <c r="O249">
        <v>0</v>
      </c>
      <c r="P249">
        <v>-193.99</v>
      </c>
      <c r="Q249" t="s">
        <v>103</v>
      </c>
      <c r="R249">
        <v>0</v>
      </c>
      <c r="S249">
        <v>49.47</v>
      </c>
      <c r="T249">
        <v>62.39</v>
      </c>
      <c r="U249">
        <v>54.03</v>
      </c>
      <c r="V249">
        <v>66.69</v>
      </c>
      <c r="W249">
        <v>59.56</v>
      </c>
      <c r="X249">
        <v>53.21</v>
      </c>
      <c r="Y249">
        <v>72.02</v>
      </c>
      <c r="Z249">
        <v>-477.85</v>
      </c>
      <c r="AA249">
        <v>41.33</v>
      </c>
      <c r="AB249">
        <v>68.02</v>
      </c>
      <c r="AC249">
        <v>78.79</v>
      </c>
      <c r="AD249">
        <v>66.33</v>
      </c>
      <c r="AE249" t="s">
        <v>825</v>
      </c>
      <c r="AF249" t="s">
        <v>105</v>
      </c>
      <c r="AG249" t="s">
        <v>826</v>
      </c>
      <c r="AH249" t="s">
        <v>105</v>
      </c>
    </row>
    <row r="250" spans="1:34" ht="15">
      <c r="A250" t="s">
        <v>823</v>
      </c>
      <c r="B250" t="s">
        <v>102</v>
      </c>
      <c r="C250" t="s">
        <v>824</v>
      </c>
      <c r="D250" t="s">
        <v>854</v>
      </c>
      <c r="E250" t="s">
        <v>102</v>
      </c>
      <c r="F250">
        <v>2012</v>
      </c>
      <c r="G250" t="s">
        <v>121</v>
      </c>
      <c r="H250" t="s">
        <v>855</v>
      </c>
      <c r="I250" t="s">
        <v>123</v>
      </c>
      <c r="J250" t="s">
        <v>220</v>
      </c>
      <c r="L250">
        <v>0</v>
      </c>
      <c r="M250">
        <v>0</v>
      </c>
      <c r="N250">
        <v>561.22</v>
      </c>
      <c r="O250">
        <v>0</v>
      </c>
      <c r="P250">
        <v>-561.22</v>
      </c>
      <c r="Q250" t="s">
        <v>103</v>
      </c>
      <c r="R250">
        <v>0</v>
      </c>
      <c r="S250">
        <v>0</v>
      </c>
      <c r="T250">
        <v>0</v>
      </c>
      <c r="U250">
        <v>0</v>
      </c>
      <c r="V250">
        <v>0</v>
      </c>
      <c r="W250">
        <v>0</v>
      </c>
      <c r="X250">
        <v>0</v>
      </c>
      <c r="Y250">
        <v>0</v>
      </c>
      <c r="Z250">
        <v>0</v>
      </c>
      <c r="AA250">
        <v>0</v>
      </c>
      <c r="AB250">
        <v>0</v>
      </c>
      <c r="AC250">
        <v>561.22</v>
      </c>
      <c r="AD250">
        <v>0</v>
      </c>
      <c r="AE250" t="s">
        <v>825</v>
      </c>
      <c r="AF250" t="s">
        <v>105</v>
      </c>
      <c r="AG250" t="s">
        <v>826</v>
      </c>
      <c r="AH250" t="s">
        <v>105</v>
      </c>
    </row>
    <row r="251" spans="1:34" ht="15">
      <c r="A251" t="s">
        <v>823</v>
      </c>
      <c r="B251" t="s">
        <v>102</v>
      </c>
      <c r="C251" t="s">
        <v>824</v>
      </c>
      <c r="D251" t="s">
        <v>856</v>
      </c>
      <c r="E251" t="s">
        <v>102</v>
      </c>
      <c r="F251">
        <v>2012</v>
      </c>
      <c r="G251" t="s">
        <v>121</v>
      </c>
      <c r="H251" t="s">
        <v>857</v>
      </c>
      <c r="I251" t="s">
        <v>123</v>
      </c>
      <c r="J251" t="s">
        <v>220</v>
      </c>
      <c r="L251">
        <v>0</v>
      </c>
      <c r="M251">
        <v>0</v>
      </c>
      <c r="N251">
        <v>0</v>
      </c>
      <c r="O251">
        <v>0</v>
      </c>
      <c r="P251">
        <v>0</v>
      </c>
      <c r="Q251" t="s">
        <v>103</v>
      </c>
      <c r="R251">
        <v>0</v>
      </c>
      <c r="S251">
        <v>0</v>
      </c>
      <c r="T251">
        <v>0</v>
      </c>
      <c r="U251">
        <v>0</v>
      </c>
      <c r="V251">
        <v>0</v>
      </c>
      <c r="W251">
        <v>0</v>
      </c>
      <c r="X251">
        <v>0</v>
      </c>
      <c r="Y251">
        <v>0</v>
      </c>
      <c r="Z251">
        <v>0</v>
      </c>
      <c r="AA251">
        <v>0</v>
      </c>
      <c r="AB251">
        <v>0</v>
      </c>
      <c r="AC251">
        <v>0</v>
      </c>
      <c r="AD251">
        <v>0</v>
      </c>
      <c r="AE251" t="s">
        <v>825</v>
      </c>
      <c r="AF251" t="s">
        <v>105</v>
      </c>
      <c r="AG251" t="s">
        <v>826</v>
      </c>
      <c r="AH251" t="s">
        <v>105</v>
      </c>
    </row>
    <row r="252" spans="1:34" ht="15">
      <c r="A252" t="s">
        <v>823</v>
      </c>
      <c r="B252" t="s">
        <v>102</v>
      </c>
      <c r="C252" t="s">
        <v>824</v>
      </c>
      <c r="D252" t="s">
        <v>810</v>
      </c>
      <c r="E252" t="s">
        <v>102</v>
      </c>
      <c r="F252">
        <v>2012</v>
      </c>
      <c r="G252" t="s">
        <v>121</v>
      </c>
      <c r="H252" t="s">
        <v>858</v>
      </c>
      <c r="I252" t="s">
        <v>123</v>
      </c>
      <c r="J252" t="s">
        <v>220</v>
      </c>
      <c r="L252">
        <v>0</v>
      </c>
      <c r="M252">
        <v>0</v>
      </c>
      <c r="N252">
        <v>-777</v>
      </c>
      <c r="O252">
        <v>0</v>
      </c>
      <c r="P252">
        <v>777</v>
      </c>
      <c r="Q252" t="s">
        <v>103</v>
      </c>
      <c r="R252">
        <v>0</v>
      </c>
      <c r="S252">
        <v>0</v>
      </c>
      <c r="T252">
        <v>0</v>
      </c>
      <c r="U252">
        <v>0</v>
      </c>
      <c r="V252">
        <v>0</v>
      </c>
      <c r="W252">
        <v>0</v>
      </c>
      <c r="X252">
        <v>0</v>
      </c>
      <c r="Y252">
        <v>0</v>
      </c>
      <c r="Z252">
        <v>0</v>
      </c>
      <c r="AA252">
        <v>0</v>
      </c>
      <c r="AB252">
        <v>0</v>
      </c>
      <c r="AC252">
        <v>-777</v>
      </c>
      <c r="AD252">
        <v>0</v>
      </c>
      <c r="AE252" t="s">
        <v>825</v>
      </c>
      <c r="AF252" t="s">
        <v>105</v>
      </c>
      <c r="AG252" t="s">
        <v>826</v>
      </c>
      <c r="AH252" t="s">
        <v>105</v>
      </c>
    </row>
    <row r="253" spans="1:34" ht="15">
      <c r="A253" t="s">
        <v>823</v>
      </c>
      <c r="B253" t="s">
        <v>102</v>
      </c>
      <c r="C253" t="s">
        <v>824</v>
      </c>
      <c r="D253" t="s">
        <v>859</v>
      </c>
      <c r="E253" t="s">
        <v>102</v>
      </c>
      <c r="F253">
        <v>2012</v>
      </c>
      <c r="G253" t="s">
        <v>121</v>
      </c>
      <c r="H253" t="s">
        <v>860</v>
      </c>
      <c r="I253" t="s">
        <v>123</v>
      </c>
      <c r="J253" t="s">
        <v>220</v>
      </c>
      <c r="L253">
        <v>0</v>
      </c>
      <c r="M253">
        <v>0</v>
      </c>
      <c r="N253">
        <v>-13554.81</v>
      </c>
      <c r="O253">
        <v>0</v>
      </c>
      <c r="P253">
        <v>13554.81</v>
      </c>
      <c r="Q253" t="s">
        <v>103</v>
      </c>
      <c r="R253">
        <v>0</v>
      </c>
      <c r="S253">
        <v>0</v>
      </c>
      <c r="T253">
        <v>0</v>
      </c>
      <c r="U253">
        <v>0</v>
      </c>
      <c r="V253">
        <v>0</v>
      </c>
      <c r="W253">
        <v>0</v>
      </c>
      <c r="X253">
        <v>0</v>
      </c>
      <c r="Y253">
        <v>-1743.71</v>
      </c>
      <c r="Z253">
        <v>0</v>
      </c>
      <c r="AA253">
        <v>-11811.1</v>
      </c>
      <c r="AB253">
        <v>0</v>
      </c>
      <c r="AC253">
        <v>0</v>
      </c>
      <c r="AD253">
        <v>0</v>
      </c>
      <c r="AE253" t="s">
        <v>825</v>
      </c>
      <c r="AF253" t="s">
        <v>105</v>
      </c>
      <c r="AG253" t="s">
        <v>826</v>
      </c>
      <c r="AH253" t="s">
        <v>105</v>
      </c>
    </row>
    <row r="254" spans="1:34" ht="15">
      <c r="A254" t="s">
        <v>823</v>
      </c>
      <c r="B254" t="s">
        <v>102</v>
      </c>
      <c r="C254" t="s">
        <v>824</v>
      </c>
      <c r="D254" t="s">
        <v>218</v>
      </c>
      <c r="E254" t="s">
        <v>102</v>
      </c>
      <c r="F254">
        <v>2012</v>
      </c>
      <c r="G254" t="s">
        <v>121</v>
      </c>
      <c r="H254" t="s">
        <v>219</v>
      </c>
      <c r="I254" t="s">
        <v>123</v>
      </c>
      <c r="J254" t="s">
        <v>220</v>
      </c>
      <c r="L254">
        <v>0</v>
      </c>
      <c r="M254">
        <v>0</v>
      </c>
      <c r="N254">
        <v>-7442.35</v>
      </c>
      <c r="O254">
        <v>0</v>
      </c>
      <c r="P254">
        <v>7442.35</v>
      </c>
      <c r="Q254" t="s">
        <v>103</v>
      </c>
      <c r="R254">
        <v>0</v>
      </c>
      <c r="S254">
        <v>0</v>
      </c>
      <c r="T254">
        <v>-8267</v>
      </c>
      <c r="U254">
        <v>0</v>
      </c>
      <c r="V254">
        <v>0</v>
      </c>
      <c r="W254">
        <v>0</v>
      </c>
      <c r="X254">
        <v>0</v>
      </c>
      <c r="Y254">
        <v>0</v>
      </c>
      <c r="Z254">
        <v>0</v>
      </c>
      <c r="AA254">
        <v>0</v>
      </c>
      <c r="AB254">
        <v>0</v>
      </c>
      <c r="AC254">
        <v>0</v>
      </c>
      <c r="AD254">
        <v>824.65</v>
      </c>
      <c r="AE254" t="s">
        <v>825</v>
      </c>
      <c r="AF254" t="s">
        <v>105</v>
      </c>
      <c r="AG254" t="s">
        <v>826</v>
      </c>
      <c r="AH254" t="s">
        <v>105</v>
      </c>
    </row>
    <row r="255" spans="1:34" ht="15">
      <c r="A255" t="s">
        <v>823</v>
      </c>
      <c r="B255" t="s">
        <v>102</v>
      </c>
      <c r="C255" t="s">
        <v>824</v>
      </c>
      <c r="D255" t="s">
        <v>468</v>
      </c>
      <c r="E255" t="s">
        <v>102</v>
      </c>
      <c r="F255">
        <v>2012</v>
      </c>
      <c r="G255" t="s">
        <v>121</v>
      </c>
      <c r="H255" t="s">
        <v>469</v>
      </c>
      <c r="I255" t="s">
        <v>123</v>
      </c>
      <c r="J255" t="s">
        <v>220</v>
      </c>
      <c r="L255">
        <v>-18428</v>
      </c>
      <c r="M255">
        <v>-18428</v>
      </c>
      <c r="N255">
        <v>0</v>
      </c>
      <c r="O255">
        <v>0</v>
      </c>
      <c r="P255">
        <v>-18428</v>
      </c>
      <c r="Q255" t="s">
        <v>131</v>
      </c>
      <c r="R255">
        <v>0</v>
      </c>
      <c r="S255">
        <v>0</v>
      </c>
      <c r="T255">
        <v>0</v>
      </c>
      <c r="U255">
        <v>0</v>
      </c>
      <c r="V255">
        <v>0</v>
      </c>
      <c r="W255">
        <v>0</v>
      </c>
      <c r="X255">
        <v>0</v>
      </c>
      <c r="Y255">
        <v>0</v>
      </c>
      <c r="Z255">
        <v>0</v>
      </c>
      <c r="AA255">
        <v>0</v>
      </c>
      <c r="AB255">
        <v>0</v>
      </c>
      <c r="AC255">
        <v>0</v>
      </c>
      <c r="AD255">
        <v>0</v>
      </c>
      <c r="AE255" t="s">
        <v>825</v>
      </c>
      <c r="AF255" t="s">
        <v>105</v>
      </c>
      <c r="AG255" t="s">
        <v>826</v>
      </c>
      <c r="AH255" t="s">
        <v>105</v>
      </c>
    </row>
    <row r="256" spans="1:34" ht="15">
      <c r="A256" t="s">
        <v>823</v>
      </c>
      <c r="B256" t="s">
        <v>102</v>
      </c>
      <c r="C256" t="s">
        <v>824</v>
      </c>
      <c r="D256" t="s">
        <v>301</v>
      </c>
      <c r="E256" t="s">
        <v>102</v>
      </c>
      <c r="F256">
        <v>2012</v>
      </c>
      <c r="G256" t="s">
        <v>121</v>
      </c>
      <c r="H256" t="s">
        <v>302</v>
      </c>
      <c r="I256" t="s">
        <v>123</v>
      </c>
      <c r="J256" t="s">
        <v>124</v>
      </c>
      <c r="L256">
        <v>-42947</v>
      </c>
      <c r="M256">
        <v>-42947</v>
      </c>
      <c r="N256">
        <v>0</v>
      </c>
      <c r="O256">
        <v>0</v>
      </c>
      <c r="P256">
        <v>-42947</v>
      </c>
      <c r="Q256" t="s">
        <v>131</v>
      </c>
      <c r="R256">
        <v>0</v>
      </c>
      <c r="S256">
        <v>0</v>
      </c>
      <c r="T256">
        <v>0</v>
      </c>
      <c r="U256">
        <v>0</v>
      </c>
      <c r="V256">
        <v>0</v>
      </c>
      <c r="W256">
        <v>0</v>
      </c>
      <c r="X256">
        <v>0</v>
      </c>
      <c r="Y256">
        <v>0</v>
      </c>
      <c r="Z256">
        <v>0</v>
      </c>
      <c r="AA256">
        <v>0</v>
      </c>
      <c r="AB256">
        <v>0</v>
      </c>
      <c r="AC256">
        <v>0</v>
      </c>
      <c r="AD256">
        <v>0</v>
      </c>
      <c r="AE256" t="s">
        <v>825</v>
      </c>
      <c r="AF256" t="s">
        <v>105</v>
      </c>
      <c r="AG256" t="s">
        <v>826</v>
      </c>
      <c r="AH256" t="s">
        <v>105</v>
      </c>
    </row>
    <row r="257" spans="1:34" ht="15">
      <c r="A257" t="s">
        <v>823</v>
      </c>
      <c r="B257" t="s">
        <v>102</v>
      </c>
      <c r="C257" t="s">
        <v>824</v>
      </c>
      <c r="D257" t="s">
        <v>303</v>
      </c>
      <c r="E257" t="s">
        <v>102</v>
      </c>
      <c r="F257">
        <v>2012</v>
      </c>
      <c r="G257" t="s">
        <v>121</v>
      </c>
      <c r="H257" t="s">
        <v>304</v>
      </c>
      <c r="I257" t="s">
        <v>123</v>
      </c>
      <c r="J257" t="s">
        <v>124</v>
      </c>
      <c r="L257">
        <v>-142119</v>
      </c>
      <c r="M257">
        <v>-142119</v>
      </c>
      <c r="N257">
        <v>0</v>
      </c>
      <c r="O257">
        <v>0</v>
      </c>
      <c r="P257">
        <v>-142119</v>
      </c>
      <c r="Q257" t="s">
        <v>131</v>
      </c>
      <c r="R257">
        <v>0</v>
      </c>
      <c r="S257">
        <v>0</v>
      </c>
      <c r="T257">
        <v>0</v>
      </c>
      <c r="U257">
        <v>0</v>
      </c>
      <c r="V257">
        <v>0</v>
      </c>
      <c r="W257">
        <v>0</v>
      </c>
      <c r="X257">
        <v>0</v>
      </c>
      <c r="Y257">
        <v>0</v>
      </c>
      <c r="Z257">
        <v>0</v>
      </c>
      <c r="AA257">
        <v>0</v>
      </c>
      <c r="AB257">
        <v>0</v>
      </c>
      <c r="AC257">
        <v>0</v>
      </c>
      <c r="AD257">
        <v>0</v>
      </c>
      <c r="AE257" t="s">
        <v>825</v>
      </c>
      <c r="AF257" t="s">
        <v>105</v>
      </c>
      <c r="AG257" t="s">
        <v>826</v>
      </c>
      <c r="AH257" t="s">
        <v>105</v>
      </c>
    </row>
    <row r="258" spans="1:34" ht="15">
      <c r="A258" t="s">
        <v>823</v>
      </c>
      <c r="B258" t="s">
        <v>102</v>
      </c>
      <c r="C258" t="s">
        <v>824</v>
      </c>
      <c r="D258" t="s">
        <v>305</v>
      </c>
      <c r="E258" t="s">
        <v>102</v>
      </c>
      <c r="F258">
        <v>2012</v>
      </c>
      <c r="G258" t="s">
        <v>121</v>
      </c>
      <c r="H258" t="s">
        <v>306</v>
      </c>
      <c r="I258" t="s">
        <v>123</v>
      </c>
      <c r="J258" t="s">
        <v>124</v>
      </c>
      <c r="L258">
        <v>-78087</v>
      </c>
      <c r="M258">
        <v>-78087</v>
      </c>
      <c r="N258">
        <v>0</v>
      </c>
      <c r="O258">
        <v>0</v>
      </c>
      <c r="P258">
        <v>-78087</v>
      </c>
      <c r="Q258" t="s">
        <v>131</v>
      </c>
      <c r="R258">
        <v>0</v>
      </c>
      <c r="S258">
        <v>0</v>
      </c>
      <c r="T258">
        <v>0</v>
      </c>
      <c r="U258">
        <v>0</v>
      </c>
      <c r="V258">
        <v>0</v>
      </c>
      <c r="W258">
        <v>0</v>
      </c>
      <c r="X258">
        <v>0</v>
      </c>
      <c r="Y258">
        <v>0</v>
      </c>
      <c r="Z258">
        <v>0</v>
      </c>
      <c r="AA258">
        <v>0</v>
      </c>
      <c r="AB258">
        <v>0</v>
      </c>
      <c r="AC258">
        <v>0</v>
      </c>
      <c r="AD258">
        <v>0</v>
      </c>
      <c r="AE258" t="s">
        <v>825</v>
      </c>
      <c r="AF258" t="s">
        <v>105</v>
      </c>
      <c r="AG258" t="s">
        <v>826</v>
      </c>
      <c r="AH258" t="s">
        <v>105</v>
      </c>
    </row>
    <row r="259" spans="1:34" ht="15">
      <c r="A259" t="s">
        <v>823</v>
      </c>
      <c r="B259" t="s">
        <v>102</v>
      </c>
      <c r="C259" t="s">
        <v>824</v>
      </c>
      <c r="D259" t="s">
        <v>307</v>
      </c>
      <c r="E259" t="s">
        <v>102</v>
      </c>
      <c r="F259">
        <v>2012</v>
      </c>
      <c r="G259" t="s">
        <v>121</v>
      </c>
      <c r="H259" t="s">
        <v>308</v>
      </c>
      <c r="I259" t="s">
        <v>123</v>
      </c>
      <c r="J259" t="s">
        <v>124</v>
      </c>
      <c r="L259">
        <v>-25750</v>
      </c>
      <c r="M259">
        <v>-25750</v>
      </c>
      <c r="N259">
        <v>0</v>
      </c>
      <c r="O259">
        <v>0</v>
      </c>
      <c r="P259">
        <v>-25750</v>
      </c>
      <c r="Q259" t="s">
        <v>131</v>
      </c>
      <c r="R259">
        <v>0</v>
      </c>
      <c r="S259">
        <v>0</v>
      </c>
      <c r="T259">
        <v>0</v>
      </c>
      <c r="U259">
        <v>0</v>
      </c>
      <c r="V259">
        <v>0</v>
      </c>
      <c r="W259">
        <v>0</v>
      </c>
      <c r="X259">
        <v>0</v>
      </c>
      <c r="Y259">
        <v>0</v>
      </c>
      <c r="Z259">
        <v>0</v>
      </c>
      <c r="AA259">
        <v>0</v>
      </c>
      <c r="AB259">
        <v>0</v>
      </c>
      <c r="AC259">
        <v>0</v>
      </c>
      <c r="AD259">
        <v>0</v>
      </c>
      <c r="AE259" t="s">
        <v>825</v>
      </c>
      <c r="AF259" t="s">
        <v>105</v>
      </c>
      <c r="AG259" t="s">
        <v>826</v>
      </c>
      <c r="AH259" t="s">
        <v>105</v>
      </c>
    </row>
    <row r="260" spans="1:34" ht="15">
      <c r="A260" t="s">
        <v>823</v>
      </c>
      <c r="B260" t="s">
        <v>102</v>
      </c>
      <c r="C260" t="s">
        <v>824</v>
      </c>
      <c r="D260" t="s">
        <v>312</v>
      </c>
      <c r="E260" t="s">
        <v>102</v>
      </c>
      <c r="F260">
        <v>2012</v>
      </c>
      <c r="G260" t="s">
        <v>121</v>
      </c>
      <c r="H260" t="s">
        <v>313</v>
      </c>
      <c r="I260" t="s">
        <v>123</v>
      </c>
      <c r="J260" t="s">
        <v>124</v>
      </c>
      <c r="L260">
        <v>-213782</v>
      </c>
      <c r="M260">
        <v>-213782</v>
      </c>
      <c r="N260">
        <v>0</v>
      </c>
      <c r="O260">
        <v>0</v>
      </c>
      <c r="P260">
        <v>-213782</v>
      </c>
      <c r="Q260" t="s">
        <v>131</v>
      </c>
      <c r="R260">
        <v>0</v>
      </c>
      <c r="S260">
        <v>0</v>
      </c>
      <c r="T260">
        <v>0</v>
      </c>
      <c r="U260">
        <v>0</v>
      </c>
      <c r="V260">
        <v>0</v>
      </c>
      <c r="W260">
        <v>0</v>
      </c>
      <c r="X260">
        <v>0</v>
      </c>
      <c r="Y260">
        <v>0</v>
      </c>
      <c r="Z260">
        <v>0</v>
      </c>
      <c r="AA260">
        <v>0</v>
      </c>
      <c r="AB260">
        <v>0</v>
      </c>
      <c r="AC260">
        <v>0</v>
      </c>
      <c r="AD260">
        <v>0</v>
      </c>
      <c r="AE260" t="s">
        <v>825</v>
      </c>
      <c r="AF260" t="s">
        <v>105</v>
      </c>
      <c r="AG260" t="s">
        <v>826</v>
      </c>
      <c r="AH260" t="s">
        <v>105</v>
      </c>
    </row>
    <row r="261" spans="1:34" ht="15">
      <c r="A261" t="s">
        <v>823</v>
      </c>
      <c r="B261" t="s">
        <v>839</v>
      </c>
      <c r="C261" t="s">
        <v>824</v>
      </c>
      <c r="D261" t="s">
        <v>301</v>
      </c>
      <c r="E261" t="s">
        <v>102</v>
      </c>
      <c r="F261">
        <v>2012</v>
      </c>
      <c r="G261" t="s">
        <v>121</v>
      </c>
      <c r="H261" t="s">
        <v>302</v>
      </c>
      <c r="I261" t="s">
        <v>123</v>
      </c>
      <c r="J261" t="s">
        <v>124</v>
      </c>
      <c r="L261">
        <v>0</v>
      </c>
      <c r="M261">
        <v>0</v>
      </c>
      <c r="N261">
        <v>-42947</v>
      </c>
      <c r="O261">
        <v>0</v>
      </c>
      <c r="P261">
        <v>42947</v>
      </c>
      <c r="Q261" t="s">
        <v>103</v>
      </c>
      <c r="R261">
        <v>0</v>
      </c>
      <c r="S261">
        <v>0</v>
      </c>
      <c r="T261">
        <v>0</v>
      </c>
      <c r="U261">
        <v>0</v>
      </c>
      <c r="V261">
        <v>0</v>
      </c>
      <c r="W261">
        <v>0</v>
      </c>
      <c r="X261">
        <v>0</v>
      </c>
      <c r="Y261">
        <v>0</v>
      </c>
      <c r="Z261">
        <v>0</v>
      </c>
      <c r="AA261">
        <v>-42947</v>
      </c>
      <c r="AB261">
        <v>0</v>
      </c>
      <c r="AC261">
        <v>0</v>
      </c>
      <c r="AD261">
        <v>0</v>
      </c>
      <c r="AE261" t="s">
        <v>825</v>
      </c>
      <c r="AF261" t="s">
        <v>840</v>
      </c>
      <c r="AG261" t="s">
        <v>826</v>
      </c>
      <c r="AH261" t="s">
        <v>105</v>
      </c>
    </row>
    <row r="262" spans="1:34" ht="15">
      <c r="A262" t="s">
        <v>823</v>
      </c>
      <c r="B262" t="s">
        <v>839</v>
      </c>
      <c r="C262" t="s">
        <v>824</v>
      </c>
      <c r="D262" t="s">
        <v>303</v>
      </c>
      <c r="E262" t="s">
        <v>102</v>
      </c>
      <c r="F262">
        <v>2012</v>
      </c>
      <c r="G262" t="s">
        <v>121</v>
      </c>
      <c r="H262" t="s">
        <v>304</v>
      </c>
      <c r="I262" t="s">
        <v>123</v>
      </c>
      <c r="J262" t="s">
        <v>124</v>
      </c>
      <c r="L262">
        <v>0</v>
      </c>
      <c r="M262">
        <v>0</v>
      </c>
      <c r="N262">
        <v>-142119</v>
      </c>
      <c r="O262">
        <v>0</v>
      </c>
      <c r="P262">
        <v>142119</v>
      </c>
      <c r="Q262" t="s">
        <v>103</v>
      </c>
      <c r="R262">
        <v>0</v>
      </c>
      <c r="S262">
        <v>0</v>
      </c>
      <c r="T262">
        <v>0</v>
      </c>
      <c r="U262">
        <v>0</v>
      </c>
      <c r="V262">
        <v>0</v>
      </c>
      <c r="W262">
        <v>0</v>
      </c>
      <c r="X262">
        <v>0</v>
      </c>
      <c r="Y262">
        <v>0</v>
      </c>
      <c r="Z262">
        <v>0</v>
      </c>
      <c r="AA262">
        <v>-142119</v>
      </c>
      <c r="AB262">
        <v>0</v>
      </c>
      <c r="AC262">
        <v>0</v>
      </c>
      <c r="AD262">
        <v>0</v>
      </c>
      <c r="AE262" t="s">
        <v>825</v>
      </c>
      <c r="AF262" t="s">
        <v>840</v>
      </c>
      <c r="AG262" t="s">
        <v>826</v>
      </c>
      <c r="AH262" t="s">
        <v>105</v>
      </c>
    </row>
    <row r="263" spans="1:34" ht="15">
      <c r="A263" t="s">
        <v>823</v>
      </c>
      <c r="B263" t="s">
        <v>839</v>
      </c>
      <c r="C263" t="s">
        <v>824</v>
      </c>
      <c r="D263" t="s">
        <v>305</v>
      </c>
      <c r="E263" t="s">
        <v>102</v>
      </c>
      <c r="F263">
        <v>2012</v>
      </c>
      <c r="G263" t="s">
        <v>121</v>
      </c>
      <c r="H263" t="s">
        <v>306</v>
      </c>
      <c r="I263" t="s">
        <v>123</v>
      </c>
      <c r="J263" t="s">
        <v>124</v>
      </c>
      <c r="L263">
        <v>0</v>
      </c>
      <c r="M263">
        <v>0</v>
      </c>
      <c r="N263">
        <v>-78087</v>
      </c>
      <c r="O263">
        <v>0</v>
      </c>
      <c r="P263">
        <v>78087</v>
      </c>
      <c r="Q263" t="s">
        <v>103</v>
      </c>
      <c r="R263">
        <v>0</v>
      </c>
      <c r="S263">
        <v>0</v>
      </c>
      <c r="T263">
        <v>0</v>
      </c>
      <c r="U263">
        <v>0</v>
      </c>
      <c r="V263">
        <v>0</v>
      </c>
      <c r="W263">
        <v>0</v>
      </c>
      <c r="X263">
        <v>0</v>
      </c>
      <c r="Y263">
        <v>0</v>
      </c>
      <c r="Z263">
        <v>0</v>
      </c>
      <c r="AA263">
        <v>-78087</v>
      </c>
      <c r="AB263">
        <v>0</v>
      </c>
      <c r="AC263">
        <v>0</v>
      </c>
      <c r="AD263">
        <v>0</v>
      </c>
      <c r="AE263" t="s">
        <v>825</v>
      </c>
      <c r="AF263" t="s">
        <v>840</v>
      </c>
      <c r="AG263" t="s">
        <v>826</v>
      </c>
      <c r="AH263" t="s">
        <v>105</v>
      </c>
    </row>
    <row r="267" spans="1:2" ht="15">
      <c r="A267" s="31" t="s">
        <v>73</v>
      </c>
      <c r="B267" t="s">
        <v>121</v>
      </c>
    </row>
    <row r="269" ht="15">
      <c r="A269" s="31" t="s">
        <v>768</v>
      </c>
    </row>
    <row r="270" spans="1:3" ht="15">
      <c r="A270" s="31" t="s">
        <v>70</v>
      </c>
      <c r="B270" s="31" t="s">
        <v>74</v>
      </c>
      <c r="C270" t="s">
        <v>769</v>
      </c>
    </row>
    <row r="271" spans="1:3" ht="15">
      <c r="A271" t="s">
        <v>170</v>
      </c>
      <c r="B271" t="s">
        <v>171</v>
      </c>
      <c r="C271" s="32">
        <v>-3647368</v>
      </c>
    </row>
    <row r="272" spans="1:3" ht="15">
      <c r="A272" t="s">
        <v>804</v>
      </c>
      <c r="B272" t="s">
        <v>850</v>
      </c>
      <c r="C272" s="32">
        <v>-11697.47</v>
      </c>
    </row>
    <row r="273" spans="1:3" ht="15">
      <c r="A273" t="s">
        <v>807</v>
      </c>
      <c r="B273" t="s">
        <v>851</v>
      </c>
      <c r="C273" s="32">
        <v>175.45000000000002</v>
      </c>
    </row>
    <row r="274" spans="1:3" ht="15">
      <c r="A274" t="s">
        <v>852</v>
      </c>
      <c r="B274" t="s">
        <v>853</v>
      </c>
      <c r="C274" s="32">
        <v>193.99</v>
      </c>
    </row>
    <row r="275" spans="1:4" ht="15">
      <c r="A275" t="s">
        <v>854</v>
      </c>
      <c r="B275" t="s">
        <v>855</v>
      </c>
      <c r="C275" s="32">
        <v>561.22</v>
      </c>
      <c r="D275">
        <f>GETPIVOTDATA("Actuals",$A$269,"Account","36111","Account Description","INVESTMENT INTEREST GROSS")+GETPIVOTDATA("Actuals",$A$269,"Account","36117","Account Description","CASH MANAGEMENT SVCS FEE")+GETPIVOTDATA("Actuals",$A$269,"Account","36118","Account Description","INVEST SERVICE FEE POOL")+GETPIVOTDATA("Actuals",$A$269,"Account","36129","Account Description","REALIZED LOSS-IMPAIRINV")+GETPIVOTDATA("Actuals",$A$269,"Account","36134","Account Description","UNREALIZED LOSS IMPAIRED INVESTMENT")+GETPIVOTDATA("Actuals",$A$269,"Account","36940","Account Description","JUDGMENTS SETTLEMENTS")+GETPIVOTDATA("Actuals",$A$269,"Account","36994","Account Description","IMMATL PRIOR YEAR CORRECT")</f>
        <v>-32540.97</v>
      </c>
    </row>
    <row r="276" spans="1:3" ht="15">
      <c r="A276" t="s">
        <v>856</v>
      </c>
      <c r="B276" t="s">
        <v>857</v>
      </c>
      <c r="C276" s="32">
        <v>0</v>
      </c>
    </row>
    <row r="277" spans="1:3" ht="15">
      <c r="A277" t="s">
        <v>810</v>
      </c>
      <c r="B277" t="s">
        <v>858</v>
      </c>
      <c r="C277" s="32">
        <v>-777</v>
      </c>
    </row>
    <row r="278" spans="1:3" ht="15">
      <c r="A278" t="s">
        <v>859</v>
      </c>
      <c r="B278" t="s">
        <v>860</v>
      </c>
      <c r="C278" s="32">
        <v>-13554.81</v>
      </c>
    </row>
    <row r="279" spans="1:3" ht="15">
      <c r="A279" t="s">
        <v>218</v>
      </c>
      <c r="B279" t="s">
        <v>219</v>
      </c>
      <c r="C279" s="32">
        <v>-7442.35</v>
      </c>
    </row>
    <row r="280" spans="1:3" ht="15">
      <c r="A280" t="s">
        <v>468</v>
      </c>
      <c r="B280" t="s">
        <v>469</v>
      </c>
      <c r="C280" s="32">
        <v>0</v>
      </c>
    </row>
    <row r="281" spans="1:4" ht="15">
      <c r="A281" t="s">
        <v>301</v>
      </c>
      <c r="B281" t="s">
        <v>302</v>
      </c>
      <c r="C281" s="32">
        <v>-42947</v>
      </c>
      <c r="D281">
        <f>GETPIVOTDATA("Actuals",$A$269,"Account","44081","Account Description","OIRM CABLE COMM OVERHEAD")+GETPIVOTDATA("Actuals",$A$269,"Account","44082","Account Description","OIRM I NET OVERHEAD")+GETPIVOTDATA("Actuals",$A$269,"Account","44083","Account Description","OIRM RADIO COMM OVERHEAD")</f>
        <v>-263153</v>
      </c>
    </row>
    <row r="282" spans="1:3" ht="15">
      <c r="A282" t="s">
        <v>303</v>
      </c>
      <c r="B282" t="s">
        <v>304</v>
      </c>
      <c r="C282" s="32">
        <v>-142119</v>
      </c>
    </row>
    <row r="283" spans="1:3" ht="15">
      <c r="A283" t="s">
        <v>305</v>
      </c>
      <c r="B283" t="s">
        <v>306</v>
      </c>
      <c r="C283" s="32">
        <v>-78087</v>
      </c>
    </row>
    <row r="284" spans="1:3" ht="15">
      <c r="A284" t="s">
        <v>307</v>
      </c>
      <c r="B284" t="s">
        <v>308</v>
      </c>
      <c r="C284" s="32">
        <v>0</v>
      </c>
    </row>
    <row r="285" spans="1:3" ht="15">
      <c r="A285" t="s">
        <v>312</v>
      </c>
      <c r="B285" t="s">
        <v>313</v>
      </c>
      <c r="C285" s="32">
        <v>0</v>
      </c>
    </row>
    <row r="286" spans="1:3" ht="15">
      <c r="A286" t="s">
        <v>767</v>
      </c>
      <c r="C286" s="32">
        <v>-3943061.9699999997</v>
      </c>
    </row>
    <row r="290" spans="1:2" ht="15">
      <c r="A290" s="31" t="s">
        <v>73</v>
      </c>
      <c r="B290" t="s">
        <v>113</v>
      </c>
    </row>
    <row r="292" ht="15">
      <c r="A292" s="31" t="s">
        <v>768</v>
      </c>
    </row>
    <row r="293" spans="1:3" ht="15">
      <c r="A293" s="31" t="s">
        <v>70</v>
      </c>
      <c r="B293" s="31" t="s">
        <v>74</v>
      </c>
      <c r="C293" t="s">
        <v>769</v>
      </c>
    </row>
    <row r="294" spans="1:3" ht="15">
      <c r="A294" t="s">
        <v>127</v>
      </c>
      <c r="B294" t="s">
        <v>128</v>
      </c>
      <c r="C294" s="32">
        <v>2743989.64</v>
      </c>
    </row>
    <row r="295" spans="1:3" ht="15">
      <c r="A295" t="s">
        <v>253</v>
      </c>
      <c r="B295" t="s">
        <v>254</v>
      </c>
      <c r="C295" s="32">
        <v>0</v>
      </c>
    </row>
    <row r="296" spans="1:3" ht="15">
      <c r="A296" t="s">
        <v>132</v>
      </c>
      <c r="B296" t="s">
        <v>133</v>
      </c>
      <c r="C296" s="32">
        <v>0</v>
      </c>
    </row>
    <row r="297" spans="1:3" ht="15">
      <c r="A297" t="s">
        <v>255</v>
      </c>
      <c r="B297" t="s">
        <v>256</v>
      </c>
      <c r="C297" s="32">
        <v>4372.72</v>
      </c>
    </row>
    <row r="298" spans="1:3" ht="15">
      <c r="A298" t="s">
        <v>134</v>
      </c>
      <c r="B298" t="s">
        <v>135</v>
      </c>
      <c r="C298" s="32">
        <v>407069.75</v>
      </c>
    </row>
    <row r="299" spans="1:3" ht="15">
      <c r="A299" t="s">
        <v>137</v>
      </c>
      <c r="B299" t="s">
        <v>138</v>
      </c>
      <c r="C299" s="32">
        <v>197452.47</v>
      </c>
    </row>
    <row r="300" spans="1:3" ht="15">
      <c r="A300" t="s">
        <v>139</v>
      </c>
      <c r="B300" t="s">
        <v>140</v>
      </c>
      <c r="C300" s="32">
        <v>188719.66</v>
      </c>
    </row>
    <row r="301" spans="1:3" ht="15">
      <c r="A301" t="s">
        <v>141</v>
      </c>
      <c r="B301" t="s">
        <v>142</v>
      </c>
      <c r="C301" s="32">
        <v>12637.630000000001</v>
      </c>
    </row>
    <row r="302" spans="1:3" ht="15">
      <c r="A302" t="s">
        <v>488</v>
      </c>
      <c r="B302" t="s">
        <v>489</v>
      </c>
      <c r="C302" s="32">
        <v>784.64</v>
      </c>
    </row>
    <row r="303" spans="1:3" ht="15">
      <c r="A303" t="s">
        <v>221</v>
      </c>
      <c r="B303" t="s">
        <v>222</v>
      </c>
      <c r="C303" s="32">
        <v>793</v>
      </c>
    </row>
    <row r="304" spans="1:3" ht="15">
      <c r="A304" t="s">
        <v>143</v>
      </c>
      <c r="B304" t="s">
        <v>144</v>
      </c>
      <c r="C304" s="32">
        <v>0</v>
      </c>
    </row>
    <row r="305" spans="1:3" ht="15">
      <c r="A305" t="s">
        <v>198</v>
      </c>
      <c r="B305" t="s">
        <v>199</v>
      </c>
      <c r="C305" s="32">
        <v>34864.59</v>
      </c>
    </row>
    <row r="306" spans="1:3" ht="15">
      <c r="A306" t="s">
        <v>200</v>
      </c>
      <c r="B306" t="s">
        <v>201</v>
      </c>
      <c r="C306" s="32">
        <v>10948.05</v>
      </c>
    </row>
    <row r="307" spans="1:3" ht="15">
      <c r="A307" t="s">
        <v>232</v>
      </c>
      <c r="B307" t="s">
        <v>233</v>
      </c>
      <c r="C307" s="32">
        <v>6262.54</v>
      </c>
    </row>
    <row r="308" spans="1:3" ht="15">
      <c r="A308" t="s">
        <v>372</v>
      </c>
      <c r="B308" t="s">
        <v>373</v>
      </c>
      <c r="C308" s="32">
        <v>-1847.3299999999997</v>
      </c>
    </row>
    <row r="309" spans="1:3" ht="15">
      <c r="A309" t="s">
        <v>173</v>
      </c>
      <c r="B309" t="s">
        <v>174</v>
      </c>
      <c r="C309" s="32">
        <v>4219.870000000001</v>
      </c>
    </row>
    <row r="310" spans="1:3" ht="15">
      <c r="A310" t="s">
        <v>447</v>
      </c>
      <c r="B310" t="s">
        <v>448</v>
      </c>
      <c r="C310" s="32">
        <v>710.61</v>
      </c>
    </row>
    <row r="311" spans="1:3" ht="15">
      <c r="A311" t="s">
        <v>449</v>
      </c>
      <c r="B311" t="s">
        <v>450</v>
      </c>
      <c r="C311" s="32">
        <v>179.42000000000002</v>
      </c>
    </row>
    <row r="312" spans="1:3" ht="15">
      <c r="A312" t="s">
        <v>175</v>
      </c>
      <c r="B312" t="s">
        <v>176</v>
      </c>
      <c r="C312" s="32">
        <v>12516.420000000002</v>
      </c>
    </row>
    <row r="313" spans="1:3" ht="15">
      <c r="A313" t="s">
        <v>390</v>
      </c>
      <c r="B313" t="s">
        <v>391</v>
      </c>
      <c r="C313" s="32">
        <v>56.910000000000004</v>
      </c>
    </row>
    <row r="314" spans="1:3" ht="15">
      <c r="A314" t="s">
        <v>145</v>
      </c>
      <c r="B314" t="s">
        <v>146</v>
      </c>
      <c r="C314" s="32">
        <v>0</v>
      </c>
    </row>
    <row r="315" spans="1:3" ht="15">
      <c r="A315" t="s">
        <v>492</v>
      </c>
      <c r="B315" t="s">
        <v>493</v>
      </c>
      <c r="C315" s="32">
        <v>8956.49</v>
      </c>
    </row>
    <row r="316" spans="1:3" ht="15">
      <c r="A316" t="s">
        <v>210</v>
      </c>
      <c r="B316" t="s">
        <v>211</v>
      </c>
      <c r="C316" s="32">
        <v>12641.970000000001</v>
      </c>
    </row>
    <row r="317" spans="1:3" ht="15">
      <c r="A317" t="s">
        <v>392</v>
      </c>
      <c r="B317" t="s">
        <v>393</v>
      </c>
      <c r="C317" s="32">
        <v>525.49</v>
      </c>
    </row>
    <row r="318" spans="1:3" ht="15">
      <c r="A318" t="s">
        <v>257</v>
      </c>
      <c r="B318" t="s">
        <v>258</v>
      </c>
      <c r="C318" s="32">
        <v>34483.92</v>
      </c>
    </row>
    <row r="319" spans="1:3" ht="15">
      <c r="A319" t="s">
        <v>451</v>
      </c>
      <c r="B319" t="s">
        <v>452</v>
      </c>
      <c r="C319" s="32">
        <v>7875</v>
      </c>
    </row>
    <row r="320" spans="1:3" ht="15">
      <c r="A320" t="s">
        <v>272</v>
      </c>
      <c r="B320" t="s">
        <v>273</v>
      </c>
      <c r="C320" s="32">
        <v>8123</v>
      </c>
    </row>
    <row r="321" spans="1:3" ht="15">
      <c r="A321" t="s">
        <v>202</v>
      </c>
      <c r="B321" t="s">
        <v>203</v>
      </c>
      <c r="C321" s="32">
        <v>200</v>
      </c>
    </row>
    <row r="322" spans="1:3" ht="15">
      <c r="A322" t="s">
        <v>378</v>
      </c>
      <c r="B322" t="s">
        <v>379</v>
      </c>
      <c r="C322" s="32">
        <v>5501.13</v>
      </c>
    </row>
    <row r="323" spans="1:3" ht="15">
      <c r="A323" t="s">
        <v>692</v>
      </c>
      <c r="B323" t="s">
        <v>693</v>
      </c>
      <c r="C323" s="32">
        <v>0</v>
      </c>
    </row>
    <row r="324" spans="1:3" ht="15">
      <c r="A324" t="s">
        <v>465</v>
      </c>
      <c r="B324" t="s">
        <v>466</v>
      </c>
      <c r="C324" s="32">
        <v>2175.53</v>
      </c>
    </row>
    <row r="325" spans="1:3" ht="15">
      <c r="A325" t="s">
        <v>316</v>
      </c>
      <c r="B325" t="s">
        <v>317</v>
      </c>
      <c r="C325" s="32">
        <v>186107.86000000002</v>
      </c>
    </row>
    <row r="326" spans="1:3" ht="15">
      <c r="A326" t="s">
        <v>177</v>
      </c>
      <c r="B326" t="s">
        <v>178</v>
      </c>
      <c r="C326" s="32">
        <v>2756.91</v>
      </c>
    </row>
    <row r="327" spans="1:3" ht="15">
      <c r="A327" t="s">
        <v>430</v>
      </c>
      <c r="B327" t="s">
        <v>431</v>
      </c>
      <c r="C327" s="32">
        <v>246.60999999999999</v>
      </c>
    </row>
    <row r="328" spans="1:3" ht="15">
      <c r="A328" t="s">
        <v>404</v>
      </c>
      <c r="B328" t="s">
        <v>405</v>
      </c>
      <c r="C328" s="32">
        <v>872.7</v>
      </c>
    </row>
    <row r="329" spans="1:3" ht="15">
      <c r="A329" t="s">
        <v>380</v>
      </c>
      <c r="B329" t="s">
        <v>381</v>
      </c>
      <c r="C329" s="32">
        <v>7375.240000000001</v>
      </c>
    </row>
    <row r="330" spans="1:3" ht="15">
      <c r="A330" t="s">
        <v>526</v>
      </c>
      <c r="B330" t="s">
        <v>527</v>
      </c>
      <c r="C330" s="32">
        <v>211.39</v>
      </c>
    </row>
    <row r="331" spans="1:3" ht="15">
      <c r="A331" t="s">
        <v>410</v>
      </c>
      <c r="B331" t="s">
        <v>411</v>
      </c>
      <c r="C331" s="32">
        <v>1541.76</v>
      </c>
    </row>
    <row r="332" spans="1:3" ht="15">
      <c r="A332" t="s">
        <v>148</v>
      </c>
      <c r="B332" t="s">
        <v>149</v>
      </c>
      <c r="C332" s="32">
        <v>937.79</v>
      </c>
    </row>
    <row r="333" spans="1:3" ht="15">
      <c r="A333" t="s">
        <v>274</v>
      </c>
      <c r="B333" t="s">
        <v>275</v>
      </c>
      <c r="C333" s="32">
        <v>400.72</v>
      </c>
    </row>
    <row r="334" spans="1:3" ht="15">
      <c r="A334" t="s">
        <v>432</v>
      </c>
      <c r="B334" t="s">
        <v>433</v>
      </c>
      <c r="C334" s="32">
        <v>21488.010000000002</v>
      </c>
    </row>
    <row r="335" spans="1:3" ht="15">
      <c r="A335" t="s">
        <v>259</v>
      </c>
      <c r="B335" t="s">
        <v>260</v>
      </c>
      <c r="C335" s="32">
        <v>95.77</v>
      </c>
    </row>
    <row r="336" spans="1:3" ht="15">
      <c r="A336" t="s">
        <v>394</v>
      </c>
      <c r="B336" t="s">
        <v>395</v>
      </c>
      <c r="C336" s="32">
        <v>11107.84</v>
      </c>
    </row>
    <row r="337" spans="1:3" ht="15">
      <c r="A337" t="s">
        <v>223</v>
      </c>
      <c r="B337" t="s">
        <v>224</v>
      </c>
      <c r="C337" s="32">
        <v>3994.25</v>
      </c>
    </row>
    <row r="338" spans="1:3" ht="15">
      <c r="A338" t="s">
        <v>478</v>
      </c>
      <c r="B338" t="s">
        <v>479</v>
      </c>
      <c r="C338" s="32">
        <v>545.48</v>
      </c>
    </row>
    <row r="339" spans="1:3" ht="15">
      <c r="A339" t="s">
        <v>406</v>
      </c>
      <c r="B339" t="s">
        <v>407</v>
      </c>
      <c r="C339" s="32">
        <v>32.84</v>
      </c>
    </row>
    <row r="340" spans="1:3" ht="15">
      <c r="A340" t="s">
        <v>374</v>
      </c>
      <c r="B340" t="s">
        <v>375</v>
      </c>
      <c r="C340" s="32">
        <v>9392.48</v>
      </c>
    </row>
    <row r="341" spans="1:3" ht="15">
      <c r="A341" t="s">
        <v>494</v>
      </c>
      <c r="B341" t="s">
        <v>495</v>
      </c>
      <c r="C341" s="32">
        <v>2585</v>
      </c>
    </row>
    <row r="342" spans="1:3" ht="15">
      <c r="A342" t="s">
        <v>183</v>
      </c>
      <c r="B342" t="s">
        <v>184</v>
      </c>
      <c r="C342" s="32">
        <v>23345.81</v>
      </c>
    </row>
    <row r="343" spans="1:3" ht="15">
      <c r="A343" t="s">
        <v>151</v>
      </c>
      <c r="B343" t="s">
        <v>152</v>
      </c>
      <c r="C343" s="32">
        <v>33982.39</v>
      </c>
    </row>
    <row r="344" spans="1:3" ht="15">
      <c r="A344" t="s">
        <v>185</v>
      </c>
      <c r="B344" t="s">
        <v>186</v>
      </c>
      <c r="C344" s="32">
        <v>809</v>
      </c>
    </row>
    <row r="345" spans="1:3" ht="15">
      <c r="A345" t="s">
        <v>831</v>
      </c>
      <c r="B345" t="s">
        <v>832</v>
      </c>
      <c r="C345" s="32">
        <v>23488</v>
      </c>
    </row>
    <row r="346" spans="1:3" ht="15">
      <c r="A346" t="s">
        <v>396</v>
      </c>
      <c r="B346" t="s">
        <v>397</v>
      </c>
      <c r="C346" s="32">
        <v>43168</v>
      </c>
    </row>
    <row r="347" spans="1:3" ht="15">
      <c r="A347" t="s">
        <v>320</v>
      </c>
      <c r="B347" t="s">
        <v>298</v>
      </c>
      <c r="C347" s="32">
        <v>-20736</v>
      </c>
    </row>
    <row r="348" spans="1:3" ht="15">
      <c r="A348" t="s">
        <v>323</v>
      </c>
      <c r="B348" t="s">
        <v>324</v>
      </c>
      <c r="C348" s="32">
        <v>25764</v>
      </c>
    </row>
    <row r="349" spans="1:3" ht="15">
      <c r="A349" t="s">
        <v>278</v>
      </c>
      <c r="B349" t="s">
        <v>279</v>
      </c>
      <c r="C349" s="32">
        <v>15267</v>
      </c>
    </row>
    <row r="350" spans="1:3" ht="15">
      <c r="A350" t="s">
        <v>540</v>
      </c>
      <c r="B350" t="s">
        <v>541</v>
      </c>
      <c r="C350" s="32">
        <v>63578.89</v>
      </c>
    </row>
    <row r="351" spans="1:3" ht="15">
      <c r="A351" t="s">
        <v>325</v>
      </c>
      <c r="B351" t="s">
        <v>326</v>
      </c>
      <c r="C351" s="32">
        <v>9232</v>
      </c>
    </row>
    <row r="352" spans="1:3" ht="15">
      <c r="A352" t="s">
        <v>482</v>
      </c>
      <c r="B352" t="s">
        <v>483</v>
      </c>
      <c r="C352" s="32">
        <v>1961.93</v>
      </c>
    </row>
    <row r="353" spans="1:3" ht="15">
      <c r="A353" t="s">
        <v>579</v>
      </c>
      <c r="B353" t="s">
        <v>580</v>
      </c>
      <c r="C353" s="32">
        <v>345061</v>
      </c>
    </row>
    <row r="354" spans="1:3" ht="15">
      <c r="A354" t="s">
        <v>327</v>
      </c>
      <c r="B354" t="s">
        <v>328</v>
      </c>
      <c r="C354" s="32">
        <v>49537</v>
      </c>
    </row>
    <row r="355" spans="1:3" ht="15">
      <c r="A355" t="s">
        <v>331</v>
      </c>
      <c r="B355" t="s">
        <v>332</v>
      </c>
      <c r="C355" s="32">
        <v>44881</v>
      </c>
    </row>
    <row r="356" spans="1:3" ht="15">
      <c r="A356" t="s">
        <v>696</v>
      </c>
      <c r="B356" t="s">
        <v>697</v>
      </c>
      <c r="C356" s="32">
        <v>990</v>
      </c>
    </row>
    <row r="357" spans="1:3" ht="15">
      <c r="A357" t="s">
        <v>833</v>
      </c>
      <c r="B357" t="s">
        <v>834</v>
      </c>
      <c r="C357" s="32">
        <v>68181</v>
      </c>
    </row>
    <row r="358" spans="1:3" ht="15">
      <c r="A358" t="s">
        <v>333</v>
      </c>
      <c r="B358" t="s">
        <v>334</v>
      </c>
      <c r="C358" s="32">
        <v>-1841330</v>
      </c>
    </row>
    <row r="359" spans="1:3" ht="15">
      <c r="A359" t="s">
        <v>335</v>
      </c>
      <c r="B359" t="s">
        <v>336</v>
      </c>
      <c r="C359" s="32">
        <v>-13733.720000000001</v>
      </c>
    </row>
    <row r="360" spans="1:3" ht="15">
      <c r="A360" t="s">
        <v>266</v>
      </c>
      <c r="B360" t="s">
        <v>267</v>
      </c>
      <c r="C360" s="32">
        <v>0</v>
      </c>
    </row>
    <row r="361" spans="1:3" ht="15">
      <c r="A361" t="s">
        <v>280</v>
      </c>
      <c r="B361" t="s">
        <v>281</v>
      </c>
      <c r="C361" s="32">
        <v>825248</v>
      </c>
    </row>
    <row r="362" spans="1:3" ht="15">
      <c r="A362" t="s">
        <v>581</v>
      </c>
      <c r="B362" t="s">
        <v>582</v>
      </c>
      <c r="C362" s="32">
        <v>79662</v>
      </c>
    </row>
    <row r="363" spans="1:3" ht="15">
      <c r="A363" t="s">
        <v>548</v>
      </c>
      <c r="B363" t="s">
        <v>549</v>
      </c>
      <c r="C363" s="32">
        <v>14814.800000000001</v>
      </c>
    </row>
    <row r="364" spans="1:3" ht="15">
      <c r="A364" t="s">
        <v>337</v>
      </c>
      <c r="B364" t="s">
        <v>338</v>
      </c>
      <c r="C364" s="32">
        <v>0</v>
      </c>
    </row>
    <row r="365" spans="1:3" ht="15">
      <c r="A365" t="s">
        <v>434</v>
      </c>
      <c r="B365" t="s">
        <v>435</v>
      </c>
      <c r="C365" s="32">
        <v>0</v>
      </c>
    </row>
    <row r="366" spans="1:3" ht="15">
      <c r="A366" t="s">
        <v>352</v>
      </c>
      <c r="B366" t="s">
        <v>353</v>
      </c>
      <c r="C366" s="32">
        <v>6938</v>
      </c>
    </row>
    <row r="367" spans="1:3" ht="15">
      <c r="A367" t="s">
        <v>225</v>
      </c>
      <c r="B367" t="s">
        <v>226</v>
      </c>
      <c r="C367" s="32">
        <v>-20314.600000000002</v>
      </c>
    </row>
    <row r="368" spans="1:3" ht="15">
      <c r="A368" t="s">
        <v>228</v>
      </c>
      <c r="B368" t="s">
        <v>229</v>
      </c>
      <c r="C368" s="32">
        <v>-11771.31</v>
      </c>
    </row>
    <row r="369" spans="1:3" ht="15">
      <c r="A369" t="s">
        <v>767</v>
      </c>
      <c r="C369" s="32">
        <v>3721929.9600000004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H428"/>
  <sheetViews>
    <sheetView workbookViewId="0" topLeftCell="A406">
      <selection activeCell="B2174" sqref="B2072:B2199"/>
    </sheetView>
  </sheetViews>
  <sheetFormatPr defaultColWidth="9.140625" defaultRowHeight="15"/>
  <cols>
    <col min="1" max="1" width="15.140625" style="0" customWidth="1"/>
    <col min="2" max="2" width="38.57421875" style="0" customWidth="1"/>
    <col min="3" max="3" width="11.28125" style="0" customWidth="1"/>
    <col min="4" max="4" width="14.00390625" style="0" bestFit="1" customWidth="1"/>
  </cols>
  <sheetData>
    <row r="1" spans="1:34" ht="15">
      <c r="A1" t="s">
        <v>67</v>
      </c>
      <c r="B1" t="s">
        <v>68</v>
      </c>
      <c r="C1" t="s">
        <v>69</v>
      </c>
      <c r="D1" t="s">
        <v>70</v>
      </c>
      <c r="E1" t="s">
        <v>71</v>
      </c>
      <c r="F1" t="s">
        <v>72</v>
      </c>
      <c r="G1" t="s">
        <v>73</v>
      </c>
      <c r="H1" t="s">
        <v>74</v>
      </c>
      <c r="I1" t="s">
        <v>75</v>
      </c>
      <c r="J1" t="s">
        <v>76</v>
      </c>
      <c r="K1" t="s">
        <v>77</v>
      </c>
      <c r="L1" t="s">
        <v>78</v>
      </c>
      <c r="M1" t="s">
        <v>79</v>
      </c>
      <c r="N1" t="s">
        <v>80</v>
      </c>
      <c r="O1" t="s">
        <v>81</v>
      </c>
      <c r="P1" t="s">
        <v>82</v>
      </c>
      <c r="Q1" t="s">
        <v>83</v>
      </c>
      <c r="R1" t="s">
        <v>84</v>
      </c>
      <c r="S1" t="s">
        <v>85</v>
      </c>
      <c r="T1" t="s">
        <v>86</v>
      </c>
      <c r="U1" t="s">
        <v>87</v>
      </c>
      <c r="V1" t="s">
        <v>88</v>
      </c>
      <c r="W1" t="s">
        <v>89</v>
      </c>
      <c r="X1" t="s">
        <v>90</v>
      </c>
      <c r="Y1" t="s">
        <v>91</v>
      </c>
      <c r="Z1" t="s">
        <v>92</v>
      </c>
      <c r="AA1" t="s">
        <v>93</v>
      </c>
      <c r="AB1" t="s">
        <v>94</v>
      </c>
      <c r="AC1" t="s">
        <v>95</v>
      </c>
      <c r="AD1" t="s">
        <v>96</v>
      </c>
      <c r="AE1" t="s">
        <v>97</v>
      </c>
      <c r="AF1" t="s">
        <v>98</v>
      </c>
      <c r="AG1" t="s">
        <v>99</v>
      </c>
      <c r="AH1" t="s">
        <v>100</v>
      </c>
    </row>
    <row r="2" spans="1:34" ht="15">
      <c r="A2" t="s">
        <v>898</v>
      </c>
      <c r="B2" t="s">
        <v>102</v>
      </c>
      <c r="C2" t="s">
        <v>899</v>
      </c>
      <c r="D2" t="s">
        <v>900</v>
      </c>
      <c r="E2" t="s">
        <v>102</v>
      </c>
      <c r="F2">
        <v>2012</v>
      </c>
      <c r="G2" t="s">
        <v>113</v>
      </c>
      <c r="H2" t="s">
        <v>901</v>
      </c>
      <c r="I2" t="s">
        <v>902</v>
      </c>
      <c r="J2" t="s">
        <v>903</v>
      </c>
      <c r="L2">
        <v>0</v>
      </c>
      <c r="M2">
        <v>0</v>
      </c>
      <c r="N2">
        <v>0</v>
      </c>
      <c r="O2">
        <v>0</v>
      </c>
      <c r="P2">
        <v>0</v>
      </c>
      <c r="Q2" t="s">
        <v>103</v>
      </c>
      <c r="R2">
        <v>0</v>
      </c>
      <c r="S2">
        <v>0</v>
      </c>
      <c r="T2">
        <v>0</v>
      </c>
      <c r="U2">
        <v>0</v>
      </c>
      <c r="V2">
        <v>0</v>
      </c>
      <c r="W2">
        <v>0</v>
      </c>
      <c r="X2">
        <v>0</v>
      </c>
      <c r="Y2">
        <v>0</v>
      </c>
      <c r="Z2">
        <v>11926.81</v>
      </c>
      <c r="AA2">
        <v>0</v>
      </c>
      <c r="AB2">
        <v>0</v>
      </c>
      <c r="AC2">
        <v>-11926.81</v>
      </c>
      <c r="AD2">
        <v>0</v>
      </c>
      <c r="AE2" t="s">
        <v>904</v>
      </c>
      <c r="AF2" t="s">
        <v>105</v>
      </c>
      <c r="AG2" t="s">
        <v>905</v>
      </c>
      <c r="AH2" t="s">
        <v>105</v>
      </c>
    </row>
    <row r="3" spans="1:34" ht="15">
      <c r="A3" t="s">
        <v>898</v>
      </c>
      <c r="B3" t="s">
        <v>906</v>
      </c>
      <c r="C3" t="s">
        <v>907</v>
      </c>
      <c r="D3" t="s">
        <v>908</v>
      </c>
      <c r="E3" t="s">
        <v>102</v>
      </c>
      <c r="F3">
        <v>2012</v>
      </c>
      <c r="G3" t="s">
        <v>121</v>
      </c>
      <c r="H3" t="s">
        <v>909</v>
      </c>
      <c r="I3" t="s">
        <v>123</v>
      </c>
      <c r="J3" t="s">
        <v>124</v>
      </c>
      <c r="L3">
        <v>0</v>
      </c>
      <c r="M3">
        <v>0</v>
      </c>
      <c r="N3">
        <v>-38.67</v>
      </c>
      <c r="O3">
        <v>0</v>
      </c>
      <c r="P3">
        <v>38.67</v>
      </c>
      <c r="Q3" t="s">
        <v>103</v>
      </c>
      <c r="R3">
        <v>0</v>
      </c>
      <c r="S3">
        <v>0</v>
      </c>
      <c r="T3">
        <v>0</v>
      </c>
      <c r="U3">
        <v>0</v>
      </c>
      <c r="V3">
        <v>0</v>
      </c>
      <c r="W3">
        <v>0</v>
      </c>
      <c r="X3">
        <v>-38.67</v>
      </c>
      <c r="Y3">
        <v>0</v>
      </c>
      <c r="Z3">
        <v>0</v>
      </c>
      <c r="AA3">
        <v>0</v>
      </c>
      <c r="AB3">
        <v>0</v>
      </c>
      <c r="AC3">
        <v>0</v>
      </c>
      <c r="AD3">
        <v>0</v>
      </c>
      <c r="AE3" t="s">
        <v>904</v>
      </c>
      <c r="AF3" t="s">
        <v>910</v>
      </c>
      <c r="AG3" t="s">
        <v>911</v>
      </c>
      <c r="AH3" t="s">
        <v>105</v>
      </c>
    </row>
    <row r="4" spans="1:34" ht="15">
      <c r="A4" t="s">
        <v>898</v>
      </c>
      <c r="B4" t="s">
        <v>102</v>
      </c>
      <c r="C4" t="s">
        <v>907</v>
      </c>
      <c r="D4" t="s">
        <v>912</v>
      </c>
      <c r="E4" t="s">
        <v>102</v>
      </c>
      <c r="F4">
        <v>2012</v>
      </c>
      <c r="G4" t="s">
        <v>121</v>
      </c>
      <c r="H4" t="s">
        <v>913</v>
      </c>
      <c r="I4" t="s">
        <v>123</v>
      </c>
      <c r="J4" t="s">
        <v>124</v>
      </c>
      <c r="L4">
        <v>0</v>
      </c>
      <c r="M4">
        <v>0</v>
      </c>
      <c r="N4">
        <v>14129</v>
      </c>
      <c r="O4">
        <v>0</v>
      </c>
      <c r="P4">
        <v>-14129</v>
      </c>
      <c r="Q4" t="s">
        <v>103</v>
      </c>
      <c r="R4">
        <v>0</v>
      </c>
      <c r="S4">
        <v>0</v>
      </c>
      <c r="T4">
        <v>0</v>
      </c>
      <c r="U4">
        <v>0</v>
      </c>
      <c r="V4">
        <v>0</v>
      </c>
      <c r="W4">
        <v>0</v>
      </c>
      <c r="X4">
        <v>0</v>
      </c>
      <c r="Y4">
        <v>0</v>
      </c>
      <c r="Z4">
        <v>0</v>
      </c>
      <c r="AA4">
        <v>0</v>
      </c>
      <c r="AB4">
        <v>0</v>
      </c>
      <c r="AC4">
        <v>14129</v>
      </c>
      <c r="AD4">
        <v>0</v>
      </c>
      <c r="AE4" t="s">
        <v>904</v>
      </c>
      <c r="AF4" t="s">
        <v>105</v>
      </c>
      <c r="AG4" t="s">
        <v>911</v>
      </c>
      <c r="AH4" t="s">
        <v>105</v>
      </c>
    </row>
    <row r="5" spans="1:34" ht="15">
      <c r="A5" t="s">
        <v>898</v>
      </c>
      <c r="B5" t="s">
        <v>906</v>
      </c>
      <c r="C5" t="s">
        <v>907</v>
      </c>
      <c r="D5" t="s">
        <v>912</v>
      </c>
      <c r="E5" t="s">
        <v>102</v>
      </c>
      <c r="F5">
        <v>2012</v>
      </c>
      <c r="G5" t="s">
        <v>121</v>
      </c>
      <c r="H5" t="s">
        <v>913</v>
      </c>
      <c r="I5" t="s">
        <v>123</v>
      </c>
      <c r="J5" t="s">
        <v>124</v>
      </c>
      <c r="L5">
        <v>0</v>
      </c>
      <c r="M5">
        <v>0</v>
      </c>
      <c r="N5">
        <v>-270710.14</v>
      </c>
      <c r="O5">
        <v>0</v>
      </c>
      <c r="P5">
        <v>270710.14</v>
      </c>
      <c r="Q5" t="s">
        <v>103</v>
      </c>
      <c r="R5">
        <v>0</v>
      </c>
      <c r="S5">
        <v>-41130.98</v>
      </c>
      <c r="T5">
        <v>-11159.52</v>
      </c>
      <c r="U5">
        <v>-55514.39</v>
      </c>
      <c r="V5">
        <v>-49308.340000000004</v>
      </c>
      <c r="W5">
        <v>-49985.21</v>
      </c>
      <c r="X5">
        <v>-86359.03</v>
      </c>
      <c r="Y5">
        <v>-51537.04</v>
      </c>
      <c r="Z5">
        <v>-5712.57</v>
      </c>
      <c r="AA5">
        <v>-42350.96</v>
      </c>
      <c r="AB5">
        <v>-122380.61</v>
      </c>
      <c r="AC5">
        <v>244728.51</v>
      </c>
      <c r="AD5">
        <v>0</v>
      </c>
      <c r="AE5" t="s">
        <v>904</v>
      </c>
      <c r="AF5" t="s">
        <v>910</v>
      </c>
      <c r="AG5" t="s">
        <v>911</v>
      </c>
      <c r="AH5" t="s">
        <v>105</v>
      </c>
    </row>
    <row r="6" spans="1:34" ht="15">
      <c r="A6" t="s">
        <v>898</v>
      </c>
      <c r="B6" t="s">
        <v>102</v>
      </c>
      <c r="C6" t="s">
        <v>907</v>
      </c>
      <c r="D6" t="s">
        <v>914</v>
      </c>
      <c r="E6" t="s">
        <v>102</v>
      </c>
      <c r="F6">
        <v>2012</v>
      </c>
      <c r="G6" t="s">
        <v>121</v>
      </c>
      <c r="H6" t="s">
        <v>915</v>
      </c>
      <c r="I6" t="s">
        <v>123</v>
      </c>
      <c r="J6" t="s">
        <v>124</v>
      </c>
      <c r="L6">
        <v>0</v>
      </c>
      <c r="M6">
        <v>0</v>
      </c>
      <c r="N6">
        <v>2963</v>
      </c>
      <c r="O6">
        <v>0</v>
      </c>
      <c r="P6">
        <v>-2963</v>
      </c>
      <c r="Q6" t="s">
        <v>103</v>
      </c>
      <c r="R6">
        <v>0</v>
      </c>
      <c r="S6">
        <v>0</v>
      </c>
      <c r="T6">
        <v>0</v>
      </c>
      <c r="U6">
        <v>0</v>
      </c>
      <c r="V6">
        <v>0</v>
      </c>
      <c r="W6">
        <v>0</v>
      </c>
      <c r="X6">
        <v>0</v>
      </c>
      <c r="Y6">
        <v>0</v>
      </c>
      <c r="Z6">
        <v>0</v>
      </c>
      <c r="AA6">
        <v>0</v>
      </c>
      <c r="AB6">
        <v>0</v>
      </c>
      <c r="AC6">
        <v>2963</v>
      </c>
      <c r="AD6">
        <v>0</v>
      </c>
      <c r="AE6" t="s">
        <v>904</v>
      </c>
      <c r="AF6" t="s">
        <v>105</v>
      </c>
      <c r="AG6" t="s">
        <v>911</v>
      </c>
      <c r="AH6" t="s">
        <v>105</v>
      </c>
    </row>
    <row r="7" spans="1:34" ht="15">
      <c r="A7" t="s">
        <v>898</v>
      </c>
      <c r="B7" t="s">
        <v>906</v>
      </c>
      <c r="C7" t="s">
        <v>907</v>
      </c>
      <c r="D7" t="s">
        <v>914</v>
      </c>
      <c r="E7" t="s">
        <v>102</v>
      </c>
      <c r="F7">
        <v>2012</v>
      </c>
      <c r="G7" t="s">
        <v>121</v>
      </c>
      <c r="H7" t="s">
        <v>915</v>
      </c>
      <c r="I7" t="s">
        <v>123</v>
      </c>
      <c r="J7" t="s">
        <v>124</v>
      </c>
      <c r="L7">
        <v>0</v>
      </c>
      <c r="M7">
        <v>0</v>
      </c>
      <c r="N7">
        <v>-28593.100000000002</v>
      </c>
      <c r="O7">
        <v>0</v>
      </c>
      <c r="P7">
        <v>28593.100000000002</v>
      </c>
      <c r="Q7" t="s">
        <v>103</v>
      </c>
      <c r="R7">
        <v>0</v>
      </c>
      <c r="S7">
        <v>-2437.83</v>
      </c>
      <c r="T7">
        <v>-372.64</v>
      </c>
      <c r="U7">
        <v>-5588.41</v>
      </c>
      <c r="V7">
        <v>-2706.9</v>
      </c>
      <c r="W7">
        <v>-1482.3500000000001</v>
      </c>
      <c r="X7">
        <v>-1778.82</v>
      </c>
      <c r="Y7">
        <v>-2548.7200000000003</v>
      </c>
      <c r="Z7">
        <v>-2810.02</v>
      </c>
      <c r="AA7">
        <v>-2899.34</v>
      </c>
      <c r="AB7">
        <v>-2887.36</v>
      </c>
      <c r="AC7">
        <v>-3080.71</v>
      </c>
      <c r="AD7">
        <v>0</v>
      </c>
      <c r="AE7" t="s">
        <v>904</v>
      </c>
      <c r="AF7" t="s">
        <v>910</v>
      </c>
      <c r="AG7" t="s">
        <v>911</v>
      </c>
      <c r="AH7" t="s">
        <v>105</v>
      </c>
    </row>
    <row r="8" spans="1:34" ht="15">
      <c r="A8" t="s">
        <v>898</v>
      </c>
      <c r="B8" t="s">
        <v>102</v>
      </c>
      <c r="C8" t="s">
        <v>907</v>
      </c>
      <c r="D8" t="s">
        <v>804</v>
      </c>
      <c r="E8" t="s">
        <v>102</v>
      </c>
      <c r="F8">
        <v>2012</v>
      </c>
      <c r="G8" t="s">
        <v>121</v>
      </c>
      <c r="H8" t="s">
        <v>850</v>
      </c>
      <c r="I8" t="s">
        <v>123</v>
      </c>
      <c r="J8" t="s">
        <v>220</v>
      </c>
      <c r="L8">
        <v>0</v>
      </c>
      <c r="M8">
        <v>0</v>
      </c>
      <c r="N8">
        <v>-39924.840000000004</v>
      </c>
      <c r="O8">
        <v>0</v>
      </c>
      <c r="P8">
        <v>39924.840000000004</v>
      </c>
      <c r="Q8" t="s">
        <v>103</v>
      </c>
      <c r="R8">
        <v>0</v>
      </c>
      <c r="S8">
        <v>-3287.1800000000003</v>
      </c>
      <c r="T8">
        <v>-3389.36</v>
      </c>
      <c r="U8">
        <v>-3315.98</v>
      </c>
      <c r="V8">
        <v>-3305.02</v>
      </c>
      <c r="W8">
        <v>-2999.5</v>
      </c>
      <c r="X8">
        <v>-3239.91</v>
      </c>
      <c r="Y8">
        <v>-3585.53</v>
      </c>
      <c r="Z8">
        <v>-3374.11</v>
      </c>
      <c r="AA8">
        <v>-3570.87</v>
      </c>
      <c r="AB8">
        <v>-3758.59</v>
      </c>
      <c r="AC8">
        <v>-2941.28</v>
      </c>
      <c r="AD8">
        <v>-3157.51</v>
      </c>
      <c r="AE8" t="s">
        <v>904</v>
      </c>
      <c r="AF8" t="s">
        <v>105</v>
      </c>
      <c r="AG8" t="s">
        <v>911</v>
      </c>
      <c r="AH8" t="s">
        <v>105</v>
      </c>
    </row>
    <row r="9" spans="1:34" ht="15">
      <c r="A9" t="s">
        <v>898</v>
      </c>
      <c r="B9" t="s">
        <v>102</v>
      </c>
      <c r="C9" t="s">
        <v>907</v>
      </c>
      <c r="D9" t="s">
        <v>807</v>
      </c>
      <c r="E9" t="s">
        <v>102</v>
      </c>
      <c r="F9">
        <v>2012</v>
      </c>
      <c r="G9" t="s">
        <v>121</v>
      </c>
      <c r="H9" t="s">
        <v>851</v>
      </c>
      <c r="I9" t="s">
        <v>123</v>
      </c>
      <c r="J9" t="s">
        <v>220</v>
      </c>
      <c r="L9">
        <v>0</v>
      </c>
      <c r="M9">
        <v>0</v>
      </c>
      <c r="N9">
        <v>598.79</v>
      </c>
      <c r="O9">
        <v>0</v>
      </c>
      <c r="P9">
        <v>-598.79</v>
      </c>
      <c r="Q9" t="s">
        <v>103</v>
      </c>
      <c r="R9">
        <v>0</v>
      </c>
      <c r="S9">
        <v>49.31</v>
      </c>
      <c r="T9">
        <v>50.86</v>
      </c>
      <c r="U9">
        <v>49.76</v>
      </c>
      <c r="V9">
        <v>49.550000000000004</v>
      </c>
      <c r="W9">
        <v>44.97</v>
      </c>
      <c r="X9">
        <v>48.59</v>
      </c>
      <c r="Y9">
        <v>53.77</v>
      </c>
      <c r="Z9">
        <v>50.59</v>
      </c>
      <c r="AA9">
        <v>53.54</v>
      </c>
      <c r="AB9">
        <v>56.370000000000005</v>
      </c>
      <c r="AC9">
        <v>44.1</v>
      </c>
      <c r="AD9">
        <v>47.38</v>
      </c>
      <c r="AE9" t="s">
        <v>904</v>
      </c>
      <c r="AF9" t="s">
        <v>105</v>
      </c>
      <c r="AG9" t="s">
        <v>911</v>
      </c>
      <c r="AH9" t="s">
        <v>105</v>
      </c>
    </row>
    <row r="10" spans="1:34" ht="15">
      <c r="A10" t="s">
        <v>898</v>
      </c>
      <c r="B10" t="s">
        <v>102</v>
      </c>
      <c r="C10" t="s">
        <v>907</v>
      </c>
      <c r="D10" t="s">
        <v>852</v>
      </c>
      <c r="E10" t="s">
        <v>102</v>
      </c>
      <c r="F10">
        <v>2012</v>
      </c>
      <c r="G10" t="s">
        <v>121</v>
      </c>
      <c r="H10" t="s">
        <v>853</v>
      </c>
      <c r="I10" t="s">
        <v>123</v>
      </c>
      <c r="J10" t="s">
        <v>220</v>
      </c>
      <c r="L10">
        <v>0</v>
      </c>
      <c r="M10">
        <v>0</v>
      </c>
      <c r="N10">
        <v>1144.88</v>
      </c>
      <c r="O10">
        <v>0</v>
      </c>
      <c r="P10">
        <v>-1144.88</v>
      </c>
      <c r="Q10" t="s">
        <v>103</v>
      </c>
      <c r="R10">
        <v>0</v>
      </c>
      <c r="S10">
        <v>202.34</v>
      </c>
      <c r="T10">
        <v>190.78</v>
      </c>
      <c r="U10">
        <v>207.56</v>
      </c>
      <c r="V10">
        <v>202.14000000000001</v>
      </c>
      <c r="W10">
        <v>210.16</v>
      </c>
      <c r="X10">
        <v>206.13</v>
      </c>
      <c r="Y10">
        <v>211.71</v>
      </c>
      <c r="Z10">
        <v>-1110.46</v>
      </c>
      <c r="AA10">
        <v>211.99</v>
      </c>
      <c r="AB10">
        <v>226.79</v>
      </c>
      <c r="AC10">
        <v>193.16</v>
      </c>
      <c r="AD10">
        <v>192.58</v>
      </c>
      <c r="AE10" t="s">
        <v>904</v>
      </c>
      <c r="AF10" t="s">
        <v>105</v>
      </c>
      <c r="AG10" t="s">
        <v>911</v>
      </c>
      <c r="AH10" t="s">
        <v>105</v>
      </c>
    </row>
    <row r="11" spans="1:34" ht="15">
      <c r="A11" t="s">
        <v>898</v>
      </c>
      <c r="B11" t="s">
        <v>102</v>
      </c>
      <c r="C11" t="s">
        <v>907</v>
      </c>
      <c r="D11" t="s">
        <v>854</v>
      </c>
      <c r="E11" t="s">
        <v>102</v>
      </c>
      <c r="F11">
        <v>2012</v>
      </c>
      <c r="G11" t="s">
        <v>121</v>
      </c>
      <c r="H11" t="s">
        <v>855</v>
      </c>
      <c r="I11" t="s">
        <v>123</v>
      </c>
      <c r="J11" t="s">
        <v>220</v>
      </c>
      <c r="L11">
        <v>0</v>
      </c>
      <c r="M11">
        <v>0</v>
      </c>
      <c r="N11">
        <v>1508.13</v>
      </c>
      <c r="O11">
        <v>0</v>
      </c>
      <c r="P11">
        <v>-1508.13</v>
      </c>
      <c r="Q11" t="s">
        <v>103</v>
      </c>
      <c r="R11">
        <v>0</v>
      </c>
      <c r="S11">
        <v>0</v>
      </c>
      <c r="T11">
        <v>0</v>
      </c>
      <c r="U11">
        <v>0</v>
      </c>
      <c r="V11">
        <v>0</v>
      </c>
      <c r="W11">
        <v>0</v>
      </c>
      <c r="X11">
        <v>0</v>
      </c>
      <c r="Y11">
        <v>0</v>
      </c>
      <c r="Z11">
        <v>0</v>
      </c>
      <c r="AA11">
        <v>0</v>
      </c>
      <c r="AB11">
        <v>0</v>
      </c>
      <c r="AC11">
        <v>1508.13</v>
      </c>
      <c r="AD11">
        <v>0</v>
      </c>
      <c r="AE11" t="s">
        <v>904</v>
      </c>
      <c r="AF11" t="s">
        <v>105</v>
      </c>
      <c r="AG11" t="s">
        <v>911</v>
      </c>
      <c r="AH11" t="s">
        <v>105</v>
      </c>
    </row>
    <row r="12" spans="1:34" ht="15">
      <c r="A12" t="s">
        <v>898</v>
      </c>
      <c r="B12" t="s">
        <v>102</v>
      </c>
      <c r="C12" t="s">
        <v>907</v>
      </c>
      <c r="D12" t="s">
        <v>856</v>
      </c>
      <c r="E12" t="s">
        <v>102</v>
      </c>
      <c r="F12">
        <v>2012</v>
      </c>
      <c r="G12" t="s">
        <v>121</v>
      </c>
      <c r="H12" t="s">
        <v>857</v>
      </c>
      <c r="I12" t="s">
        <v>123</v>
      </c>
      <c r="J12" t="s">
        <v>220</v>
      </c>
      <c r="L12">
        <v>0</v>
      </c>
      <c r="M12">
        <v>0</v>
      </c>
      <c r="N12">
        <v>0</v>
      </c>
      <c r="O12">
        <v>0</v>
      </c>
      <c r="P12">
        <v>0</v>
      </c>
      <c r="Q12" t="s">
        <v>103</v>
      </c>
      <c r="R12">
        <v>0</v>
      </c>
      <c r="S12">
        <v>0</v>
      </c>
      <c r="T12">
        <v>0</v>
      </c>
      <c r="U12">
        <v>0</v>
      </c>
      <c r="V12">
        <v>0</v>
      </c>
      <c r="W12">
        <v>0</v>
      </c>
      <c r="X12">
        <v>0</v>
      </c>
      <c r="Y12">
        <v>0</v>
      </c>
      <c r="Z12">
        <v>0</v>
      </c>
      <c r="AA12">
        <v>0</v>
      </c>
      <c r="AB12">
        <v>0</v>
      </c>
      <c r="AC12">
        <v>0</v>
      </c>
      <c r="AD12">
        <v>0</v>
      </c>
      <c r="AE12" t="s">
        <v>904</v>
      </c>
      <c r="AF12" t="s">
        <v>105</v>
      </c>
      <c r="AG12" t="s">
        <v>911</v>
      </c>
      <c r="AH12" t="s">
        <v>105</v>
      </c>
    </row>
    <row r="13" spans="1:34" ht="15">
      <c r="A13" t="s">
        <v>898</v>
      </c>
      <c r="B13" t="s">
        <v>102</v>
      </c>
      <c r="C13" t="s">
        <v>907</v>
      </c>
      <c r="D13" t="s">
        <v>810</v>
      </c>
      <c r="E13" t="s">
        <v>102</v>
      </c>
      <c r="F13">
        <v>2012</v>
      </c>
      <c r="G13" t="s">
        <v>121</v>
      </c>
      <c r="H13" t="s">
        <v>858</v>
      </c>
      <c r="I13" t="s">
        <v>123</v>
      </c>
      <c r="J13" t="s">
        <v>220</v>
      </c>
      <c r="L13">
        <v>0</v>
      </c>
      <c r="M13">
        <v>0</v>
      </c>
      <c r="N13">
        <v>-2160</v>
      </c>
      <c r="O13">
        <v>0</v>
      </c>
      <c r="P13">
        <v>2160</v>
      </c>
      <c r="Q13" t="s">
        <v>103</v>
      </c>
      <c r="R13">
        <v>0</v>
      </c>
      <c r="S13">
        <v>0</v>
      </c>
      <c r="T13">
        <v>0</v>
      </c>
      <c r="U13">
        <v>0</v>
      </c>
      <c r="V13">
        <v>0</v>
      </c>
      <c r="W13">
        <v>0</v>
      </c>
      <c r="X13">
        <v>0</v>
      </c>
      <c r="Y13">
        <v>0</v>
      </c>
      <c r="Z13">
        <v>0</v>
      </c>
      <c r="AA13">
        <v>0</v>
      </c>
      <c r="AB13">
        <v>0</v>
      </c>
      <c r="AC13">
        <v>-2160</v>
      </c>
      <c r="AD13">
        <v>0</v>
      </c>
      <c r="AE13" t="s">
        <v>904</v>
      </c>
      <c r="AF13" t="s">
        <v>105</v>
      </c>
      <c r="AG13" t="s">
        <v>911</v>
      </c>
      <c r="AH13" t="s">
        <v>105</v>
      </c>
    </row>
    <row r="14" spans="1:34" ht="15">
      <c r="A14" t="s">
        <v>898</v>
      </c>
      <c r="B14" t="s">
        <v>102</v>
      </c>
      <c r="C14" t="s">
        <v>907</v>
      </c>
      <c r="D14" t="s">
        <v>859</v>
      </c>
      <c r="E14" t="s">
        <v>102</v>
      </c>
      <c r="F14">
        <v>2012</v>
      </c>
      <c r="G14" t="s">
        <v>121</v>
      </c>
      <c r="H14" t="s">
        <v>860</v>
      </c>
      <c r="I14" t="s">
        <v>123</v>
      </c>
      <c r="J14" t="s">
        <v>220</v>
      </c>
      <c r="L14">
        <v>0</v>
      </c>
      <c r="M14">
        <v>0</v>
      </c>
      <c r="N14">
        <v>-36572.950000000004</v>
      </c>
      <c r="O14">
        <v>0</v>
      </c>
      <c r="P14">
        <v>36572.950000000004</v>
      </c>
      <c r="Q14" t="s">
        <v>103</v>
      </c>
      <c r="R14">
        <v>0</v>
      </c>
      <c r="S14">
        <v>0</v>
      </c>
      <c r="T14">
        <v>0</v>
      </c>
      <c r="U14">
        <v>0</v>
      </c>
      <c r="V14">
        <v>0</v>
      </c>
      <c r="W14">
        <v>0</v>
      </c>
      <c r="X14">
        <v>0</v>
      </c>
      <c r="Y14">
        <v>-4833.84</v>
      </c>
      <c r="Z14">
        <v>0</v>
      </c>
      <c r="AA14">
        <v>-31739.11</v>
      </c>
      <c r="AB14">
        <v>0</v>
      </c>
      <c r="AC14">
        <v>0</v>
      </c>
      <c r="AD14">
        <v>0</v>
      </c>
      <c r="AE14" t="s">
        <v>904</v>
      </c>
      <c r="AF14" t="s">
        <v>105</v>
      </c>
      <c r="AG14" t="s">
        <v>911</v>
      </c>
      <c r="AH14" t="s">
        <v>105</v>
      </c>
    </row>
    <row r="15" spans="1:34" ht="15">
      <c r="A15" t="s">
        <v>898</v>
      </c>
      <c r="B15" t="s">
        <v>102</v>
      </c>
      <c r="C15" t="s">
        <v>907</v>
      </c>
      <c r="D15" t="s">
        <v>468</v>
      </c>
      <c r="E15" t="s">
        <v>102</v>
      </c>
      <c r="F15">
        <v>2012</v>
      </c>
      <c r="G15" t="s">
        <v>121</v>
      </c>
      <c r="H15" t="s">
        <v>469</v>
      </c>
      <c r="I15" t="s">
        <v>123</v>
      </c>
      <c r="J15" t="s">
        <v>220</v>
      </c>
      <c r="L15">
        <v>0</v>
      </c>
      <c r="M15">
        <v>0</v>
      </c>
      <c r="N15">
        <v>-319613.43</v>
      </c>
      <c r="O15">
        <v>0</v>
      </c>
      <c r="P15">
        <v>319613.43</v>
      </c>
      <c r="Q15" t="s">
        <v>103</v>
      </c>
      <c r="R15">
        <v>0</v>
      </c>
      <c r="S15">
        <v>0</v>
      </c>
      <c r="T15">
        <v>0</v>
      </c>
      <c r="U15">
        <v>0</v>
      </c>
      <c r="V15">
        <v>0</v>
      </c>
      <c r="W15">
        <v>0</v>
      </c>
      <c r="X15">
        <v>0</v>
      </c>
      <c r="Y15">
        <v>0</v>
      </c>
      <c r="Z15">
        <v>-135537.28</v>
      </c>
      <c r="AA15">
        <v>-175698.45</v>
      </c>
      <c r="AB15">
        <v>-659.52</v>
      </c>
      <c r="AC15">
        <v>-7718.18</v>
      </c>
      <c r="AD15">
        <v>0</v>
      </c>
      <c r="AE15" t="s">
        <v>904</v>
      </c>
      <c r="AF15" t="s">
        <v>105</v>
      </c>
      <c r="AG15" t="s">
        <v>911</v>
      </c>
      <c r="AH15" t="s">
        <v>105</v>
      </c>
    </row>
    <row r="16" spans="1:34" ht="15">
      <c r="A16" t="s">
        <v>898</v>
      </c>
      <c r="B16" t="s">
        <v>102</v>
      </c>
      <c r="C16" t="s">
        <v>907</v>
      </c>
      <c r="D16" t="s">
        <v>468</v>
      </c>
      <c r="E16" t="s">
        <v>106</v>
      </c>
      <c r="F16">
        <v>2012</v>
      </c>
      <c r="G16" t="s">
        <v>121</v>
      </c>
      <c r="H16" t="s">
        <v>469</v>
      </c>
      <c r="I16" t="s">
        <v>123</v>
      </c>
      <c r="J16" t="s">
        <v>220</v>
      </c>
      <c r="L16">
        <v>0</v>
      </c>
      <c r="M16">
        <v>0</v>
      </c>
      <c r="N16">
        <v>339747.36</v>
      </c>
      <c r="O16">
        <v>0</v>
      </c>
      <c r="P16">
        <v>-339747.36</v>
      </c>
      <c r="Q16" t="s">
        <v>103</v>
      </c>
      <c r="R16">
        <v>0</v>
      </c>
      <c r="S16">
        <v>0</v>
      </c>
      <c r="T16">
        <v>0</v>
      </c>
      <c r="U16">
        <v>0</v>
      </c>
      <c r="V16">
        <v>0</v>
      </c>
      <c r="W16">
        <v>0</v>
      </c>
      <c r="X16">
        <v>0</v>
      </c>
      <c r="Y16">
        <v>0</v>
      </c>
      <c r="Z16">
        <v>0</v>
      </c>
      <c r="AA16">
        <v>0</v>
      </c>
      <c r="AB16">
        <v>0</v>
      </c>
      <c r="AC16">
        <v>0</v>
      </c>
      <c r="AD16">
        <v>339747.36</v>
      </c>
      <c r="AE16" t="s">
        <v>904</v>
      </c>
      <c r="AF16" t="s">
        <v>105</v>
      </c>
      <c r="AG16" t="s">
        <v>911</v>
      </c>
      <c r="AH16" t="s">
        <v>107</v>
      </c>
    </row>
    <row r="17" spans="1:34" ht="15">
      <c r="A17" t="s">
        <v>898</v>
      </c>
      <c r="B17" t="s">
        <v>102</v>
      </c>
      <c r="C17" t="s">
        <v>907</v>
      </c>
      <c r="D17" t="s">
        <v>916</v>
      </c>
      <c r="E17" t="s">
        <v>102</v>
      </c>
      <c r="F17">
        <v>2012</v>
      </c>
      <c r="G17" t="s">
        <v>121</v>
      </c>
      <c r="H17" t="s">
        <v>917</v>
      </c>
      <c r="I17" t="s">
        <v>123</v>
      </c>
      <c r="J17" t="s">
        <v>124</v>
      </c>
      <c r="L17">
        <v>-62912</v>
      </c>
      <c r="M17">
        <v>-62912</v>
      </c>
      <c r="N17">
        <v>0</v>
      </c>
      <c r="O17">
        <v>0</v>
      </c>
      <c r="P17">
        <v>-62912</v>
      </c>
      <c r="Q17" t="s">
        <v>131</v>
      </c>
      <c r="R17">
        <v>0</v>
      </c>
      <c r="S17">
        <v>0</v>
      </c>
      <c r="T17">
        <v>0</v>
      </c>
      <c r="U17">
        <v>0</v>
      </c>
      <c r="V17">
        <v>0</v>
      </c>
      <c r="W17">
        <v>0</v>
      </c>
      <c r="X17">
        <v>0</v>
      </c>
      <c r="Y17">
        <v>0</v>
      </c>
      <c r="Z17">
        <v>0</v>
      </c>
      <c r="AA17">
        <v>0</v>
      </c>
      <c r="AB17">
        <v>0</v>
      </c>
      <c r="AC17">
        <v>0</v>
      </c>
      <c r="AD17">
        <v>0</v>
      </c>
      <c r="AE17" t="s">
        <v>904</v>
      </c>
      <c r="AF17" t="s">
        <v>105</v>
      </c>
      <c r="AG17" t="s">
        <v>911</v>
      </c>
      <c r="AH17" t="s">
        <v>105</v>
      </c>
    </row>
    <row r="18" spans="1:34" ht="15">
      <c r="A18" t="s">
        <v>898</v>
      </c>
      <c r="B18" t="s">
        <v>102</v>
      </c>
      <c r="C18" t="s">
        <v>907</v>
      </c>
      <c r="D18" t="s">
        <v>918</v>
      </c>
      <c r="E18" t="s">
        <v>102</v>
      </c>
      <c r="F18">
        <v>2012</v>
      </c>
      <c r="G18" t="s">
        <v>121</v>
      </c>
      <c r="H18" t="s">
        <v>909</v>
      </c>
      <c r="I18" t="s">
        <v>123</v>
      </c>
      <c r="J18" t="s">
        <v>124</v>
      </c>
      <c r="L18">
        <v>-204943</v>
      </c>
      <c r="M18">
        <v>-204943</v>
      </c>
      <c r="N18">
        <v>0</v>
      </c>
      <c r="O18">
        <v>0</v>
      </c>
      <c r="P18">
        <v>-204943</v>
      </c>
      <c r="Q18" t="s">
        <v>131</v>
      </c>
      <c r="R18">
        <v>0</v>
      </c>
      <c r="S18">
        <v>0</v>
      </c>
      <c r="T18">
        <v>0</v>
      </c>
      <c r="U18">
        <v>0</v>
      </c>
      <c r="V18">
        <v>0</v>
      </c>
      <c r="W18">
        <v>0</v>
      </c>
      <c r="X18">
        <v>0</v>
      </c>
      <c r="Y18">
        <v>0</v>
      </c>
      <c r="Z18">
        <v>0</v>
      </c>
      <c r="AA18">
        <v>0</v>
      </c>
      <c r="AB18">
        <v>0</v>
      </c>
      <c r="AC18">
        <v>0</v>
      </c>
      <c r="AD18">
        <v>0</v>
      </c>
      <c r="AE18" t="s">
        <v>904</v>
      </c>
      <c r="AF18" t="s">
        <v>105</v>
      </c>
      <c r="AG18" t="s">
        <v>911</v>
      </c>
      <c r="AH18" t="s">
        <v>105</v>
      </c>
    </row>
    <row r="19" spans="1:34" ht="15">
      <c r="A19" t="s">
        <v>898</v>
      </c>
      <c r="B19" t="s">
        <v>102</v>
      </c>
      <c r="C19" t="s">
        <v>907</v>
      </c>
      <c r="D19" t="s">
        <v>919</v>
      </c>
      <c r="E19" t="s">
        <v>102</v>
      </c>
      <c r="F19">
        <v>2012</v>
      </c>
      <c r="G19" t="s">
        <v>121</v>
      </c>
      <c r="H19" t="s">
        <v>913</v>
      </c>
      <c r="I19" t="s">
        <v>123</v>
      </c>
      <c r="J19" t="s">
        <v>124</v>
      </c>
      <c r="L19">
        <v>-1316774</v>
      </c>
      <c r="M19">
        <v>-1316774</v>
      </c>
      <c r="N19">
        <v>-580449.46</v>
      </c>
      <c r="O19">
        <v>0</v>
      </c>
      <c r="P19">
        <v>-736324.54</v>
      </c>
      <c r="Q19" t="s">
        <v>920</v>
      </c>
      <c r="R19">
        <v>0</v>
      </c>
      <c r="S19">
        <v>-199006.13</v>
      </c>
      <c r="T19">
        <v>-85522.11</v>
      </c>
      <c r="U19">
        <v>-28095.36</v>
      </c>
      <c r="V19">
        <v>-24660.72</v>
      </c>
      <c r="W19">
        <v>-50729.47</v>
      </c>
      <c r="X19">
        <v>-27414.02</v>
      </c>
      <c r="Y19">
        <v>-29451.16</v>
      </c>
      <c r="Z19">
        <v>-34289.49</v>
      </c>
      <c r="AA19">
        <v>-32256.31</v>
      </c>
      <c r="AB19">
        <v>-27949.27</v>
      </c>
      <c r="AC19">
        <v>-41075.42</v>
      </c>
      <c r="AD19">
        <v>0</v>
      </c>
      <c r="AE19" t="s">
        <v>904</v>
      </c>
      <c r="AF19" t="s">
        <v>105</v>
      </c>
      <c r="AG19" t="s">
        <v>911</v>
      </c>
      <c r="AH19" t="s">
        <v>105</v>
      </c>
    </row>
    <row r="20" spans="1:34" ht="15">
      <c r="A20" t="s">
        <v>898</v>
      </c>
      <c r="B20" t="s">
        <v>906</v>
      </c>
      <c r="C20" t="s">
        <v>907</v>
      </c>
      <c r="D20" t="s">
        <v>919</v>
      </c>
      <c r="E20" t="s">
        <v>102</v>
      </c>
      <c r="F20">
        <v>2012</v>
      </c>
      <c r="G20" t="s">
        <v>121</v>
      </c>
      <c r="H20" t="s">
        <v>913</v>
      </c>
      <c r="I20" t="s">
        <v>123</v>
      </c>
      <c r="J20" t="s">
        <v>124</v>
      </c>
      <c r="L20">
        <v>0</v>
      </c>
      <c r="M20">
        <v>0</v>
      </c>
      <c r="N20">
        <v>0</v>
      </c>
      <c r="O20">
        <v>0</v>
      </c>
      <c r="P20">
        <v>0</v>
      </c>
      <c r="Q20" t="s">
        <v>103</v>
      </c>
      <c r="R20">
        <v>0</v>
      </c>
      <c r="S20">
        <v>0</v>
      </c>
      <c r="T20">
        <v>0</v>
      </c>
      <c r="U20">
        <v>0</v>
      </c>
      <c r="V20">
        <v>0</v>
      </c>
      <c r="W20">
        <v>0</v>
      </c>
      <c r="X20">
        <v>0</v>
      </c>
      <c r="Y20">
        <v>0</v>
      </c>
      <c r="Z20">
        <v>0</v>
      </c>
      <c r="AA20">
        <v>0</v>
      </c>
      <c r="AB20">
        <v>0</v>
      </c>
      <c r="AC20">
        <v>0</v>
      </c>
      <c r="AD20">
        <v>0</v>
      </c>
      <c r="AE20" t="s">
        <v>904</v>
      </c>
      <c r="AF20" t="s">
        <v>910</v>
      </c>
      <c r="AG20" t="s">
        <v>911</v>
      </c>
      <c r="AH20" t="s">
        <v>105</v>
      </c>
    </row>
    <row r="21" spans="1:34" ht="15">
      <c r="A21" t="s">
        <v>898</v>
      </c>
      <c r="B21" t="s">
        <v>102</v>
      </c>
      <c r="C21" t="s">
        <v>907</v>
      </c>
      <c r="D21" t="s">
        <v>921</v>
      </c>
      <c r="E21" t="s">
        <v>102</v>
      </c>
      <c r="F21">
        <v>2012</v>
      </c>
      <c r="G21" t="s">
        <v>121</v>
      </c>
      <c r="H21" t="s">
        <v>922</v>
      </c>
      <c r="I21" t="s">
        <v>123</v>
      </c>
      <c r="J21" t="s">
        <v>124</v>
      </c>
      <c r="L21">
        <v>0</v>
      </c>
      <c r="M21">
        <v>0</v>
      </c>
      <c r="N21">
        <v>-514440.98000000004</v>
      </c>
      <c r="O21">
        <v>0</v>
      </c>
      <c r="P21">
        <v>514440.98000000004</v>
      </c>
      <c r="Q21" t="s">
        <v>103</v>
      </c>
      <c r="R21">
        <v>0</v>
      </c>
      <c r="S21">
        <v>-42201.86</v>
      </c>
      <c r="T21">
        <v>-85512.26</v>
      </c>
      <c r="U21">
        <v>-42730.35</v>
      </c>
      <c r="V21">
        <v>-42756.13</v>
      </c>
      <c r="W21">
        <v>-42872.14</v>
      </c>
      <c r="X21">
        <v>-42988.33</v>
      </c>
      <c r="Y21">
        <v>-42820.76</v>
      </c>
      <c r="Z21">
        <v>-42807.87</v>
      </c>
      <c r="AA21">
        <v>-42872.32</v>
      </c>
      <c r="AB21">
        <v>-43465.26</v>
      </c>
      <c r="AC21">
        <v>-43413.700000000004</v>
      </c>
      <c r="AD21">
        <v>0</v>
      </c>
      <c r="AE21" t="s">
        <v>904</v>
      </c>
      <c r="AF21" t="s">
        <v>105</v>
      </c>
      <c r="AG21" t="s">
        <v>911</v>
      </c>
      <c r="AH21" t="s">
        <v>105</v>
      </c>
    </row>
    <row r="22" spans="1:34" ht="15">
      <c r="A22" t="s">
        <v>898</v>
      </c>
      <c r="B22" t="s">
        <v>102</v>
      </c>
      <c r="C22" t="s">
        <v>907</v>
      </c>
      <c r="D22" t="s">
        <v>127</v>
      </c>
      <c r="E22" t="s">
        <v>102</v>
      </c>
      <c r="F22">
        <v>2012</v>
      </c>
      <c r="G22" t="s">
        <v>113</v>
      </c>
      <c r="H22" t="s">
        <v>128</v>
      </c>
      <c r="I22" t="s">
        <v>115</v>
      </c>
      <c r="J22" t="s">
        <v>129</v>
      </c>
      <c r="K22" t="s">
        <v>130</v>
      </c>
      <c r="L22">
        <v>363557.08</v>
      </c>
      <c r="M22">
        <v>363557.08</v>
      </c>
      <c r="N22">
        <v>0</v>
      </c>
      <c r="O22">
        <v>0</v>
      </c>
      <c r="P22">
        <v>363557.08</v>
      </c>
      <c r="Q22" t="s">
        <v>131</v>
      </c>
      <c r="R22">
        <v>0</v>
      </c>
      <c r="S22">
        <v>0</v>
      </c>
      <c r="T22">
        <v>0</v>
      </c>
      <c r="U22">
        <v>0</v>
      </c>
      <c r="V22">
        <v>0</v>
      </c>
      <c r="W22">
        <v>0</v>
      </c>
      <c r="X22">
        <v>0</v>
      </c>
      <c r="Y22">
        <v>0</v>
      </c>
      <c r="Z22">
        <v>0</v>
      </c>
      <c r="AA22">
        <v>0</v>
      </c>
      <c r="AB22">
        <v>0</v>
      </c>
      <c r="AC22">
        <v>0</v>
      </c>
      <c r="AD22">
        <v>0</v>
      </c>
      <c r="AE22" t="s">
        <v>904</v>
      </c>
      <c r="AF22" t="s">
        <v>105</v>
      </c>
      <c r="AG22" t="s">
        <v>911</v>
      </c>
      <c r="AH22" t="s">
        <v>105</v>
      </c>
    </row>
    <row r="23" spans="1:34" ht="15">
      <c r="A23" t="s">
        <v>898</v>
      </c>
      <c r="B23" t="s">
        <v>906</v>
      </c>
      <c r="C23" t="s">
        <v>907</v>
      </c>
      <c r="D23" t="s">
        <v>127</v>
      </c>
      <c r="E23" t="s">
        <v>106</v>
      </c>
      <c r="F23">
        <v>2012</v>
      </c>
      <c r="G23" t="s">
        <v>113</v>
      </c>
      <c r="H23" t="s">
        <v>128</v>
      </c>
      <c r="I23" t="s">
        <v>115</v>
      </c>
      <c r="J23" t="s">
        <v>129</v>
      </c>
      <c r="K23" t="s">
        <v>130</v>
      </c>
      <c r="L23">
        <v>0</v>
      </c>
      <c r="M23">
        <v>0</v>
      </c>
      <c r="N23">
        <v>529130.84</v>
      </c>
      <c r="O23">
        <v>0</v>
      </c>
      <c r="P23">
        <v>-529130.84</v>
      </c>
      <c r="Q23" t="s">
        <v>103</v>
      </c>
      <c r="R23">
        <v>24423.09</v>
      </c>
      <c r="S23">
        <v>18308.74</v>
      </c>
      <c r="T23">
        <v>48705.33</v>
      </c>
      <c r="U23">
        <v>31830.02</v>
      </c>
      <c r="V23">
        <v>74623.11</v>
      </c>
      <c r="W23">
        <v>35396.24</v>
      </c>
      <c r="X23">
        <v>35396.26</v>
      </c>
      <c r="Y23">
        <v>57185.71</v>
      </c>
      <c r="Z23">
        <v>76651.07</v>
      </c>
      <c r="AA23">
        <v>35562</v>
      </c>
      <c r="AB23">
        <v>36463.75</v>
      </c>
      <c r="AC23">
        <v>54585.520000000004</v>
      </c>
      <c r="AD23">
        <v>0</v>
      </c>
      <c r="AE23" t="s">
        <v>904</v>
      </c>
      <c r="AF23" t="s">
        <v>910</v>
      </c>
      <c r="AG23" t="s">
        <v>911</v>
      </c>
      <c r="AH23" t="s">
        <v>107</v>
      </c>
    </row>
    <row r="24" spans="1:34" ht="15">
      <c r="A24" t="s">
        <v>898</v>
      </c>
      <c r="B24" t="s">
        <v>906</v>
      </c>
      <c r="C24" t="s">
        <v>907</v>
      </c>
      <c r="D24" t="s">
        <v>253</v>
      </c>
      <c r="E24" t="s">
        <v>106</v>
      </c>
      <c r="F24">
        <v>2012</v>
      </c>
      <c r="G24" t="s">
        <v>113</v>
      </c>
      <c r="H24" t="s">
        <v>254</v>
      </c>
      <c r="I24" t="s">
        <v>115</v>
      </c>
      <c r="J24" t="s">
        <v>129</v>
      </c>
      <c r="K24" t="s">
        <v>130</v>
      </c>
      <c r="L24">
        <v>0</v>
      </c>
      <c r="M24">
        <v>0</v>
      </c>
      <c r="N24">
        <v>-255789.42</v>
      </c>
      <c r="O24">
        <v>0</v>
      </c>
      <c r="P24">
        <v>255789.42</v>
      </c>
      <c r="Q24" t="s">
        <v>103</v>
      </c>
      <c r="R24">
        <v>0</v>
      </c>
      <c r="S24">
        <v>0</v>
      </c>
      <c r="T24">
        <v>0</v>
      </c>
      <c r="U24">
        <v>0</v>
      </c>
      <c r="V24">
        <v>0</v>
      </c>
      <c r="W24">
        <v>0</v>
      </c>
      <c r="X24">
        <v>0</v>
      </c>
      <c r="Y24">
        <v>0</v>
      </c>
      <c r="Z24">
        <v>0</v>
      </c>
      <c r="AA24">
        <v>0</v>
      </c>
      <c r="AB24">
        <v>0</v>
      </c>
      <c r="AC24">
        <v>-255789.42</v>
      </c>
      <c r="AD24">
        <v>0</v>
      </c>
      <c r="AE24" t="s">
        <v>904</v>
      </c>
      <c r="AF24" t="s">
        <v>910</v>
      </c>
      <c r="AG24" t="s">
        <v>911</v>
      </c>
      <c r="AH24" t="s">
        <v>107</v>
      </c>
    </row>
    <row r="25" spans="1:34" ht="15">
      <c r="A25" t="s">
        <v>898</v>
      </c>
      <c r="B25" t="s">
        <v>102</v>
      </c>
      <c r="C25" t="s">
        <v>907</v>
      </c>
      <c r="D25" t="s">
        <v>132</v>
      </c>
      <c r="E25" t="s">
        <v>102</v>
      </c>
      <c r="F25">
        <v>2012</v>
      </c>
      <c r="G25" t="s">
        <v>113</v>
      </c>
      <c r="H25" t="s">
        <v>133</v>
      </c>
      <c r="I25" t="s">
        <v>115</v>
      </c>
      <c r="J25" t="s">
        <v>129</v>
      </c>
      <c r="K25" t="s">
        <v>130</v>
      </c>
      <c r="L25">
        <v>0</v>
      </c>
      <c r="M25">
        <v>0</v>
      </c>
      <c r="N25">
        <v>0</v>
      </c>
      <c r="O25">
        <v>0</v>
      </c>
      <c r="P25">
        <v>0</v>
      </c>
      <c r="Q25" t="s">
        <v>103</v>
      </c>
      <c r="R25">
        <v>0</v>
      </c>
      <c r="S25">
        <v>11259.880000000001</v>
      </c>
      <c r="T25">
        <v>-11259.880000000001</v>
      </c>
      <c r="U25">
        <v>0</v>
      </c>
      <c r="V25">
        <v>14924.62</v>
      </c>
      <c r="W25">
        <v>-6075.55</v>
      </c>
      <c r="X25">
        <v>3539.63</v>
      </c>
      <c r="Y25">
        <v>-12388.7</v>
      </c>
      <c r="Z25">
        <v>0</v>
      </c>
      <c r="AA25">
        <v>5335.25</v>
      </c>
      <c r="AB25">
        <v>-5335.25</v>
      </c>
      <c r="AC25">
        <v>0</v>
      </c>
      <c r="AD25">
        <v>0</v>
      </c>
      <c r="AE25" t="s">
        <v>904</v>
      </c>
      <c r="AF25" t="s">
        <v>105</v>
      </c>
      <c r="AG25" t="s">
        <v>911</v>
      </c>
      <c r="AH25" t="s">
        <v>105</v>
      </c>
    </row>
    <row r="26" spans="1:34" ht="15">
      <c r="A26" t="s">
        <v>898</v>
      </c>
      <c r="B26" t="s">
        <v>102</v>
      </c>
      <c r="C26" t="s">
        <v>907</v>
      </c>
      <c r="D26" t="s">
        <v>255</v>
      </c>
      <c r="E26" t="s">
        <v>102</v>
      </c>
      <c r="F26">
        <v>2012</v>
      </c>
      <c r="G26" t="s">
        <v>113</v>
      </c>
      <c r="H26" t="s">
        <v>256</v>
      </c>
      <c r="I26" t="s">
        <v>115</v>
      </c>
      <c r="J26" t="s">
        <v>129</v>
      </c>
      <c r="K26" t="s">
        <v>130</v>
      </c>
      <c r="L26">
        <v>11095</v>
      </c>
      <c r="M26">
        <v>11095</v>
      </c>
      <c r="N26">
        <v>0</v>
      </c>
      <c r="O26">
        <v>0</v>
      </c>
      <c r="P26">
        <v>11095</v>
      </c>
      <c r="Q26" t="s">
        <v>131</v>
      </c>
      <c r="R26">
        <v>0</v>
      </c>
      <c r="S26">
        <v>0</v>
      </c>
      <c r="T26">
        <v>0</v>
      </c>
      <c r="U26">
        <v>0</v>
      </c>
      <c r="V26">
        <v>0</v>
      </c>
      <c r="W26">
        <v>0</v>
      </c>
      <c r="X26">
        <v>0</v>
      </c>
      <c r="Y26">
        <v>0</v>
      </c>
      <c r="Z26">
        <v>0</v>
      </c>
      <c r="AA26">
        <v>0</v>
      </c>
      <c r="AB26">
        <v>0</v>
      </c>
      <c r="AC26">
        <v>0</v>
      </c>
      <c r="AD26">
        <v>0</v>
      </c>
      <c r="AE26" t="s">
        <v>904</v>
      </c>
      <c r="AF26" t="s">
        <v>105</v>
      </c>
      <c r="AG26" t="s">
        <v>911</v>
      </c>
      <c r="AH26" t="s">
        <v>105</v>
      </c>
    </row>
    <row r="27" spans="1:34" ht="15">
      <c r="A27" t="s">
        <v>898</v>
      </c>
      <c r="B27" t="s">
        <v>906</v>
      </c>
      <c r="C27" t="s">
        <v>907</v>
      </c>
      <c r="D27" t="s">
        <v>255</v>
      </c>
      <c r="E27" t="s">
        <v>106</v>
      </c>
      <c r="F27">
        <v>2012</v>
      </c>
      <c r="G27" t="s">
        <v>113</v>
      </c>
      <c r="H27" t="s">
        <v>256</v>
      </c>
      <c r="I27" t="s">
        <v>115</v>
      </c>
      <c r="J27" t="s">
        <v>129</v>
      </c>
      <c r="K27" t="s">
        <v>130</v>
      </c>
      <c r="L27">
        <v>0</v>
      </c>
      <c r="M27">
        <v>0</v>
      </c>
      <c r="N27">
        <v>18650.600000000002</v>
      </c>
      <c r="O27">
        <v>0</v>
      </c>
      <c r="P27">
        <v>-18650.600000000002</v>
      </c>
      <c r="Q27" t="s">
        <v>103</v>
      </c>
      <c r="R27">
        <v>430.95</v>
      </c>
      <c r="S27">
        <v>326.62</v>
      </c>
      <c r="T27">
        <v>2694.09</v>
      </c>
      <c r="U27">
        <v>242.05</v>
      </c>
      <c r="V27">
        <v>-66.25</v>
      </c>
      <c r="W27">
        <v>2071.62</v>
      </c>
      <c r="X27">
        <v>2771.9500000000003</v>
      </c>
      <c r="Y27">
        <v>541.61</v>
      </c>
      <c r="Z27">
        <v>1364.42</v>
      </c>
      <c r="AA27">
        <v>978.34</v>
      </c>
      <c r="AB27">
        <v>3308.1</v>
      </c>
      <c r="AC27">
        <v>3987.1</v>
      </c>
      <c r="AD27">
        <v>0</v>
      </c>
      <c r="AE27" t="s">
        <v>904</v>
      </c>
      <c r="AF27" t="s">
        <v>910</v>
      </c>
      <c r="AG27" t="s">
        <v>911</v>
      </c>
      <c r="AH27" t="s">
        <v>107</v>
      </c>
    </row>
    <row r="28" spans="1:34" ht="15">
      <c r="A28" t="s">
        <v>898</v>
      </c>
      <c r="B28" t="s">
        <v>906</v>
      </c>
      <c r="C28" t="s">
        <v>907</v>
      </c>
      <c r="D28" t="s">
        <v>508</v>
      </c>
      <c r="E28" t="s">
        <v>106</v>
      </c>
      <c r="F28">
        <v>2012</v>
      </c>
      <c r="G28" t="s">
        <v>113</v>
      </c>
      <c r="H28" t="s">
        <v>509</v>
      </c>
      <c r="I28" t="s">
        <v>115</v>
      </c>
      <c r="J28" t="s">
        <v>129</v>
      </c>
      <c r="K28" t="s">
        <v>130</v>
      </c>
      <c r="L28">
        <v>0</v>
      </c>
      <c r="M28">
        <v>0</v>
      </c>
      <c r="N28">
        <v>30509.84</v>
      </c>
      <c r="O28">
        <v>0</v>
      </c>
      <c r="P28">
        <v>-30509.84</v>
      </c>
      <c r="Q28" t="s">
        <v>103</v>
      </c>
      <c r="R28">
        <v>4437.82</v>
      </c>
      <c r="S28">
        <v>3966.55</v>
      </c>
      <c r="T28">
        <v>11310.56</v>
      </c>
      <c r="U28">
        <v>3141.82</v>
      </c>
      <c r="V28">
        <v>628.36</v>
      </c>
      <c r="W28">
        <v>0</v>
      </c>
      <c r="X28">
        <v>0</v>
      </c>
      <c r="Y28">
        <v>2235.14</v>
      </c>
      <c r="Z28">
        <v>319.31</v>
      </c>
      <c r="AA28">
        <v>1277.22</v>
      </c>
      <c r="AB28">
        <v>0</v>
      </c>
      <c r="AC28">
        <v>3193.06</v>
      </c>
      <c r="AD28">
        <v>0</v>
      </c>
      <c r="AE28" t="s">
        <v>904</v>
      </c>
      <c r="AF28" t="s">
        <v>910</v>
      </c>
      <c r="AG28" t="s">
        <v>911</v>
      </c>
      <c r="AH28" t="s">
        <v>107</v>
      </c>
    </row>
    <row r="29" spans="1:34" ht="15">
      <c r="A29" t="s">
        <v>898</v>
      </c>
      <c r="B29" t="s">
        <v>102</v>
      </c>
      <c r="C29" t="s">
        <v>907</v>
      </c>
      <c r="D29" t="s">
        <v>134</v>
      </c>
      <c r="E29" t="s">
        <v>102</v>
      </c>
      <c r="F29">
        <v>2012</v>
      </c>
      <c r="G29" t="s">
        <v>113</v>
      </c>
      <c r="H29" t="s">
        <v>135</v>
      </c>
      <c r="I29" t="s">
        <v>115</v>
      </c>
      <c r="J29" t="s">
        <v>129</v>
      </c>
      <c r="K29" t="s">
        <v>136</v>
      </c>
      <c r="L29">
        <v>77400</v>
      </c>
      <c r="M29">
        <v>77400</v>
      </c>
      <c r="N29">
        <v>0</v>
      </c>
      <c r="O29">
        <v>0</v>
      </c>
      <c r="P29">
        <v>77400</v>
      </c>
      <c r="Q29" t="s">
        <v>131</v>
      </c>
      <c r="R29">
        <v>0</v>
      </c>
      <c r="S29">
        <v>0</v>
      </c>
      <c r="T29">
        <v>0</v>
      </c>
      <c r="U29">
        <v>0</v>
      </c>
      <c r="V29">
        <v>0</v>
      </c>
      <c r="W29">
        <v>0</v>
      </c>
      <c r="X29">
        <v>0</v>
      </c>
      <c r="Y29">
        <v>0</v>
      </c>
      <c r="Z29">
        <v>0</v>
      </c>
      <c r="AA29">
        <v>0</v>
      </c>
      <c r="AB29">
        <v>0</v>
      </c>
      <c r="AC29">
        <v>0</v>
      </c>
      <c r="AD29">
        <v>0</v>
      </c>
      <c r="AE29" t="s">
        <v>904</v>
      </c>
      <c r="AF29" t="s">
        <v>105</v>
      </c>
      <c r="AG29" t="s">
        <v>911</v>
      </c>
      <c r="AH29" t="s">
        <v>105</v>
      </c>
    </row>
    <row r="30" spans="1:34" ht="15">
      <c r="A30" t="s">
        <v>898</v>
      </c>
      <c r="B30" t="s">
        <v>906</v>
      </c>
      <c r="C30" t="s">
        <v>907</v>
      </c>
      <c r="D30" t="s">
        <v>134</v>
      </c>
      <c r="E30" t="s">
        <v>106</v>
      </c>
      <c r="F30">
        <v>2012</v>
      </c>
      <c r="G30" t="s">
        <v>113</v>
      </c>
      <c r="H30" t="s">
        <v>135</v>
      </c>
      <c r="I30" t="s">
        <v>115</v>
      </c>
      <c r="J30" t="s">
        <v>129</v>
      </c>
      <c r="K30" t="s">
        <v>136</v>
      </c>
      <c r="L30">
        <v>0</v>
      </c>
      <c r="M30">
        <v>0</v>
      </c>
      <c r="N30">
        <v>137396.87</v>
      </c>
      <c r="O30">
        <v>0</v>
      </c>
      <c r="P30">
        <v>-137396.87</v>
      </c>
      <c r="Q30" t="s">
        <v>103</v>
      </c>
      <c r="R30">
        <v>4497.36</v>
      </c>
      <c r="S30">
        <v>10320</v>
      </c>
      <c r="T30">
        <v>16142.640000000001</v>
      </c>
      <c r="U30">
        <v>10320</v>
      </c>
      <c r="V30">
        <v>10320</v>
      </c>
      <c r="W30">
        <v>10320</v>
      </c>
      <c r="X30">
        <v>10320</v>
      </c>
      <c r="Y30">
        <v>10320</v>
      </c>
      <c r="Z30">
        <v>20006.87</v>
      </c>
      <c r="AA30">
        <v>10320</v>
      </c>
      <c r="AB30">
        <v>10320</v>
      </c>
      <c r="AC30">
        <v>14190</v>
      </c>
      <c r="AD30">
        <v>0</v>
      </c>
      <c r="AE30" t="s">
        <v>904</v>
      </c>
      <c r="AF30" t="s">
        <v>910</v>
      </c>
      <c r="AG30" t="s">
        <v>911</v>
      </c>
      <c r="AH30" t="s">
        <v>107</v>
      </c>
    </row>
    <row r="31" spans="1:34" ht="15">
      <c r="A31" t="s">
        <v>898</v>
      </c>
      <c r="B31" t="s">
        <v>102</v>
      </c>
      <c r="C31" t="s">
        <v>907</v>
      </c>
      <c r="D31" t="s">
        <v>137</v>
      </c>
      <c r="E31" t="s">
        <v>102</v>
      </c>
      <c r="F31">
        <v>2012</v>
      </c>
      <c r="G31" t="s">
        <v>113</v>
      </c>
      <c r="H31" t="s">
        <v>138</v>
      </c>
      <c r="I31" t="s">
        <v>115</v>
      </c>
      <c r="J31" t="s">
        <v>129</v>
      </c>
      <c r="K31" t="s">
        <v>136</v>
      </c>
      <c r="L31">
        <v>28662.08</v>
      </c>
      <c r="M31">
        <v>28662.08</v>
      </c>
      <c r="N31">
        <v>0</v>
      </c>
      <c r="O31">
        <v>0</v>
      </c>
      <c r="P31">
        <v>28662.08</v>
      </c>
      <c r="Q31" t="s">
        <v>131</v>
      </c>
      <c r="R31">
        <v>0</v>
      </c>
      <c r="S31">
        <v>0</v>
      </c>
      <c r="T31">
        <v>0</v>
      </c>
      <c r="U31">
        <v>0</v>
      </c>
      <c r="V31">
        <v>0</v>
      </c>
      <c r="W31">
        <v>0</v>
      </c>
      <c r="X31">
        <v>0</v>
      </c>
      <c r="Y31">
        <v>0</v>
      </c>
      <c r="Z31">
        <v>0</v>
      </c>
      <c r="AA31">
        <v>0</v>
      </c>
      <c r="AB31">
        <v>0</v>
      </c>
      <c r="AC31">
        <v>0</v>
      </c>
      <c r="AD31">
        <v>0</v>
      </c>
      <c r="AE31" t="s">
        <v>904</v>
      </c>
      <c r="AF31" t="s">
        <v>105</v>
      </c>
      <c r="AG31" t="s">
        <v>911</v>
      </c>
      <c r="AH31" t="s">
        <v>105</v>
      </c>
    </row>
    <row r="32" spans="1:34" ht="15">
      <c r="A32" t="s">
        <v>898</v>
      </c>
      <c r="B32" t="s">
        <v>906</v>
      </c>
      <c r="C32" t="s">
        <v>907</v>
      </c>
      <c r="D32" t="s">
        <v>137</v>
      </c>
      <c r="E32" t="s">
        <v>106</v>
      </c>
      <c r="F32">
        <v>2012</v>
      </c>
      <c r="G32" t="s">
        <v>113</v>
      </c>
      <c r="H32" t="s">
        <v>138</v>
      </c>
      <c r="I32" t="s">
        <v>115</v>
      </c>
      <c r="J32" t="s">
        <v>129</v>
      </c>
      <c r="K32" t="s">
        <v>136</v>
      </c>
      <c r="L32">
        <v>0</v>
      </c>
      <c r="M32">
        <v>0</v>
      </c>
      <c r="N32">
        <v>44589.49</v>
      </c>
      <c r="O32">
        <v>0</v>
      </c>
      <c r="P32">
        <v>-44589.49</v>
      </c>
      <c r="Q32" t="s">
        <v>103</v>
      </c>
      <c r="R32">
        <v>1357.42</v>
      </c>
      <c r="S32">
        <v>2743.88</v>
      </c>
      <c r="T32">
        <v>4897.55</v>
      </c>
      <c r="U32">
        <v>2781.58</v>
      </c>
      <c r="V32">
        <v>5848.6900000000005</v>
      </c>
      <c r="W32">
        <v>2954.13</v>
      </c>
      <c r="X32">
        <v>2969.31</v>
      </c>
      <c r="Y32">
        <v>4649.05</v>
      </c>
      <c r="Z32">
        <v>6258.3</v>
      </c>
      <c r="AA32">
        <v>2505.71</v>
      </c>
      <c r="AB32">
        <v>2671.32</v>
      </c>
      <c r="AC32">
        <v>4952.55</v>
      </c>
      <c r="AD32">
        <v>0</v>
      </c>
      <c r="AE32" t="s">
        <v>904</v>
      </c>
      <c r="AF32" t="s">
        <v>910</v>
      </c>
      <c r="AG32" t="s">
        <v>911</v>
      </c>
      <c r="AH32" t="s">
        <v>107</v>
      </c>
    </row>
    <row r="33" spans="1:34" ht="15">
      <c r="A33" t="s">
        <v>898</v>
      </c>
      <c r="B33" t="s">
        <v>102</v>
      </c>
      <c r="C33" t="s">
        <v>907</v>
      </c>
      <c r="D33" t="s">
        <v>139</v>
      </c>
      <c r="E33" t="s">
        <v>102</v>
      </c>
      <c r="F33">
        <v>2012</v>
      </c>
      <c r="G33" t="s">
        <v>113</v>
      </c>
      <c r="H33" t="s">
        <v>140</v>
      </c>
      <c r="I33" t="s">
        <v>115</v>
      </c>
      <c r="J33" t="s">
        <v>129</v>
      </c>
      <c r="K33" t="s">
        <v>136</v>
      </c>
      <c r="L33">
        <v>27162</v>
      </c>
      <c r="M33">
        <v>27162</v>
      </c>
      <c r="N33">
        <v>0</v>
      </c>
      <c r="O33">
        <v>0</v>
      </c>
      <c r="P33">
        <v>27162</v>
      </c>
      <c r="Q33" t="s">
        <v>131</v>
      </c>
      <c r="R33">
        <v>0</v>
      </c>
      <c r="S33">
        <v>0</v>
      </c>
      <c r="T33">
        <v>0</v>
      </c>
      <c r="U33">
        <v>0</v>
      </c>
      <c r="V33">
        <v>0</v>
      </c>
      <c r="W33">
        <v>0</v>
      </c>
      <c r="X33">
        <v>0</v>
      </c>
      <c r="Y33">
        <v>0</v>
      </c>
      <c r="Z33">
        <v>0</v>
      </c>
      <c r="AA33">
        <v>0</v>
      </c>
      <c r="AB33">
        <v>0</v>
      </c>
      <c r="AC33">
        <v>0</v>
      </c>
      <c r="AD33">
        <v>0</v>
      </c>
      <c r="AE33" t="s">
        <v>904</v>
      </c>
      <c r="AF33" t="s">
        <v>105</v>
      </c>
      <c r="AG33" t="s">
        <v>911</v>
      </c>
      <c r="AH33" t="s">
        <v>105</v>
      </c>
    </row>
    <row r="34" spans="1:34" ht="15">
      <c r="A34" t="s">
        <v>898</v>
      </c>
      <c r="B34" t="s">
        <v>906</v>
      </c>
      <c r="C34" t="s">
        <v>907</v>
      </c>
      <c r="D34" t="s">
        <v>139</v>
      </c>
      <c r="E34" t="s">
        <v>106</v>
      </c>
      <c r="F34">
        <v>2012</v>
      </c>
      <c r="G34" t="s">
        <v>113</v>
      </c>
      <c r="H34" t="s">
        <v>140</v>
      </c>
      <c r="I34" t="s">
        <v>115</v>
      </c>
      <c r="J34" t="s">
        <v>129</v>
      </c>
      <c r="K34" t="s">
        <v>136</v>
      </c>
      <c r="L34">
        <v>0</v>
      </c>
      <c r="M34">
        <v>0</v>
      </c>
      <c r="N34">
        <v>41160.46</v>
      </c>
      <c r="O34">
        <v>0</v>
      </c>
      <c r="P34">
        <v>-41160.46</v>
      </c>
      <c r="Q34" t="s">
        <v>103</v>
      </c>
      <c r="R34">
        <v>1244.92</v>
      </c>
      <c r="S34">
        <v>2517.38</v>
      </c>
      <c r="T34">
        <v>4546.47</v>
      </c>
      <c r="U34">
        <v>2553.01</v>
      </c>
      <c r="V34">
        <v>4983.32</v>
      </c>
      <c r="W34">
        <v>2652.7400000000002</v>
      </c>
      <c r="X34">
        <v>2739.75</v>
      </c>
      <c r="Y34">
        <v>4320.18</v>
      </c>
      <c r="Z34">
        <v>5644.2</v>
      </c>
      <c r="AA34">
        <v>2726.18</v>
      </c>
      <c r="AB34">
        <v>2867.09</v>
      </c>
      <c r="AC34">
        <v>4365.22</v>
      </c>
      <c r="AD34">
        <v>0</v>
      </c>
      <c r="AE34" t="s">
        <v>904</v>
      </c>
      <c r="AF34" t="s">
        <v>910</v>
      </c>
      <c r="AG34" t="s">
        <v>911</v>
      </c>
      <c r="AH34" t="s">
        <v>107</v>
      </c>
    </row>
    <row r="35" spans="1:34" ht="15">
      <c r="A35" t="s">
        <v>898</v>
      </c>
      <c r="B35" t="s">
        <v>102</v>
      </c>
      <c r="C35" t="s">
        <v>907</v>
      </c>
      <c r="D35" t="s">
        <v>141</v>
      </c>
      <c r="E35" t="s">
        <v>102</v>
      </c>
      <c r="F35">
        <v>2012</v>
      </c>
      <c r="G35" t="s">
        <v>113</v>
      </c>
      <c r="H35" t="s">
        <v>142</v>
      </c>
      <c r="I35" t="s">
        <v>115</v>
      </c>
      <c r="J35" t="s">
        <v>129</v>
      </c>
      <c r="K35" t="s">
        <v>136</v>
      </c>
      <c r="L35">
        <v>17330.08</v>
      </c>
      <c r="M35">
        <v>17330.08</v>
      </c>
      <c r="N35">
        <v>0</v>
      </c>
      <c r="O35">
        <v>0</v>
      </c>
      <c r="P35">
        <v>17330.08</v>
      </c>
      <c r="Q35" t="s">
        <v>131</v>
      </c>
      <c r="R35">
        <v>0</v>
      </c>
      <c r="S35">
        <v>0</v>
      </c>
      <c r="T35">
        <v>0</v>
      </c>
      <c r="U35">
        <v>0</v>
      </c>
      <c r="V35">
        <v>0</v>
      </c>
      <c r="W35">
        <v>0</v>
      </c>
      <c r="X35">
        <v>0</v>
      </c>
      <c r="Y35">
        <v>0</v>
      </c>
      <c r="Z35">
        <v>0</v>
      </c>
      <c r="AA35">
        <v>0</v>
      </c>
      <c r="AB35">
        <v>0</v>
      </c>
      <c r="AC35">
        <v>0</v>
      </c>
      <c r="AD35">
        <v>0</v>
      </c>
      <c r="AE35" t="s">
        <v>904</v>
      </c>
      <c r="AF35" t="s">
        <v>105</v>
      </c>
      <c r="AG35" t="s">
        <v>911</v>
      </c>
      <c r="AH35" t="s">
        <v>105</v>
      </c>
    </row>
    <row r="36" spans="1:34" ht="15">
      <c r="A36" t="s">
        <v>898</v>
      </c>
      <c r="B36" t="s">
        <v>906</v>
      </c>
      <c r="C36" t="s">
        <v>907</v>
      </c>
      <c r="D36" t="s">
        <v>141</v>
      </c>
      <c r="E36" t="s">
        <v>106</v>
      </c>
      <c r="F36">
        <v>2012</v>
      </c>
      <c r="G36" t="s">
        <v>113</v>
      </c>
      <c r="H36" t="s">
        <v>142</v>
      </c>
      <c r="I36" t="s">
        <v>115</v>
      </c>
      <c r="J36" t="s">
        <v>129</v>
      </c>
      <c r="K36" t="s">
        <v>136</v>
      </c>
      <c r="L36">
        <v>0</v>
      </c>
      <c r="M36">
        <v>0</v>
      </c>
      <c r="N36">
        <v>17330</v>
      </c>
      <c r="O36">
        <v>0</v>
      </c>
      <c r="P36">
        <v>-17330</v>
      </c>
      <c r="Q36" t="s">
        <v>103</v>
      </c>
      <c r="R36">
        <v>0</v>
      </c>
      <c r="S36">
        <v>0</v>
      </c>
      <c r="T36">
        <v>0</v>
      </c>
      <c r="U36">
        <v>0</v>
      </c>
      <c r="V36">
        <v>0</v>
      </c>
      <c r="W36">
        <v>8665</v>
      </c>
      <c r="X36">
        <v>1444.17</v>
      </c>
      <c r="Y36">
        <v>1444.17</v>
      </c>
      <c r="Z36">
        <v>1444.17</v>
      </c>
      <c r="AA36">
        <v>1444.17</v>
      </c>
      <c r="AB36">
        <v>1444.17</v>
      </c>
      <c r="AC36">
        <v>1444.15</v>
      </c>
      <c r="AD36">
        <v>0</v>
      </c>
      <c r="AE36" t="s">
        <v>904</v>
      </c>
      <c r="AF36" t="s">
        <v>910</v>
      </c>
      <c r="AG36" t="s">
        <v>911</v>
      </c>
      <c r="AH36" t="s">
        <v>107</v>
      </c>
    </row>
    <row r="37" spans="1:34" ht="15">
      <c r="A37" t="s">
        <v>898</v>
      </c>
      <c r="B37" t="s">
        <v>102</v>
      </c>
      <c r="C37" t="s">
        <v>907</v>
      </c>
      <c r="D37" t="s">
        <v>143</v>
      </c>
      <c r="E37" t="s">
        <v>102</v>
      </c>
      <c r="F37">
        <v>2012</v>
      </c>
      <c r="G37" t="s">
        <v>113</v>
      </c>
      <c r="H37" t="s">
        <v>144</v>
      </c>
      <c r="I37" t="s">
        <v>115</v>
      </c>
      <c r="J37" t="s">
        <v>129</v>
      </c>
      <c r="K37" t="s">
        <v>136</v>
      </c>
      <c r="L37">
        <v>0</v>
      </c>
      <c r="M37">
        <v>0</v>
      </c>
      <c r="N37">
        <v>0</v>
      </c>
      <c r="O37">
        <v>0</v>
      </c>
      <c r="P37">
        <v>0</v>
      </c>
      <c r="Q37" t="s">
        <v>103</v>
      </c>
      <c r="R37">
        <v>0</v>
      </c>
      <c r="S37">
        <v>3235.6800000000003</v>
      </c>
      <c r="T37">
        <v>-3235.6800000000003</v>
      </c>
      <c r="U37">
        <v>0</v>
      </c>
      <c r="V37">
        <v>2234.36</v>
      </c>
      <c r="W37">
        <v>-810.3100000000001</v>
      </c>
      <c r="X37">
        <v>618.38</v>
      </c>
      <c r="Y37">
        <v>-2042.43</v>
      </c>
      <c r="Z37">
        <v>0</v>
      </c>
      <c r="AA37">
        <v>807.96</v>
      </c>
      <c r="AB37">
        <v>-807.96</v>
      </c>
      <c r="AC37">
        <v>0</v>
      </c>
      <c r="AD37">
        <v>0</v>
      </c>
      <c r="AE37" t="s">
        <v>904</v>
      </c>
      <c r="AF37" t="s">
        <v>105</v>
      </c>
      <c r="AG37" t="s">
        <v>911</v>
      </c>
      <c r="AH37" t="s">
        <v>105</v>
      </c>
    </row>
    <row r="38" spans="1:34" ht="15">
      <c r="A38" t="s">
        <v>898</v>
      </c>
      <c r="B38" t="s">
        <v>906</v>
      </c>
      <c r="C38" t="s">
        <v>907</v>
      </c>
      <c r="D38" t="s">
        <v>512</v>
      </c>
      <c r="E38" t="s">
        <v>106</v>
      </c>
      <c r="F38">
        <v>2012</v>
      </c>
      <c r="G38" t="s">
        <v>113</v>
      </c>
      <c r="H38" t="s">
        <v>513</v>
      </c>
      <c r="I38" t="s">
        <v>115</v>
      </c>
      <c r="J38" t="s">
        <v>129</v>
      </c>
      <c r="K38" t="s">
        <v>136</v>
      </c>
      <c r="L38">
        <v>0</v>
      </c>
      <c r="M38">
        <v>0</v>
      </c>
      <c r="N38">
        <v>82.92</v>
      </c>
      <c r="O38">
        <v>0</v>
      </c>
      <c r="P38">
        <v>-82.92</v>
      </c>
      <c r="Q38" t="s">
        <v>103</v>
      </c>
      <c r="R38">
        <v>0</v>
      </c>
      <c r="S38">
        <v>0</v>
      </c>
      <c r="T38">
        <v>0</v>
      </c>
      <c r="U38">
        <v>0</v>
      </c>
      <c r="V38">
        <v>0</v>
      </c>
      <c r="W38">
        <v>0</v>
      </c>
      <c r="X38">
        <v>0</v>
      </c>
      <c r="Y38">
        <v>0</v>
      </c>
      <c r="Z38">
        <v>0</v>
      </c>
      <c r="AA38">
        <v>0</v>
      </c>
      <c r="AB38">
        <v>0</v>
      </c>
      <c r="AC38">
        <v>82.92</v>
      </c>
      <c r="AD38">
        <v>0</v>
      </c>
      <c r="AE38" t="s">
        <v>904</v>
      </c>
      <c r="AF38" t="s">
        <v>910</v>
      </c>
      <c r="AG38" t="s">
        <v>911</v>
      </c>
      <c r="AH38" t="s">
        <v>107</v>
      </c>
    </row>
    <row r="39" spans="1:34" ht="15">
      <c r="A39" t="s">
        <v>898</v>
      </c>
      <c r="B39" t="s">
        <v>906</v>
      </c>
      <c r="C39" t="s">
        <v>907</v>
      </c>
      <c r="D39" t="s">
        <v>198</v>
      </c>
      <c r="E39" t="s">
        <v>106</v>
      </c>
      <c r="F39">
        <v>2012</v>
      </c>
      <c r="G39" t="s">
        <v>113</v>
      </c>
      <c r="H39" t="s">
        <v>199</v>
      </c>
      <c r="I39" t="s">
        <v>115</v>
      </c>
      <c r="J39" t="s">
        <v>147</v>
      </c>
      <c r="L39">
        <v>0</v>
      </c>
      <c r="M39">
        <v>0</v>
      </c>
      <c r="N39">
        <v>400.27</v>
      </c>
      <c r="O39">
        <v>0</v>
      </c>
      <c r="P39">
        <v>-400.27</v>
      </c>
      <c r="Q39" t="s">
        <v>103</v>
      </c>
      <c r="R39">
        <v>0</v>
      </c>
      <c r="S39">
        <v>0</v>
      </c>
      <c r="T39">
        <v>0</v>
      </c>
      <c r="U39">
        <v>237.37</v>
      </c>
      <c r="V39">
        <v>0</v>
      </c>
      <c r="W39">
        <v>0</v>
      </c>
      <c r="X39">
        <v>0</v>
      </c>
      <c r="Y39">
        <v>77</v>
      </c>
      <c r="Z39">
        <v>0</v>
      </c>
      <c r="AA39">
        <v>0</v>
      </c>
      <c r="AB39">
        <v>85.9</v>
      </c>
      <c r="AC39">
        <v>0</v>
      </c>
      <c r="AD39">
        <v>0</v>
      </c>
      <c r="AE39" t="s">
        <v>904</v>
      </c>
      <c r="AF39" t="s">
        <v>910</v>
      </c>
      <c r="AG39" t="s">
        <v>911</v>
      </c>
      <c r="AH39" t="s">
        <v>107</v>
      </c>
    </row>
    <row r="40" spans="1:34" ht="15">
      <c r="A40" t="s">
        <v>898</v>
      </c>
      <c r="B40" t="s">
        <v>102</v>
      </c>
      <c r="C40" t="s">
        <v>907</v>
      </c>
      <c r="D40" t="s">
        <v>200</v>
      </c>
      <c r="E40" t="s">
        <v>102</v>
      </c>
      <c r="F40">
        <v>2012</v>
      </c>
      <c r="G40" t="s">
        <v>113</v>
      </c>
      <c r="H40" t="s">
        <v>201</v>
      </c>
      <c r="I40" t="s">
        <v>115</v>
      </c>
      <c r="J40" t="s">
        <v>147</v>
      </c>
      <c r="L40">
        <v>15981</v>
      </c>
      <c r="M40">
        <v>15981</v>
      </c>
      <c r="N40">
        <v>0</v>
      </c>
      <c r="O40">
        <v>0</v>
      </c>
      <c r="P40">
        <v>15981</v>
      </c>
      <c r="Q40" t="s">
        <v>131</v>
      </c>
      <c r="R40">
        <v>0</v>
      </c>
      <c r="S40">
        <v>0</v>
      </c>
      <c r="T40">
        <v>0</v>
      </c>
      <c r="U40">
        <v>0</v>
      </c>
      <c r="V40">
        <v>0</v>
      </c>
      <c r="W40">
        <v>0</v>
      </c>
      <c r="X40">
        <v>0</v>
      </c>
      <c r="Y40">
        <v>0</v>
      </c>
      <c r="Z40">
        <v>0</v>
      </c>
      <c r="AA40">
        <v>0</v>
      </c>
      <c r="AB40">
        <v>0</v>
      </c>
      <c r="AC40">
        <v>0</v>
      </c>
      <c r="AD40">
        <v>0</v>
      </c>
      <c r="AE40" t="s">
        <v>904</v>
      </c>
      <c r="AF40" t="s">
        <v>105</v>
      </c>
      <c r="AG40" t="s">
        <v>911</v>
      </c>
      <c r="AH40" t="s">
        <v>105</v>
      </c>
    </row>
    <row r="41" spans="1:34" ht="15">
      <c r="A41" t="s">
        <v>898</v>
      </c>
      <c r="B41" t="s">
        <v>906</v>
      </c>
      <c r="C41" t="s">
        <v>907</v>
      </c>
      <c r="D41" t="s">
        <v>200</v>
      </c>
      <c r="E41" t="s">
        <v>106</v>
      </c>
      <c r="F41">
        <v>2012</v>
      </c>
      <c r="G41" t="s">
        <v>113</v>
      </c>
      <c r="H41" t="s">
        <v>201</v>
      </c>
      <c r="I41" t="s">
        <v>115</v>
      </c>
      <c r="J41" t="s">
        <v>147</v>
      </c>
      <c r="L41">
        <v>0</v>
      </c>
      <c r="M41">
        <v>0</v>
      </c>
      <c r="N41">
        <v>1388.44</v>
      </c>
      <c r="O41">
        <v>0</v>
      </c>
      <c r="P41">
        <v>-1388.44</v>
      </c>
      <c r="Q41" t="s">
        <v>103</v>
      </c>
      <c r="R41">
        <v>0</v>
      </c>
      <c r="S41">
        <v>0</v>
      </c>
      <c r="T41">
        <v>0</v>
      </c>
      <c r="U41">
        <v>0</v>
      </c>
      <c r="V41">
        <v>0</v>
      </c>
      <c r="W41">
        <v>0</v>
      </c>
      <c r="X41">
        <v>0</v>
      </c>
      <c r="Y41">
        <v>0</v>
      </c>
      <c r="Z41">
        <v>0</v>
      </c>
      <c r="AA41">
        <v>0</v>
      </c>
      <c r="AB41">
        <v>0</v>
      </c>
      <c r="AC41">
        <v>1388.44</v>
      </c>
      <c r="AD41">
        <v>0</v>
      </c>
      <c r="AE41" t="s">
        <v>904</v>
      </c>
      <c r="AF41" t="s">
        <v>910</v>
      </c>
      <c r="AG41" t="s">
        <v>911</v>
      </c>
      <c r="AH41" t="s">
        <v>107</v>
      </c>
    </row>
    <row r="42" spans="1:34" ht="15">
      <c r="A42" t="s">
        <v>898</v>
      </c>
      <c r="B42" t="s">
        <v>906</v>
      </c>
      <c r="C42" t="s">
        <v>907</v>
      </c>
      <c r="D42" t="s">
        <v>232</v>
      </c>
      <c r="E42" t="s">
        <v>106</v>
      </c>
      <c r="F42">
        <v>2012</v>
      </c>
      <c r="G42" t="s">
        <v>113</v>
      </c>
      <c r="H42" t="s">
        <v>233</v>
      </c>
      <c r="I42" t="s">
        <v>115</v>
      </c>
      <c r="J42" t="s">
        <v>147</v>
      </c>
      <c r="L42">
        <v>0</v>
      </c>
      <c r="M42">
        <v>0</v>
      </c>
      <c r="N42">
        <v>67945.55</v>
      </c>
      <c r="O42">
        <v>3279.09</v>
      </c>
      <c r="P42">
        <v>-71224.64</v>
      </c>
      <c r="Q42" t="s">
        <v>103</v>
      </c>
      <c r="R42">
        <v>0</v>
      </c>
      <c r="S42">
        <v>3266.41</v>
      </c>
      <c r="T42">
        <v>1602.26</v>
      </c>
      <c r="U42">
        <v>4412.81</v>
      </c>
      <c r="V42">
        <v>12488.39</v>
      </c>
      <c r="W42">
        <v>6816.53</v>
      </c>
      <c r="X42">
        <v>326.04</v>
      </c>
      <c r="Y42">
        <v>1669.05</v>
      </c>
      <c r="Z42">
        <v>1574.07</v>
      </c>
      <c r="AA42">
        <v>1564.05</v>
      </c>
      <c r="AB42">
        <v>1177.64</v>
      </c>
      <c r="AC42">
        <v>33048.3</v>
      </c>
      <c r="AD42">
        <v>0</v>
      </c>
      <c r="AE42" t="s">
        <v>904</v>
      </c>
      <c r="AF42" t="s">
        <v>910</v>
      </c>
      <c r="AG42" t="s">
        <v>911</v>
      </c>
      <c r="AH42" t="s">
        <v>107</v>
      </c>
    </row>
    <row r="43" spans="1:34" ht="15">
      <c r="A43" t="s">
        <v>898</v>
      </c>
      <c r="B43" t="s">
        <v>906</v>
      </c>
      <c r="C43" t="s">
        <v>907</v>
      </c>
      <c r="D43" t="s">
        <v>232</v>
      </c>
      <c r="E43" t="s">
        <v>108</v>
      </c>
      <c r="F43">
        <v>2012</v>
      </c>
      <c r="G43" t="s">
        <v>113</v>
      </c>
      <c r="H43" t="s">
        <v>233</v>
      </c>
      <c r="I43" t="s">
        <v>115</v>
      </c>
      <c r="J43" t="s">
        <v>147</v>
      </c>
      <c r="L43">
        <v>0</v>
      </c>
      <c r="M43">
        <v>0</v>
      </c>
      <c r="N43">
        <v>10231.11</v>
      </c>
      <c r="O43">
        <v>0</v>
      </c>
      <c r="P43">
        <v>-10231.11</v>
      </c>
      <c r="Q43" t="s">
        <v>103</v>
      </c>
      <c r="R43">
        <v>0</v>
      </c>
      <c r="S43">
        <v>0</v>
      </c>
      <c r="T43">
        <v>0</v>
      </c>
      <c r="U43">
        <v>0</v>
      </c>
      <c r="V43">
        <v>0</v>
      </c>
      <c r="W43">
        <v>0</v>
      </c>
      <c r="X43">
        <v>0</v>
      </c>
      <c r="Y43">
        <v>0</v>
      </c>
      <c r="Z43">
        <v>0</v>
      </c>
      <c r="AA43">
        <v>0</v>
      </c>
      <c r="AB43">
        <v>0</v>
      </c>
      <c r="AC43">
        <v>10231.11</v>
      </c>
      <c r="AD43">
        <v>0</v>
      </c>
      <c r="AE43" t="s">
        <v>904</v>
      </c>
      <c r="AF43" t="s">
        <v>910</v>
      </c>
      <c r="AG43" t="s">
        <v>911</v>
      </c>
      <c r="AH43" t="s">
        <v>109</v>
      </c>
    </row>
    <row r="44" spans="1:34" ht="15">
      <c r="A44" t="s">
        <v>898</v>
      </c>
      <c r="B44" t="s">
        <v>906</v>
      </c>
      <c r="C44" t="s">
        <v>907</v>
      </c>
      <c r="D44" t="s">
        <v>372</v>
      </c>
      <c r="E44" t="s">
        <v>106</v>
      </c>
      <c r="F44">
        <v>2012</v>
      </c>
      <c r="G44" t="s">
        <v>113</v>
      </c>
      <c r="H44" t="s">
        <v>373</v>
      </c>
      <c r="I44" t="s">
        <v>115</v>
      </c>
      <c r="J44" t="s">
        <v>147</v>
      </c>
      <c r="L44">
        <v>0</v>
      </c>
      <c r="M44">
        <v>0</v>
      </c>
      <c r="N44">
        <v>743.51</v>
      </c>
      <c r="O44">
        <v>0.01</v>
      </c>
      <c r="P44">
        <v>-743.52</v>
      </c>
      <c r="Q44" t="s">
        <v>103</v>
      </c>
      <c r="R44">
        <v>0</v>
      </c>
      <c r="S44">
        <v>0</v>
      </c>
      <c r="T44">
        <v>0</v>
      </c>
      <c r="U44">
        <v>743.51</v>
      </c>
      <c r="V44">
        <v>0</v>
      </c>
      <c r="W44">
        <v>0</v>
      </c>
      <c r="X44">
        <v>0</v>
      </c>
      <c r="Y44">
        <v>0</v>
      </c>
      <c r="Z44">
        <v>0</v>
      </c>
      <c r="AA44">
        <v>0</v>
      </c>
      <c r="AB44">
        <v>0</v>
      </c>
      <c r="AC44">
        <v>0</v>
      </c>
      <c r="AD44">
        <v>0</v>
      </c>
      <c r="AE44" t="s">
        <v>904</v>
      </c>
      <c r="AF44" t="s">
        <v>910</v>
      </c>
      <c r="AG44" t="s">
        <v>911</v>
      </c>
      <c r="AH44" t="s">
        <v>107</v>
      </c>
    </row>
    <row r="45" spans="1:34" ht="15">
      <c r="A45" t="s">
        <v>898</v>
      </c>
      <c r="B45" t="s">
        <v>906</v>
      </c>
      <c r="C45" t="s">
        <v>907</v>
      </c>
      <c r="D45" t="s">
        <v>447</v>
      </c>
      <c r="E45" t="s">
        <v>106</v>
      </c>
      <c r="F45">
        <v>2012</v>
      </c>
      <c r="G45" t="s">
        <v>113</v>
      </c>
      <c r="H45" t="s">
        <v>448</v>
      </c>
      <c r="I45" t="s">
        <v>115</v>
      </c>
      <c r="J45" t="s">
        <v>147</v>
      </c>
      <c r="L45">
        <v>0</v>
      </c>
      <c r="M45">
        <v>0</v>
      </c>
      <c r="N45">
        <v>22.830000000000002</v>
      </c>
      <c r="O45">
        <v>0</v>
      </c>
      <c r="P45">
        <v>-22.830000000000002</v>
      </c>
      <c r="Q45" t="s">
        <v>103</v>
      </c>
      <c r="R45">
        <v>0</v>
      </c>
      <c r="S45">
        <v>0</v>
      </c>
      <c r="T45">
        <v>0</v>
      </c>
      <c r="U45">
        <v>22.830000000000002</v>
      </c>
      <c r="V45">
        <v>0</v>
      </c>
      <c r="W45">
        <v>0</v>
      </c>
      <c r="X45">
        <v>0</v>
      </c>
      <c r="Y45">
        <v>0</v>
      </c>
      <c r="Z45">
        <v>0</v>
      </c>
      <c r="AA45">
        <v>0</v>
      </c>
      <c r="AB45">
        <v>0</v>
      </c>
      <c r="AC45">
        <v>0</v>
      </c>
      <c r="AD45">
        <v>0</v>
      </c>
      <c r="AE45" t="s">
        <v>904</v>
      </c>
      <c r="AF45" t="s">
        <v>910</v>
      </c>
      <c r="AG45" t="s">
        <v>911</v>
      </c>
      <c r="AH45" t="s">
        <v>107</v>
      </c>
    </row>
    <row r="46" spans="1:34" ht="15">
      <c r="A46" t="s">
        <v>898</v>
      </c>
      <c r="B46" t="s">
        <v>906</v>
      </c>
      <c r="C46" t="s">
        <v>907</v>
      </c>
      <c r="D46" t="s">
        <v>449</v>
      </c>
      <c r="E46" t="s">
        <v>106</v>
      </c>
      <c r="F46">
        <v>2012</v>
      </c>
      <c r="G46" t="s">
        <v>113</v>
      </c>
      <c r="H46" t="s">
        <v>450</v>
      </c>
      <c r="I46" t="s">
        <v>115</v>
      </c>
      <c r="J46" t="s">
        <v>147</v>
      </c>
      <c r="L46">
        <v>0</v>
      </c>
      <c r="M46">
        <v>0</v>
      </c>
      <c r="N46">
        <v>456.2</v>
      </c>
      <c r="O46">
        <v>0</v>
      </c>
      <c r="P46">
        <v>-456.2</v>
      </c>
      <c r="Q46" t="s">
        <v>103</v>
      </c>
      <c r="R46">
        <v>0</v>
      </c>
      <c r="S46">
        <v>0</v>
      </c>
      <c r="T46">
        <v>0</v>
      </c>
      <c r="U46">
        <v>0</v>
      </c>
      <c r="V46">
        <v>0</v>
      </c>
      <c r="W46">
        <v>0</v>
      </c>
      <c r="X46">
        <v>0</v>
      </c>
      <c r="Y46">
        <v>456.2</v>
      </c>
      <c r="Z46">
        <v>0</v>
      </c>
      <c r="AA46">
        <v>0</v>
      </c>
      <c r="AB46">
        <v>0</v>
      </c>
      <c r="AC46">
        <v>0</v>
      </c>
      <c r="AD46">
        <v>0</v>
      </c>
      <c r="AE46" t="s">
        <v>904</v>
      </c>
      <c r="AF46" t="s">
        <v>910</v>
      </c>
      <c r="AG46" t="s">
        <v>911</v>
      </c>
      <c r="AH46" t="s">
        <v>107</v>
      </c>
    </row>
    <row r="47" spans="1:34" ht="15">
      <c r="A47" t="s">
        <v>898</v>
      </c>
      <c r="B47" t="s">
        <v>102</v>
      </c>
      <c r="C47" t="s">
        <v>907</v>
      </c>
      <c r="D47" t="s">
        <v>175</v>
      </c>
      <c r="E47" t="s">
        <v>102</v>
      </c>
      <c r="F47">
        <v>2012</v>
      </c>
      <c r="G47" t="s">
        <v>113</v>
      </c>
      <c r="H47" t="s">
        <v>176</v>
      </c>
      <c r="I47" t="s">
        <v>115</v>
      </c>
      <c r="J47" t="s">
        <v>147</v>
      </c>
      <c r="L47">
        <v>375</v>
      </c>
      <c r="M47">
        <v>375</v>
      </c>
      <c r="N47">
        <v>0</v>
      </c>
      <c r="O47">
        <v>0</v>
      </c>
      <c r="P47">
        <v>375</v>
      </c>
      <c r="Q47" t="s">
        <v>131</v>
      </c>
      <c r="R47">
        <v>0</v>
      </c>
      <c r="S47">
        <v>0</v>
      </c>
      <c r="T47">
        <v>0</v>
      </c>
      <c r="U47">
        <v>0</v>
      </c>
      <c r="V47">
        <v>0</v>
      </c>
      <c r="W47">
        <v>0</v>
      </c>
      <c r="X47">
        <v>0</v>
      </c>
      <c r="Y47">
        <v>0</v>
      </c>
      <c r="Z47">
        <v>0</v>
      </c>
      <c r="AA47">
        <v>0</v>
      </c>
      <c r="AB47">
        <v>0</v>
      </c>
      <c r="AC47">
        <v>0</v>
      </c>
      <c r="AD47">
        <v>0</v>
      </c>
      <c r="AE47" t="s">
        <v>904</v>
      </c>
      <c r="AF47" t="s">
        <v>105</v>
      </c>
      <c r="AG47" t="s">
        <v>911</v>
      </c>
      <c r="AH47" t="s">
        <v>105</v>
      </c>
    </row>
    <row r="48" spans="1:34" ht="15">
      <c r="A48" t="s">
        <v>898</v>
      </c>
      <c r="B48" t="s">
        <v>906</v>
      </c>
      <c r="C48" t="s">
        <v>907</v>
      </c>
      <c r="D48" t="s">
        <v>514</v>
      </c>
      <c r="E48" t="s">
        <v>106</v>
      </c>
      <c r="F48">
        <v>2012</v>
      </c>
      <c r="G48" t="s">
        <v>113</v>
      </c>
      <c r="H48" t="s">
        <v>515</v>
      </c>
      <c r="I48" t="s">
        <v>115</v>
      </c>
      <c r="J48" t="s">
        <v>147</v>
      </c>
      <c r="L48">
        <v>0</v>
      </c>
      <c r="M48">
        <v>0</v>
      </c>
      <c r="N48">
        <v>124.78</v>
      </c>
      <c r="O48">
        <v>0</v>
      </c>
      <c r="P48">
        <v>-124.78</v>
      </c>
      <c r="Q48" t="s">
        <v>103</v>
      </c>
      <c r="R48">
        <v>0</v>
      </c>
      <c r="S48">
        <v>0</v>
      </c>
      <c r="T48">
        <v>0</v>
      </c>
      <c r="U48">
        <v>0</v>
      </c>
      <c r="V48">
        <v>0</v>
      </c>
      <c r="W48">
        <v>0</v>
      </c>
      <c r="X48">
        <v>0</v>
      </c>
      <c r="Y48">
        <v>65.82000000000001</v>
      </c>
      <c r="Z48">
        <v>0</v>
      </c>
      <c r="AA48">
        <v>50.45</v>
      </c>
      <c r="AB48">
        <v>0</v>
      </c>
      <c r="AC48">
        <v>8.51</v>
      </c>
      <c r="AD48">
        <v>0</v>
      </c>
      <c r="AE48" t="s">
        <v>904</v>
      </c>
      <c r="AF48" t="s">
        <v>910</v>
      </c>
      <c r="AG48" t="s">
        <v>911</v>
      </c>
      <c r="AH48" t="s">
        <v>107</v>
      </c>
    </row>
    <row r="49" spans="1:34" ht="15">
      <c r="A49" t="s">
        <v>898</v>
      </c>
      <c r="B49" t="s">
        <v>102</v>
      </c>
      <c r="C49" t="s">
        <v>907</v>
      </c>
      <c r="D49" t="s">
        <v>390</v>
      </c>
      <c r="E49" t="s">
        <v>102</v>
      </c>
      <c r="F49">
        <v>2012</v>
      </c>
      <c r="G49" t="s">
        <v>113</v>
      </c>
      <c r="H49" t="s">
        <v>391</v>
      </c>
      <c r="I49" t="s">
        <v>115</v>
      </c>
      <c r="J49" t="s">
        <v>147</v>
      </c>
      <c r="L49">
        <v>99773</v>
      </c>
      <c r="M49">
        <v>99773</v>
      </c>
      <c r="N49">
        <v>0</v>
      </c>
      <c r="O49">
        <v>0</v>
      </c>
      <c r="P49">
        <v>99773</v>
      </c>
      <c r="Q49" t="s">
        <v>131</v>
      </c>
      <c r="R49">
        <v>0</v>
      </c>
      <c r="S49">
        <v>0</v>
      </c>
      <c r="T49">
        <v>0</v>
      </c>
      <c r="U49">
        <v>0</v>
      </c>
      <c r="V49">
        <v>0</v>
      </c>
      <c r="W49">
        <v>0</v>
      </c>
      <c r="X49">
        <v>0</v>
      </c>
      <c r="Y49">
        <v>0</v>
      </c>
      <c r="Z49">
        <v>0</v>
      </c>
      <c r="AA49">
        <v>0</v>
      </c>
      <c r="AB49">
        <v>0</v>
      </c>
      <c r="AC49">
        <v>0</v>
      </c>
      <c r="AD49">
        <v>0</v>
      </c>
      <c r="AE49" t="s">
        <v>904</v>
      </c>
      <c r="AF49" t="s">
        <v>105</v>
      </c>
      <c r="AG49" t="s">
        <v>911</v>
      </c>
      <c r="AH49" t="s">
        <v>105</v>
      </c>
    </row>
    <row r="50" spans="1:34" ht="15">
      <c r="A50" t="s">
        <v>898</v>
      </c>
      <c r="B50" t="s">
        <v>906</v>
      </c>
      <c r="C50" t="s">
        <v>907</v>
      </c>
      <c r="D50" t="s">
        <v>390</v>
      </c>
      <c r="E50" t="s">
        <v>102</v>
      </c>
      <c r="F50">
        <v>2012</v>
      </c>
      <c r="G50" t="s">
        <v>113</v>
      </c>
      <c r="H50" t="s">
        <v>391</v>
      </c>
      <c r="I50" t="s">
        <v>115</v>
      </c>
      <c r="J50" t="s">
        <v>147</v>
      </c>
      <c r="L50">
        <v>0</v>
      </c>
      <c r="M50">
        <v>0</v>
      </c>
      <c r="N50">
        <v>0</v>
      </c>
      <c r="O50">
        <v>0</v>
      </c>
      <c r="P50">
        <v>0</v>
      </c>
      <c r="Q50" t="s">
        <v>103</v>
      </c>
      <c r="R50">
        <v>0</v>
      </c>
      <c r="S50">
        <v>0</v>
      </c>
      <c r="T50">
        <v>0</v>
      </c>
      <c r="U50">
        <v>0</v>
      </c>
      <c r="V50">
        <v>0</v>
      </c>
      <c r="W50">
        <v>0</v>
      </c>
      <c r="X50">
        <v>0</v>
      </c>
      <c r="Y50">
        <v>0</v>
      </c>
      <c r="Z50">
        <v>0</v>
      </c>
      <c r="AA50">
        <v>0</v>
      </c>
      <c r="AB50">
        <v>-27369.36</v>
      </c>
      <c r="AC50">
        <v>-23142.5</v>
      </c>
      <c r="AD50">
        <v>50511.86</v>
      </c>
      <c r="AE50" t="s">
        <v>904</v>
      </c>
      <c r="AF50" t="s">
        <v>910</v>
      </c>
      <c r="AG50" t="s">
        <v>911</v>
      </c>
      <c r="AH50" t="s">
        <v>105</v>
      </c>
    </row>
    <row r="51" spans="1:34" ht="15">
      <c r="A51" t="s">
        <v>898</v>
      </c>
      <c r="B51" t="s">
        <v>906</v>
      </c>
      <c r="C51" t="s">
        <v>907</v>
      </c>
      <c r="D51" t="s">
        <v>390</v>
      </c>
      <c r="E51" t="s">
        <v>106</v>
      </c>
      <c r="F51">
        <v>2012</v>
      </c>
      <c r="G51" t="s">
        <v>113</v>
      </c>
      <c r="H51" t="s">
        <v>391</v>
      </c>
      <c r="I51" t="s">
        <v>115</v>
      </c>
      <c r="J51" t="s">
        <v>147</v>
      </c>
      <c r="L51">
        <v>0</v>
      </c>
      <c r="M51">
        <v>0</v>
      </c>
      <c r="N51">
        <v>42487.06</v>
      </c>
      <c r="O51">
        <v>0.1</v>
      </c>
      <c r="P51">
        <v>-42487.16</v>
      </c>
      <c r="Q51" t="s">
        <v>103</v>
      </c>
      <c r="R51">
        <v>0</v>
      </c>
      <c r="S51">
        <v>28961.25</v>
      </c>
      <c r="T51">
        <v>1296.03</v>
      </c>
      <c r="U51">
        <v>4700.42</v>
      </c>
      <c r="V51">
        <v>3547.16</v>
      </c>
      <c r="W51">
        <v>1696.63</v>
      </c>
      <c r="X51">
        <v>9904.710000000001</v>
      </c>
      <c r="Y51">
        <v>130803.01000000001</v>
      </c>
      <c r="Z51">
        <v>29571.96</v>
      </c>
      <c r="AA51">
        <v>20542.71</v>
      </c>
      <c r="AB51">
        <v>158802.75</v>
      </c>
      <c r="AC51">
        <v>18393.29</v>
      </c>
      <c r="AD51">
        <v>-365732.86</v>
      </c>
      <c r="AE51" t="s">
        <v>904</v>
      </c>
      <c r="AF51" t="s">
        <v>910</v>
      </c>
      <c r="AG51" t="s">
        <v>911</v>
      </c>
      <c r="AH51" t="s">
        <v>107</v>
      </c>
    </row>
    <row r="52" spans="1:34" ht="15">
      <c r="A52" t="s">
        <v>898</v>
      </c>
      <c r="B52" t="s">
        <v>906</v>
      </c>
      <c r="C52" t="s">
        <v>907</v>
      </c>
      <c r="D52" t="s">
        <v>390</v>
      </c>
      <c r="E52" t="s">
        <v>108</v>
      </c>
      <c r="F52">
        <v>2012</v>
      </c>
      <c r="G52" t="s">
        <v>113</v>
      </c>
      <c r="H52" t="s">
        <v>391</v>
      </c>
      <c r="I52" t="s">
        <v>115</v>
      </c>
      <c r="J52" t="s">
        <v>147</v>
      </c>
      <c r="L52">
        <v>0</v>
      </c>
      <c r="M52">
        <v>0</v>
      </c>
      <c r="N52">
        <v>2791.2000000000003</v>
      </c>
      <c r="O52">
        <v>0</v>
      </c>
      <c r="P52">
        <v>-2791.2000000000003</v>
      </c>
      <c r="Q52" t="s">
        <v>103</v>
      </c>
      <c r="R52">
        <v>0</v>
      </c>
      <c r="S52">
        <v>0</v>
      </c>
      <c r="T52">
        <v>0</v>
      </c>
      <c r="U52">
        <v>0</v>
      </c>
      <c r="V52">
        <v>0</v>
      </c>
      <c r="W52">
        <v>0</v>
      </c>
      <c r="X52">
        <v>0</v>
      </c>
      <c r="Y52">
        <v>0</v>
      </c>
      <c r="Z52">
        <v>0</v>
      </c>
      <c r="AA52">
        <v>0</v>
      </c>
      <c r="AB52">
        <v>0</v>
      </c>
      <c r="AC52">
        <v>2791.2000000000003</v>
      </c>
      <c r="AD52">
        <v>0</v>
      </c>
      <c r="AE52" t="s">
        <v>904</v>
      </c>
      <c r="AF52" t="s">
        <v>910</v>
      </c>
      <c r="AG52" t="s">
        <v>911</v>
      </c>
      <c r="AH52" t="s">
        <v>109</v>
      </c>
    </row>
    <row r="53" spans="1:34" ht="15">
      <c r="A53" t="s">
        <v>898</v>
      </c>
      <c r="B53" t="s">
        <v>923</v>
      </c>
      <c r="C53" t="s">
        <v>907</v>
      </c>
      <c r="D53" t="s">
        <v>390</v>
      </c>
      <c r="E53" t="s">
        <v>102</v>
      </c>
      <c r="F53">
        <v>2012</v>
      </c>
      <c r="G53" t="s">
        <v>113</v>
      </c>
      <c r="H53" t="s">
        <v>391</v>
      </c>
      <c r="I53" t="s">
        <v>115</v>
      </c>
      <c r="J53" t="s">
        <v>147</v>
      </c>
      <c r="L53">
        <v>0</v>
      </c>
      <c r="M53">
        <v>0</v>
      </c>
      <c r="N53">
        <v>0</v>
      </c>
      <c r="O53">
        <v>0</v>
      </c>
      <c r="P53">
        <v>0</v>
      </c>
      <c r="Q53" t="s">
        <v>103</v>
      </c>
      <c r="R53">
        <v>0</v>
      </c>
      <c r="S53">
        <v>0</v>
      </c>
      <c r="T53">
        <v>0</v>
      </c>
      <c r="U53">
        <v>0</v>
      </c>
      <c r="V53">
        <v>0</v>
      </c>
      <c r="W53">
        <v>0</v>
      </c>
      <c r="X53">
        <v>0</v>
      </c>
      <c r="Y53">
        <v>0</v>
      </c>
      <c r="Z53">
        <v>0</v>
      </c>
      <c r="AA53">
        <v>-2010.3400000000001</v>
      </c>
      <c r="AB53">
        <v>0</v>
      </c>
      <c r="AC53">
        <v>2010.3400000000001</v>
      </c>
      <c r="AD53">
        <v>0</v>
      </c>
      <c r="AE53" t="s">
        <v>904</v>
      </c>
      <c r="AF53" t="s">
        <v>924</v>
      </c>
      <c r="AG53" t="s">
        <v>911</v>
      </c>
      <c r="AH53" t="s">
        <v>105</v>
      </c>
    </row>
    <row r="54" spans="1:34" ht="15">
      <c r="A54" t="s">
        <v>898</v>
      </c>
      <c r="B54" t="s">
        <v>906</v>
      </c>
      <c r="C54" t="s">
        <v>907</v>
      </c>
      <c r="D54" t="s">
        <v>524</v>
      </c>
      <c r="E54" t="s">
        <v>106</v>
      </c>
      <c r="F54">
        <v>2012</v>
      </c>
      <c r="G54" t="s">
        <v>113</v>
      </c>
      <c r="H54" t="s">
        <v>525</v>
      </c>
      <c r="I54" t="s">
        <v>115</v>
      </c>
      <c r="J54" t="s">
        <v>147</v>
      </c>
      <c r="L54">
        <v>0</v>
      </c>
      <c r="M54">
        <v>0</v>
      </c>
      <c r="N54">
        <v>104.13</v>
      </c>
      <c r="O54">
        <v>0</v>
      </c>
      <c r="P54">
        <v>-104.13</v>
      </c>
      <c r="Q54" t="s">
        <v>103</v>
      </c>
      <c r="R54">
        <v>0</v>
      </c>
      <c r="S54">
        <v>0</v>
      </c>
      <c r="T54">
        <v>0</v>
      </c>
      <c r="U54">
        <v>0</v>
      </c>
      <c r="V54">
        <v>0</v>
      </c>
      <c r="W54">
        <v>0</v>
      </c>
      <c r="X54">
        <v>0</v>
      </c>
      <c r="Y54">
        <v>0</v>
      </c>
      <c r="Z54">
        <v>0</v>
      </c>
      <c r="AA54">
        <v>0</v>
      </c>
      <c r="AB54">
        <v>104.13</v>
      </c>
      <c r="AC54">
        <v>0</v>
      </c>
      <c r="AD54">
        <v>0</v>
      </c>
      <c r="AE54" t="s">
        <v>904</v>
      </c>
      <c r="AF54" t="s">
        <v>910</v>
      </c>
      <c r="AG54" t="s">
        <v>911</v>
      </c>
      <c r="AH54" t="s">
        <v>107</v>
      </c>
    </row>
    <row r="55" spans="1:34" ht="15">
      <c r="A55" t="s">
        <v>898</v>
      </c>
      <c r="B55" t="s">
        <v>102</v>
      </c>
      <c r="C55" t="s">
        <v>907</v>
      </c>
      <c r="D55" t="s">
        <v>428</v>
      </c>
      <c r="E55" t="s">
        <v>102</v>
      </c>
      <c r="F55">
        <v>2012</v>
      </c>
      <c r="G55" t="s">
        <v>113</v>
      </c>
      <c r="H55" t="s">
        <v>429</v>
      </c>
      <c r="I55" t="s">
        <v>115</v>
      </c>
      <c r="J55" t="s">
        <v>147</v>
      </c>
      <c r="L55">
        <v>1000</v>
      </c>
      <c r="M55">
        <v>1000</v>
      </c>
      <c r="N55">
        <v>0</v>
      </c>
      <c r="O55">
        <v>0</v>
      </c>
      <c r="P55">
        <v>1000</v>
      </c>
      <c r="Q55" t="s">
        <v>131</v>
      </c>
      <c r="R55">
        <v>0</v>
      </c>
      <c r="S55">
        <v>0</v>
      </c>
      <c r="T55">
        <v>0</v>
      </c>
      <c r="U55">
        <v>0</v>
      </c>
      <c r="V55">
        <v>0</v>
      </c>
      <c r="W55">
        <v>0</v>
      </c>
      <c r="X55">
        <v>0</v>
      </c>
      <c r="Y55">
        <v>0</v>
      </c>
      <c r="Z55">
        <v>0</v>
      </c>
      <c r="AA55">
        <v>0</v>
      </c>
      <c r="AB55">
        <v>0</v>
      </c>
      <c r="AC55">
        <v>0</v>
      </c>
      <c r="AD55">
        <v>0</v>
      </c>
      <c r="AE55" t="s">
        <v>904</v>
      </c>
      <c r="AF55" t="s">
        <v>105</v>
      </c>
      <c r="AG55" t="s">
        <v>911</v>
      </c>
      <c r="AH55" t="s">
        <v>105</v>
      </c>
    </row>
    <row r="56" spans="1:34" ht="15">
      <c r="A56" t="s">
        <v>898</v>
      </c>
      <c r="B56" t="s">
        <v>906</v>
      </c>
      <c r="C56" t="s">
        <v>907</v>
      </c>
      <c r="D56" t="s">
        <v>428</v>
      </c>
      <c r="E56" t="s">
        <v>106</v>
      </c>
      <c r="F56">
        <v>2012</v>
      </c>
      <c r="G56" t="s">
        <v>113</v>
      </c>
      <c r="H56" t="s">
        <v>429</v>
      </c>
      <c r="I56" t="s">
        <v>115</v>
      </c>
      <c r="J56" t="s">
        <v>147</v>
      </c>
      <c r="L56">
        <v>0</v>
      </c>
      <c r="M56">
        <v>0</v>
      </c>
      <c r="N56">
        <v>1253.6000000000001</v>
      </c>
      <c r="O56">
        <v>0</v>
      </c>
      <c r="P56">
        <v>-1253.6000000000001</v>
      </c>
      <c r="Q56" t="s">
        <v>103</v>
      </c>
      <c r="R56">
        <v>0</v>
      </c>
      <c r="S56">
        <v>133.78</v>
      </c>
      <c r="T56">
        <v>252.28</v>
      </c>
      <c r="U56">
        <v>207.39000000000001</v>
      </c>
      <c r="V56">
        <v>45.27</v>
      </c>
      <c r="W56">
        <v>230.5</v>
      </c>
      <c r="X56">
        <v>111.08</v>
      </c>
      <c r="Y56">
        <v>41.08</v>
      </c>
      <c r="Z56">
        <v>75</v>
      </c>
      <c r="AA56">
        <v>41.22</v>
      </c>
      <c r="AB56">
        <v>116</v>
      </c>
      <c r="AC56">
        <v>0</v>
      </c>
      <c r="AD56">
        <v>0</v>
      </c>
      <c r="AE56" t="s">
        <v>904</v>
      </c>
      <c r="AF56" t="s">
        <v>910</v>
      </c>
      <c r="AG56" t="s">
        <v>911</v>
      </c>
      <c r="AH56" t="s">
        <v>107</v>
      </c>
    </row>
    <row r="57" spans="1:34" ht="15">
      <c r="A57" t="s">
        <v>898</v>
      </c>
      <c r="B57" t="s">
        <v>906</v>
      </c>
      <c r="C57" t="s">
        <v>907</v>
      </c>
      <c r="D57" t="s">
        <v>925</v>
      </c>
      <c r="E57" t="s">
        <v>106</v>
      </c>
      <c r="F57">
        <v>2012</v>
      </c>
      <c r="G57" t="s">
        <v>113</v>
      </c>
      <c r="H57" t="s">
        <v>926</v>
      </c>
      <c r="I57" t="s">
        <v>115</v>
      </c>
      <c r="J57" t="s">
        <v>147</v>
      </c>
      <c r="L57">
        <v>0</v>
      </c>
      <c r="M57">
        <v>0</v>
      </c>
      <c r="N57">
        <v>158.36</v>
      </c>
      <c r="O57">
        <v>0</v>
      </c>
      <c r="P57">
        <v>-158.36</v>
      </c>
      <c r="Q57" t="s">
        <v>103</v>
      </c>
      <c r="R57">
        <v>0</v>
      </c>
      <c r="S57">
        <v>0</v>
      </c>
      <c r="T57">
        <v>0</v>
      </c>
      <c r="U57">
        <v>173.41</v>
      </c>
      <c r="V57">
        <v>-15.05</v>
      </c>
      <c r="W57">
        <v>0</v>
      </c>
      <c r="X57">
        <v>0</v>
      </c>
      <c r="Y57">
        <v>0</v>
      </c>
      <c r="Z57">
        <v>0</v>
      </c>
      <c r="AA57">
        <v>0</v>
      </c>
      <c r="AB57">
        <v>0</v>
      </c>
      <c r="AC57">
        <v>0</v>
      </c>
      <c r="AD57">
        <v>0</v>
      </c>
      <c r="AE57" t="s">
        <v>904</v>
      </c>
      <c r="AF57" t="s">
        <v>910</v>
      </c>
      <c r="AG57" t="s">
        <v>911</v>
      </c>
      <c r="AH57" t="s">
        <v>107</v>
      </c>
    </row>
    <row r="58" spans="1:34" ht="15">
      <c r="A58" t="s">
        <v>898</v>
      </c>
      <c r="B58" t="s">
        <v>102</v>
      </c>
      <c r="C58" t="s">
        <v>907</v>
      </c>
      <c r="D58" t="s">
        <v>145</v>
      </c>
      <c r="E58" t="s">
        <v>102</v>
      </c>
      <c r="F58">
        <v>2012</v>
      </c>
      <c r="G58" t="s">
        <v>113</v>
      </c>
      <c r="H58" t="s">
        <v>146</v>
      </c>
      <c r="I58" t="s">
        <v>115</v>
      </c>
      <c r="J58" t="s">
        <v>147</v>
      </c>
      <c r="L58">
        <v>4030</v>
      </c>
      <c r="M58">
        <v>4030</v>
      </c>
      <c r="N58">
        <v>0</v>
      </c>
      <c r="O58">
        <v>0</v>
      </c>
      <c r="P58">
        <v>4030</v>
      </c>
      <c r="Q58" t="s">
        <v>131</v>
      </c>
      <c r="R58">
        <v>0</v>
      </c>
      <c r="S58">
        <v>0</v>
      </c>
      <c r="T58">
        <v>0</v>
      </c>
      <c r="U58">
        <v>0</v>
      </c>
      <c r="V58">
        <v>0</v>
      </c>
      <c r="W58">
        <v>0</v>
      </c>
      <c r="X58">
        <v>0</v>
      </c>
      <c r="Y58">
        <v>0</v>
      </c>
      <c r="Z58">
        <v>0</v>
      </c>
      <c r="AA58">
        <v>0</v>
      </c>
      <c r="AB58">
        <v>0</v>
      </c>
      <c r="AC58">
        <v>0</v>
      </c>
      <c r="AD58">
        <v>0</v>
      </c>
      <c r="AE58" t="s">
        <v>904</v>
      </c>
      <c r="AF58" t="s">
        <v>105</v>
      </c>
      <c r="AG58" t="s">
        <v>911</v>
      </c>
      <c r="AH58" t="s">
        <v>105</v>
      </c>
    </row>
    <row r="59" spans="1:34" ht="15">
      <c r="A59" t="s">
        <v>898</v>
      </c>
      <c r="B59" t="s">
        <v>906</v>
      </c>
      <c r="C59" t="s">
        <v>907</v>
      </c>
      <c r="D59" t="s">
        <v>145</v>
      </c>
      <c r="E59" t="s">
        <v>106</v>
      </c>
      <c r="F59">
        <v>2012</v>
      </c>
      <c r="G59" t="s">
        <v>113</v>
      </c>
      <c r="H59" t="s">
        <v>146</v>
      </c>
      <c r="I59" t="s">
        <v>115</v>
      </c>
      <c r="J59" t="s">
        <v>147</v>
      </c>
      <c r="L59">
        <v>0</v>
      </c>
      <c r="M59">
        <v>0</v>
      </c>
      <c r="N59">
        <v>6786.2</v>
      </c>
      <c r="O59">
        <v>790.3000000000001</v>
      </c>
      <c r="P59">
        <v>-7576.5</v>
      </c>
      <c r="Q59" t="s">
        <v>103</v>
      </c>
      <c r="R59">
        <v>0</v>
      </c>
      <c r="S59">
        <v>1780.74</v>
      </c>
      <c r="T59">
        <v>15.05</v>
      </c>
      <c r="U59">
        <v>435.47</v>
      </c>
      <c r="V59">
        <v>2475.8</v>
      </c>
      <c r="W59">
        <v>153.05</v>
      </c>
      <c r="X59">
        <v>488.64</v>
      </c>
      <c r="Y59">
        <v>976.01</v>
      </c>
      <c r="Z59">
        <v>0</v>
      </c>
      <c r="AA59">
        <v>39.480000000000004</v>
      </c>
      <c r="AB59">
        <v>421.96000000000004</v>
      </c>
      <c r="AC59">
        <v>0</v>
      </c>
      <c r="AD59">
        <v>0</v>
      </c>
      <c r="AE59" t="s">
        <v>904</v>
      </c>
      <c r="AF59" t="s">
        <v>910</v>
      </c>
      <c r="AG59" t="s">
        <v>911</v>
      </c>
      <c r="AH59" t="s">
        <v>107</v>
      </c>
    </row>
    <row r="60" spans="1:34" ht="15">
      <c r="A60" t="s">
        <v>898</v>
      </c>
      <c r="B60" t="s">
        <v>906</v>
      </c>
      <c r="C60" t="s">
        <v>907</v>
      </c>
      <c r="D60" t="s">
        <v>422</v>
      </c>
      <c r="E60" t="s">
        <v>106</v>
      </c>
      <c r="F60">
        <v>2012</v>
      </c>
      <c r="G60" t="s">
        <v>113</v>
      </c>
      <c r="H60" t="s">
        <v>423</v>
      </c>
      <c r="I60" t="s">
        <v>115</v>
      </c>
      <c r="J60" t="s">
        <v>147</v>
      </c>
      <c r="L60">
        <v>0</v>
      </c>
      <c r="M60">
        <v>0</v>
      </c>
      <c r="N60">
        <v>64.57000000000001</v>
      </c>
      <c r="O60">
        <v>0</v>
      </c>
      <c r="P60">
        <v>-64.57000000000001</v>
      </c>
      <c r="Q60" t="s">
        <v>103</v>
      </c>
      <c r="R60">
        <v>0</v>
      </c>
      <c r="S60">
        <v>0</v>
      </c>
      <c r="T60">
        <v>0</v>
      </c>
      <c r="U60">
        <v>0</v>
      </c>
      <c r="V60">
        <v>64.57000000000001</v>
      </c>
      <c r="W60">
        <v>0</v>
      </c>
      <c r="X60">
        <v>0</v>
      </c>
      <c r="Y60">
        <v>0</v>
      </c>
      <c r="Z60">
        <v>0</v>
      </c>
      <c r="AA60">
        <v>0</v>
      </c>
      <c r="AB60">
        <v>0</v>
      </c>
      <c r="AC60">
        <v>0</v>
      </c>
      <c r="AD60">
        <v>0</v>
      </c>
      <c r="AE60" t="s">
        <v>904</v>
      </c>
      <c r="AF60" t="s">
        <v>910</v>
      </c>
      <c r="AG60" t="s">
        <v>911</v>
      </c>
      <c r="AH60" t="s">
        <v>107</v>
      </c>
    </row>
    <row r="61" spans="1:34" ht="15">
      <c r="A61" t="s">
        <v>898</v>
      </c>
      <c r="B61" t="s">
        <v>102</v>
      </c>
      <c r="C61" t="s">
        <v>907</v>
      </c>
      <c r="D61" t="s">
        <v>208</v>
      </c>
      <c r="E61" t="s">
        <v>102</v>
      </c>
      <c r="F61">
        <v>2012</v>
      </c>
      <c r="G61" t="s">
        <v>113</v>
      </c>
      <c r="H61" t="s">
        <v>209</v>
      </c>
      <c r="I61" t="s">
        <v>115</v>
      </c>
      <c r="J61" t="s">
        <v>147</v>
      </c>
      <c r="L61">
        <v>9000</v>
      </c>
      <c r="M61">
        <v>9000</v>
      </c>
      <c r="N61">
        <v>0</v>
      </c>
      <c r="O61">
        <v>0</v>
      </c>
      <c r="P61">
        <v>9000</v>
      </c>
      <c r="Q61" t="s">
        <v>131</v>
      </c>
      <c r="R61">
        <v>0</v>
      </c>
      <c r="S61">
        <v>0</v>
      </c>
      <c r="T61">
        <v>0</v>
      </c>
      <c r="U61">
        <v>0</v>
      </c>
      <c r="V61">
        <v>0</v>
      </c>
      <c r="W61">
        <v>0</v>
      </c>
      <c r="X61">
        <v>0</v>
      </c>
      <c r="Y61">
        <v>0</v>
      </c>
      <c r="Z61">
        <v>0</v>
      </c>
      <c r="AA61">
        <v>0</v>
      </c>
      <c r="AB61">
        <v>0</v>
      </c>
      <c r="AC61">
        <v>0</v>
      </c>
      <c r="AD61">
        <v>0</v>
      </c>
      <c r="AE61" t="s">
        <v>904</v>
      </c>
      <c r="AF61" t="s">
        <v>105</v>
      </c>
      <c r="AG61" t="s">
        <v>911</v>
      </c>
      <c r="AH61" t="s">
        <v>105</v>
      </c>
    </row>
    <row r="62" spans="1:34" ht="15">
      <c r="A62" t="s">
        <v>898</v>
      </c>
      <c r="B62" t="s">
        <v>906</v>
      </c>
      <c r="C62" t="s">
        <v>907</v>
      </c>
      <c r="D62" t="s">
        <v>208</v>
      </c>
      <c r="E62" t="s">
        <v>106</v>
      </c>
      <c r="F62">
        <v>2012</v>
      </c>
      <c r="G62" t="s">
        <v>113</v>
      </c>
      <c r="H62" t="s">
        <v>209</v>
      </c>
      <c r="I62" t="s">
        <v>115</v>
      </c>
      <c r="J62" t="s">
        <v>147</v>
      </c>
      <c r="L62">
        <v>0</v>
      </c>
      <c r="M62">
        <v>0</v>
      </c>
      <c r="N62">
        <v>6571.900000000001</v>
      </c>
      <c r="O62">
        <v>160.28</v>
      </c>
      <c r="P62">
        <v>-6732.18</v>
      </c>
      <c r="Q62" t="s">
        <v>103</v>
      </c>
      <c r="R62">
        <v>0</v>
      </c>
      <c r="S62">
        <v>83.21000000000001</v>
      </c>
      <c r="T62">
        <v>1121.29</v>
      </c>
      <c r="U62">
        <v>226.45000000000002</v>
      </c>
      <c r="V62">
        <v>942.86</v>
      </c>
      <c r="W62">
        <v>2198.13</v>
      </c>
      <c r="X62">
        <v>798.36</v>
      </c>
      <c r="Y62">
        <v>28.76</v>
      </c>
      <c r="Z62">
        <v>106.4</v>
      </c>
      <c r="AA62">
        <v>90.69</v>
      </c>
      <c r="AB62">
        <v>812.83</v>
      </c>
      <c r="AC62">
        <v>162.92000000000002</v>
      </c>
      <c r="AD62">
        <v>0</v>
      </c>
      <c r="AE62" t="s">
        <v>904</v>
      </c>
      <c r="AF62" t="s">
        <v>910</v>
      </c>
      <c r="AG62" t="s">
        <v>911</v>
      </c>
      <c r="AH62" t="s">
        <v>107</v>
      </c>
    </row>
    <row r="63" spans="1:34" ht="15">
      <c r="A63" t="s">
        <v>898</v>
      </c>
      <c r="B63" t="s">
        <v>102</v>
      </c>
      <c r="C63" t="s">
        <v>907</v>
      </c>
      <c r="D63" t="s">
        <v>492</v>
      </c>
      <c r="E63" t="s">
        <v>102</v>
      </c>
      <c r="F63">
        <v>2012</v>
      </c>
      <c r="G63" t="s">
        <v>113</v>
      </c>
      <c r="H63" t="s">
        <v>493</v>
      </c>
      <c r="I63" t="s">
        <v>115</v>
      </c>
      <c r="J63" t="s">
        <v>147</v>
      </c>
      <c r="L63">
        <v>69461</v>
      </c>
      <c r="M63">
        <v>69461</v>
      </c>
      <c r="N63">
        <v>0</v>
      </c>
      <c r="O63">
        <v>0</v>
      </c>
      <c r="P63">
        <v>69461</v>
      </c>
      <c r="Q63" t="s">
        <v>131</v>
      </c>
      <c r="R63">
        <v>0</v>
      </c>
      <c r="S63">
        <v>0</v>
      </c>
      <c r="T63">
        <v>0</v>
      </c>
      <c r="U63">
        <v>0</v>
      </c>
      <c r="V63">
        <v>0</v>
      </c>
      <c r="W63">
        <v>0</v>
      </c>
      <c r="X63">
        <v>0</v>
      </c>
      <c r="Y63">
        <v>0</v>
      </c>
      <c r="Z63">
        <v>0</v>
      </c>
      <c r="AA63">
        <v>0</v>
      </c>
      <c r="AB63">
        <v>0</v>
      </c>
      <c r="AC63">
        <v>0</v>
      </c>
      <c r="AD63">
        <v>0</v>
      </c>
      <c r="AE63" t="s">
        <v>904</v>
      </c>
      <c r="AF63" t="s">
        <v>105</v>
      </c>
      <c r="AG63" t="s">
        <v>911</v>
      </c>
      <c r="AH63" t="s">
        <v>105</v>
      </c>
    </row>
    <row r="64" spans="1:34" ht="15">
      <c r="A64" t="s">
        <v>898</v>
      </c>
      <c r="B64" t="s">
        <v>906</v>
      </c>
      <c r="C64" t="s">
        <v>907</v>
      </c>
      <c r="D64" t="s">
        <v>492</v>
      </c>
      <c r="E64" t="s">
        <v>106</v>
      </c>
      <c r="F64">
        <v>2012</v>
      </c>
      <c r="G64" t="s">
        <v>113</v>
      </c>
      <c r="H64" t="s">
        <v>493</v>
      </c>
      <c r="I64" t="s">
        <v>115</v>
      </c>
      <c r="J64" t="s">
        <v>147</v>
      </c>
      <c r="L64">
        <v>0</v>
      </c>
      <c r="M64">
        <v>0</v>
      </c>
      <c r="N64">
        <v>100410.96</v>
      </c>
      <c r="O64">
        <v>5420.56</v>
      </c>
      <c r="P64">
        <v>-105831.52</v>
      </c>
      <c r="Q64" t="s">
        <v>103</v>
      </c>
      <c r="R64">
        <v>45.49</v>
      </c>
      <c r="S64">
        <v>13342.61</v>
      </c>
      <c r="T64">
        <v>10959.45</v>
      </c>
      <c r="U64">
        <v>13725.67</v>
      </c>
      <c r="V64">
        <v>5080.46</v>
      </c>
      <c r="W64">
        <v>6339.83</v>
      </c>
      <c r="X64">
        <v>3288.83</v>
      </c>
      <c r="Y64">
        <v>8785.77</v>
      </c>
      <c r="Z64">
        <v>-240.27</v>
      </c>
      <c r="AA64">
        <v>16246.32</v>
      </c>
      <c r="AB64">
        <v>9370.44</v>
      </c>
      <c r="AC64">
        <v>13466.36</v>
      </c>
      <c r="AD64">
        <v>0</v>
      </c>
      <c r="AE64" t="s">
        <v>904</v>
      </c>
      <c r="AF64" t="s">
        <v>910</v>
      </c>
      <c r="AG64" t="s">
        <v>911</v>
      </c>
      <c r="AH64" t="s">
        <v>107</v>
      </c>
    </row>
    <row r="65" spans="1:34" ht="15">
      <c r="A65" t="s">
        <v>898</v>
      </c>
      <c r="B65" t="s">
        <v>906</v>
      </c>
      <c r="C65" t="s">
        <v>907</v>
      </c>
      <c r="D65" t="s">
        <v>492</v>
      </c>
      <c r="E65" t="s">
        <v>108</v>
      </c>
      <c r="F65">
        <v>2012</v>
      </c>
      <c r="G65" t="s">
        <v>113</v>
      </c>
      <c r="H65" t="s">
        <v>493</v>
      </c>
      <c r="I65" t="s">
        <v>115</v>
      </c>
      <c r="J65" t="s">
        <v>147</v>
      </c>
      <c r="L65">
        <v>0</v>
      </c>
      <c r="M65">
        <v>0</v>
      </c>
      <c r="N65">
        <v>10950</v>
      </c>
      <c r="O65">
        <v>0</v>
      </c>
      <c r="P65">
        <v>-10950</v>
      </c>
      <c r="Q65" t="s">
        <v>103</v>
      </c>
      <c r="R65">
        <v>0</v>
      </c>
      <c r="S65">
        <v>0</v>
      </c>
      <c r="T65">
        <v>0</v>
      </c>
      <c r="U65">
        <v>0</v>
      </c>
      <c r="V65">
        <v>0</v>
      </c>
      <c r="W65">
        <v>0</v>
      </c>
      <c r="X65">
        <v>0</v>
      </c>
      <c r="Y65">
        <v>0</v>
      </c>
      <c r="Z65">
        <v>0</v>
      </c>
      <c r="AA65">
        <v>0</v>
      </c>
      <c r="AB65">
        <v>0</v>
      </c>
      <c r="AC65">
        <v>10950</v>
      </c>
      <c r="AD65">
        <v>0</v>
      </c>
      <c r="AE65" t="s">
        <v>904</v>
      </c>
      <c r="AF65" t="s">
        <v>910</v>
      </c>
      <c r="AG65" t="s">
        <v>911</v>
      </c>
      <c r="AH65" t="s">
        <v>109</v>
      </c>
    </row>
    <row r="66" spans="1:34" ht="15">
      <c r="A66" t="s">
        <v>898</v>
      </c>
      <c r="B66" t="s">
        <v>102</v>
      </c>
      <c r="C66" t="s">
        <v>907</v>
      </c>
      <c r="D66" t="s">
        <v>257</v>
      </c>
      <c r="E66" t="s">
        <v>102</v>
      </c>
      <c r="F66">
        <v>2012</v>
      </c>
      <c r="G66" t="s">
        <v>113</v>
      </c>
      <c r="H66" t="s">
        <v>258</v>
      </c>
      <c r="I66" t="s">
        <v>115</v>
      </c>
      <c r="J66" t="s">
        <v>150</v>
      </c>
      <c r="L66">
        <v>2000</v>
      </c>
      <c r="M66">
        <v>2000</v>
      </c>
      <c r="N66">
        <v>0</v>
      </c>
      <c r="O66">
        <v>0</v>
      </c>
      <c r="P66">
        <v>2000</v>
      </c>
      <c r="Q66" t="s">
        <v>131</v>
      </c>
      <c r="R66">
        <v>0</v>
      </c>
      <c r="S66">
        <v>0</v>
      </c>
      <c r="T66">
        <v>0</v>
      </c>
      <c r="U66">
        <v>0</v>
      </c>
      <c r="V66">
        <v>0</v>
      </c>
      <c r="W66">
        <v>0</v>
      </c>
      <c r="X66">
        <v>0</v>
      </c>
      <c r="Y66">
        <v>0</v>
      </c>
      <c r="Z66">
        <v>0</v>
      </c>
      <c r="AA66">
        <v>0</v>
      </c>
      <c r="AB66">
        <v>0</v>
      </c>
      <c r="AC66">
        <v>0</v>
      </c>
      <c r="AD66">
        <v>0</v>
      </c>
      <c r="AE66" t="s">
        <v>904</v>
      </c>
      <c r="AF66" t="s">
        <v>105</v>
      </c>
      <c r="AG66" t="s">
        <v>911</v>
      </c>
      <c r="AH66" t="s">
        <v>105</v>
      </c>
    </row>
    <row r="67" spans="1:34" ht="15">
      <c r="A67" t="s">
        <v>898</v>
      </c>
      <c r="B67" t="s">
        <v>906</v>
      </c>
      <c r="C67" t="s">
        <v>907</v>
      </c>
      <c r="D67" t="s">
        <v>465</v>
      </c>
      <c r="E67" t="s">
        <v>106</v>
      </c>
      <c r="F67">
        <v>2012</v>
      </c>
      <c r="G67" t="s">
        <v>113</v>
      </c>
      <c r="H67" t="s">
        <v>466</v>
      </c>
      <c r="I67" t="s">
        <v>115</v>
      </c>
      <c r="J67" t="s">
        <v>150</v>
      </c>
      <c r="L67">
        <v>0</v>
      </c>
      <c r="M67">
        <v>0</v>
      </c>
      <c r="N67">
        <v>-441.01</v>
      </c>
      <c r="O67">
        <v>0</v>
      </c>
      <c r="P67">
        <v>441.01</v>
      </c>
      <c r="Q67" t="s">
        <v>103</v>
      </c>
      <c r="R67">
        <v>0</v>
      </c>
      <c r="S67">
        <v>0</v>
      </c>
      <c r="T67">
        <v>0</v>
      </c>
      <c r="U67">
        <v>-1.3</v>
      </c>
      <c r="V67">
        <v>0</v>
      </c>
      <c r="W67">
        <v>0</v>
      </c>
      <c r="X67">
        <v>0</v>
      </c>
      <c r="Y67">
        <v>0.33</v>
      </c>
      <c r="Z67">
        <v>-0.03</v>
      </c>
      <c r="AA67">
        <v>-440.01</v>
      </c>
      <c r="AB67">
        <v>0</v>
      </c>
      <c r="AC67">
        <v>0</v>
      </c>
      <c r="AD67">
        <v>0</v>
      </c>
      <c r="AE67" t="s">
        <v>904</v>
      </c>
      <c r="AF67" t="s">
        <v>910</v>
      </c>
      <c r="AG67" t="s">
        <v>911</v>
      </c>
      <c r="AH67" t="s">
        <v>107</v>
      </c>
    </row>
    <row r="68" spans="1:34" ht="15">
      <c r="A68" t="s">
        <v>898</v>
      </c>
      <c r="B68" t="s">
        <v>102</v>
      </c>
      <c r="C68" t="s">
        <v>907</v>
      </c>
      <c r="D68" t="s">
        <v>316</v>
      </c>
      <c r="E68" t="s">
        <v>102</v>
      </c>
      <c r="F68">
        <v>2012</v>
      </c>
      <c r="G68" t="s">
        <v>113</v>
      </c>
      <c r="H68" t="s">
        <v>317</v>
      </c>
      <c r="I68" t="s">
        <v>115</v>
      </c>
      <c r="J68" t="s">
        <v>150</v>
      </c>
      <c r="L68">
        <v>182</v>
      </c>
      <c r="M68">
        <v>182</v>
      </c>
      <c r="N68">
        <v>0</v>
      </c>
      <c r="O68">
        <v>0</v>
      </c>
      <c r="P68">
        <v>182</v>
      </c>
      <c r="Q68" t="s">
        <v>131</v>
      </c>
      <c r="R68">
        <v>0</v>
      </c>
      <c r="S68">
        <v>0</v>
      </c>
      <c r="T68">
        <v>0</v>
      </c>
      <c r="U68">
        <v>0</v>
      </c>
      <c r="V68">
        <v>0</v>
      </c>
      <c r="W68">
        <v>0</v>
      </c>
      <c r="X68">
        <v>0</v>
      </c>
      <c r="Y68">
        <v>0</v>
      </c>
      <c r="Z68">
        <v>0</v>
      </c>
      <c r="AA68">
        <v>0</v>
      </c>
      <c r="AB68">
        <v>0</v>
      </c>
      <c r="AC68">
        <v>0</v>
      </c>
      <c r="AD68">
        <v>0</v>
      </c>
      <c r="AE68" t="s">
        <v>904</v>
      </c>
      <c r="AF68" t="s">
        <v>105</v>
      </c>
      <c r="AG68" t="s">
        <v>911</v>
      </c>
      <c r="AH68" t="s">
        <v>105</v>
      </c>
    </row>
    <row r="69" spans="1:34" ht="15">
      <c r="A69" t="s">
        <v>898</v>
      </c>
      <c r="B69" t="s">
        <v>906</v>
      </c>
      <c r="C69" t="s">
        <v>907</v>
      </c>
      <c r="D69" t="s">
        <v>316</v>
      </c>
      <c r="E69" t="s">
        <v>106</v>
      </c>
      <c r="F69">
        <v>2012</v>
      </c>
      <c r="G69" t="s">
        <v>113</v>
      </c>
      <c r="H69" t="s">
        <v>317</v>
      </c>
      <c r="I69" t="s">
        <v>115</v>
      </c>
      <c r="J69" t="s">
        <v>150</v>
      </c>
      <c r="L69">
        <v>0</v>
      </c>
      <c r="M69">
        <v>0</v>
      </c>
      <c r="N69">
        <v>9856.99</v>
      </c>
      <c r="O69">
        <v>0</v>
      </c>
      <c r="P69">
        <v>-9856.99</v>
      </c>
      <c r="Q69" t="s">
        <v>103</v>
      </c>
      <c r="R69">
        <v>0</v>
      </c>
      <c r="S69">
        <v>0</v>
      </c>
      <c r="T69">
        <v>865.09</v>
      </c>
      <c r="U69">
        <v>867.37</v>
      </c>
      <c r="V69">
        <v>1743.19</v>
      </c>
      <c r="W69">
        <v>1744.8600000000001</v>
      </c>
      <c r="X69">
        <v>878.8000000000001</v>
      </c>
      <c r="Y69">
        <v>880.23</v>
      </c>
      <c r="Z69">
        <v>881.65</v>
      </c>
      <c r="AA69">
        <v>678.42</v>
      </c>
      <c r="AB69">
        <v>677.74</v>
      </c>
      <c r="AC69">
        <v>639.64</v>
      </c>
      <c r="AD69">
        <v>0</v>
      </c>
      <c r="AE69" t="s">
        <v>904</v>
      </c>
      <c r="AF69" t="s">
        <v>910</v>
      </c>
      <c r="AG69" t="s">
        <v>911</v>
      </c>
      <c r="AH69" t="s">
        <v>107</v>
      </c>
    </row>
    <row r="70" spans="1:34" ht="15">
      <c r="A70" t="s">
        <v>898</v>
      </c>
      <c r="B70" t="s">
        <v>102</v>
      </c>
      <c r="C70" t="s">
        <v>907</v>
      </c>
      <c r="D70" t="s">
        <v>177</v>
      </c>
      <c r="E70" t="s">
        <v>102</v>
      </c>
      <c r="F70">
        <v>2012</v>
      </c>
      <c r="G70" t="s">
        <v>113</v>
      </c>
      <c r="H70" t="s">
        <v>178</v>
      </c>
      <c r="I70" t="s">
        <v>115</v>
      </c>
      <c r="J70" t="s">
        <v>150</v>
      </c>
      <c r="L70">
        <v>500</v>
      </c>
      <c r="M70">
        <v>500</v>
      </c>
      <c r="N70">
        <v>0</v>
      </c>
      <c r="O70">
        <v>0</v>
      </c>
      <c r="P70">
        <v>500</v>
      </c>
      <c r="Q70" t="s">
        <v>131</v>
      </c>
      <c r="R70">
        <v>0</v>
      </c>
      <c r="S70">
        <v>0</v>
      </c>
      <c r="T70">
        <v>0</v>
      </c>
      <c r="U70">
        <v>0</v>
      </c>
      <c r="V70">
        <v>0</v>
      </c>
      <c r="W70">
        <v>0</v>
      </c>
      <c r="X70">
        <v>0</v>
      </c>
      <c r="Y70">
        <v>0</v>
      </c>
      <c r="Z70">
        <v>0</v>
      </c>
      <c r="AA70">
        <v>0</v>
      </c>
      <c r="AB70">
        <v>0</v>
      </c>
      <c r="AC70">
        <v>0</v>
      </c>
      <c r="AD70">
        <v>0</v>
      </c>
      <c r="AE70" t="s">
        <v>904</v>
      </c>
      <c r="AF70" t="s">
        <v>105</v>
      </c>
      <c r="AG70" t="s">
        <v>911</v>
      </c>
      <c r="AH70" t="s">
        <v>105</v>
      </c>
    </row>
    <row r="71" spans="1:34" ht="15">
      <c r="A71" t="s">
        <v>898</v>
      </c>
      <c r="B71" t="s">
        <v>906</v>
      </c>
      <c r="C71" t="s">
        <v>907</v>
      </c>
      <c r="D71" t="s">
        <v>177</v>
      </c>
      <c r="E71" t="s">
        <v>106</v>
      </c>
      <c r="F71">
        <v>2012</v>
      </c>
      <c r="G71" t="s">
        <v>113</v>
      </c>
      <c r="H71" t="s">
        <v>178</v>
      </c>
      <c r="I71" t="s">
        <v>115</v>
      </c>
      <c r="J71" t="s">
        <v>150</v>
      </c>
      <c r="L71">
        <v>0</v>
      </c>
      <c r="M71">
        <v>0</v>
      </c>
      <c r="N71">
        <v>5131.35</v>
      </c>
      <c r="O71">
        <v>0</v>
      </c>
      <c r="P71">
        <v>-5131.35</v>
      </c>
      <c r="Q71" t="s">
        <v>103</v>
      </c>
      <c r="R71">
        <v>0</v>
      </c>
      <c r="S71">
        <v>0</v>
      </c>
      <c r="T71">
        <v>424.39</v>
      </c>
      <c r="U71">
        <v>455.11</v>
      </c>
      <c r="V71">
        <v>853.5</v>
      </c>
      <c r="W71">
        <v>869.76</v>
      </c>
      <c r="X71">
        <v>420.32</v>
      </c>
      <c r="Y71">
        <v>434.48</v>
      </c>
      <c r="Z71">
        <v>419.65000000000003</v>
      </c>
      <c r="AA71">
        <v>424.90000000000003</v>
      </c>
      <c r="AB71">
        <v>419.51</v>
      </c>
      <c r="AC71">
        <v>409.73</v>
      </c>
      <c r="AD71">
        <v>0</v>
      </c>
      <c r="AE71" t="s">
        <v>904</v>
      </c>
      <c r="AF71" t="s">
        <v>910</v>
      </c>
      <c r="AG71" t="s">
        <v>911</v>
      </c>
      <c r="AH71" t="s">
        <v>107</v>
      </c>
    </row>
    <row r="72" spans="1:34" ht="15">
      <c r="A72" t="s">
        <v>898</v>
      </c>
      <c r="B72" t="s">
        <v>102</v>
      </c>
      <c r="C72" t="s">
        <v>907</v>
      </c>
      <c r="D72" t="s">
        <v>404</v>
      </c>
      <c r="E72" t="s">
        <v>102</v>
      </c>
      <c r="F72">
        <v>2012</v>
      </c>
      <c r="G72" t="s">
        <v>113</v>
      </c>
      <c r="H72" t="s">
        <v>405</v>
      </c>
      <c r="I72" t="s">
        <v>115</v>
      </c>
      <c r="J72" t="s">
        <v>150</v>
      </c>
      <c r="L72">
        <v>-9000</v>
      </c>
      <c r="M72">
        <v>-9000</v>
      </c>
      <c r="N72">
        <v>0</v>
      </c>
      <c r="O72">
        <v>0</v>
      </c>
      <c r="P72">
        <v>-9000</v>
      </c>
      <c r="Q72" t="s">
        <v>131</v>
      </c>
      <c r="R72">
        <v>0</v>
      </c>
      <c r="S72">
        <v>0</v>
      </c>
      <c r="T72">
        <v>0</v>
      </c>
      <c r="U72">
        <v>0</v>
      </c>
      <c r="V72">
        <v>0</v>
      </c>
      <c r="W72">
        <v>0</v>
      </c>
      <c r="X72">
        <v>0</v>
      </c>
      <c r="Y72">
        <v>0</v>
      </c>
      <c r="Z72">
        <v>0</v>
      </c>
      <c r="AA72">
        <v>0</v>
      </c>
      <c r="AB72">
        <v>0</v>
      </c>
      <c r="AC72">
        <v>0</v>
      </c>
      <c r="AD72">
        <v>0</v>
      </c>
      <c r="AE72" t="s">
        <v>904</v>
      </c>
      <c r="AF72" t="s">
        <v>105</v>
      </c>
      <c r="AG72" t="s">
        <v>911</v>
      </c>
      <c r="AH72" t="s">
        <v>105</v>
      </c>
    </row>
    <row r="73" spans="1:34" ht="15">
      <c r="A73" t="s">
        <v>898</v>
      </c>
      <c r="B73" t="s">
        <v>906</v>
      </c>
      <c r="C73" t="s">
        <v>907</v>
      </c>
      <c r="D73" t="s">
        <v>526</v>
      </c>
      <c r="E73" t="s">
        <v>106</v>
      </c>
      <c r="F73">
        <v>2012</v>
      </c>
      <c r="G73" t="s">
        <v>113</v>
      </c>
      <c r="H73" t="s">
        <v>527</v>
      </c>
      <c r="I73" t="s">
        <v>115</v>
      </c>
      <c r="J73" t="s">
        <v>150</v>
      </c>
      <c r="L73">
        <v>0</v>
      </c>
      <c r="M73">
        <v>0</v>
      </c>
      <c r="N73">
        <v>2810.79</v>
      </c>
      <c r="O73">
        <v>0</v>
      </c>
      <c r="P73">
        <v>-2810.79</v>
      </c>
      <c r="Q73" t="s">
        <v>103</v>
      </c>
      <c r="R73">
        <v>0</v>
      </c>
      <c r="S73">
        <v>600.47</v>
      </c>
      <c r="T73">
        <v>318.45</v>
      </c>
      <c r="U73">
        <v>88.63</v>
      </c>
      <c r="V73">
        <v>173.03</v>
      </c>
      <c r="W73">
        <v>335.35</v>
      </c>
      <c r="X73">
        <v>136.78</v>
      </c>
      <c r="Y73">
        <v>82.52</v>
      </c>
      <c r="Z73">
        <v>269.9</v>
      </c>
      <c r="AA73">
        <v>6.22</v>
      </c>
      <c r="AB73">
        <v>167.08</v>
      </c>
      <c r="AC73">
        <v>632.36</v>
      </c>
      <c r="AD73">
        <v>0</v>
      </c>
      <c r="AE73" t="s">
        <v>904</v>
      </c>
      <c r="AF73" t="s">
        <v>910</v>
      </c>
      <c r="AG73" t="s">
        <v>911</v>
      </c>
      <c r="AH73" t="s">
        <v>107</v>
      </c>
    </row>
    <row r="74" spans="1:34" ht="15">
      <c r="A74" t="s">
        <v>898</v>
      </c>
      <c r="B74" t="s">
        <v>906</v>
      </c>
      <c r="C74" t="s">
        <v>907</v>
      </c>
      <c r="D74" t="s">
        <v>179</v>
      </c>
      <c r="E74" t="s">
        <v>106</v>
      </c>
      <c r="F74">
        <v>2012</v>
      </c>
      <c r="G74" t="s">
        <v>113</v>
      </c>
      <c r="H74" t="s">
        <v>180</v>
      </c>
      <c r="I74" t="s">
        <v>115</v>
      </c>
      <c r="J74" t="s">
        <v>150</v>
      </c>
      <c r="L74">
        <v>0</v>
      </c>
      <c r="M74">
        <v>0</v>
      </c>
      <c r="N74">
        <v>18.87</v>
      </c>
      <c r="O74">
        <v>0</v>
      </c>
      <c r="P74">
        <v>-18.87</v>
      </c>
      <c r="Q74" t="s">
        <v>103</v>
      </c>
      <c r="R74">
        <v>0</v>
      </c>
      <c r="S74">
        <v>18.87</v>
      </c>
      <c r="T74">
        <v>0</v>
      </c>
      <c r="U74">
        <v>0</v>
      </c>
      <c r="V74">
        <v>0</v>
      </c>
      <c r="W74">
        <v>0</v>
      </c>
      <c r="X74">
        <v>0</v>
      </c>
      <c r="Y74">
        <v>0</v>
      </c>
      <c r="Z74">
        <v>0</v>
      </c>
      <c r="AA74">
        <v>0</v>
      </c>
      <c r="AB74">
        <v>0</v>
      </c>
      <c r="AC74">
        <v>0</v>
      </c>
      <c r="AD74">
        <v>0</v>
      </c>
      <c r="AE74" t="s">
        <v>904</v>
      </c>
      <c r="AF74" t="s">
        <v>910</v>
      </c>
      <c r="AG74" t="s">
        <v>911</v>
      </c>
      <c r="AH74" t="s">
        <v>107</v>
      </c>
    </row>
    <row r="75" spans="1:34" ht="15">
      <c r="A75" t="s">
        <v>898</v>
      </c>
      <c r="B75" t="s">
        <v>906</v>
      </c>
      <c r="C75" t="s">
        <v>907</v>
      </c>
      <c r="D75" t="s">
        <v>291</v>
      </c>
      <c r="E75" t="s">
        <v>106</v>
      </c>
      <c r="F75">
        <v>2012</v>
      </c>
      <c r="G75" t="s">
        <v>113</v>
      </c>
      <c r="H75" t="s">
        <v>292</v>
      </c>
      <c r="I75" t="s">
        <v>115</v>
      </c>
      <c r="J75" t="s">
        <v>150</v>
      </c>
      <c r="L75">
        <v>0</v>
      </c>
      <c r="M75">
        <v>0</v>
      </c>
      <c r="N75">
        <v>7.140000000000001</v>
      </c>
      <c r="O75">
        <v>0</v>
      </c>
      <c r="P75">
        <v>-7.140000000000001</v>
      </c>
      <c r="Q75" t="s">
        <v>103</v>
      </c>
      <c r="R75">
        <v>0</v>
      </c>
      <c r="S75">
        <v>0</v>
      </c>
      <c r="T75">
        <v>0</v>
      </c>
      <c r="U75">
        <v>0</v>
      </c>
      <c r="V75">
        <v>0</v>
      </c>
      <c r="W75">
        <v>0</v>
      </c>
      <c r="X75">
        <v>0</v>
      </c>
      <c r="Y75">
        <v>7.140000000000001</v>
      </c>
      <c r="Z75">
        <v>0</v>
      </c>
      <c r="AA75">
        <v>0</v>
      </c>
      <c r="AB75">
        <v>0</v>
      </c>
      <c r="AC75">
        <v>0</v>
      </c>
      <c r="AD75">
        <v>0</v>
      </c>
      <c r="AE75" t="s">
        <v>904</v>
      </c>
      <c r="AF75" t="s">
        <v>910</v>
      </c>
      <c r="AG75" t="s">
        <v>911</v>
      </c>
      <c r="AH75" t="s">
        <v>107</v>
      </c>
    </row>
    <row r="76" spans="1:34" ht="15">
      <c r="A76" t="s">
        <v>898</v>
      </c>
      <c r="B76" t="s">
        <v>906</v>
      </c>
      <c r="C76" t="s">
        <v>907</v>
      </c>
      <c r="D76" t="s">
        <v>362</v>
      </c>
      <c r="E76" t="s">
        <v>106</v>
      </c>
      <c r="F76">
        <v>2012</v>
      </c>
      <c r="G76" t="s">
        <v>113</v>
      </c>
      <c r="H76" t="s">
        <v>363</v>
      </c>
      <c r="I76" t="s">
        <v>115</v>
      </c>
      <c r="J76" t="s">
        <v>150</v>
      </c>
      <c r="L76">
        <v>0</v>
      </c>
      <c r="M76">
        <v>0</v>
      </c>
      <c r="N76">
        <v>14.73</v>
      </c>
      <c r="O76">
        <v>0</v>
      </c>
      <c r="P76">
        <v>-14.73</v>
      </c>
      <c r="Q76" t="s">
        <v>103</v>
      </c>
      <c r="R76">
        <v>0</v>
      </c>
      <c r="S76">
        <v>0</v>
      </c>
      <c r="T76">
        <v>0</v>
      </c>
      <c r="U76">
        <v>0</v>
      </c>
      <c r="V76">
        <v>0</v>
      </c>
      <c r="W76">
        <v>0</v>
      </c>
      <c r="X76">
        <v>0</v>
      </c>
      <c r="Y76">
        <v>0</v>
      </c>
      <c r="Z76">
        <v>0</v>
      </c>
      <c r="AA76">
        <v>0</v>
      </c>
      <c r="AB76">
        <v>0</v>
      </c>
      <c r="AC76">
        <v>14.73</v>
      </c>
      <c r="AD76">
        <v>0</v>
      </c>
      <c r="AE76" t="s">
        <v>904</v>
      </c>
      <c r="AF76" t="s">
        <v>910</v>
      </c>
      <c r="AG76" t="s">
        <v>911</v>
      </c>
      <c r="AH76" t="s">
        <v>107</v>
      </c>
    </row>
    <row r="77" spans="1:34" ht="15">
      <c r="A77" t="s">
        <v>898</v>
      </c>
      <c r="B77" t="s">
        <v>102</v>
      </c>
      <c r="C77" t="s">
        <v>907</v>
      </c>
      <c r="D77" t="s">
        <v>927</v>
      </c>
      <c r="E77" t="s">
        <v>102</v>
      </c>
      <c r="F77">
        <v>2012</v>
      </c>
      <c r="G77" t="s">
        <v>113</v>
      </c>
      <c r="H77" t="s">
        <v>928</v>
      </c>
      <c r="I77" t="s">
        <v>115</v>
      </c>
      <c r="J77" t="s">
        <v>150</v>
      </c>
      <c r="L77">
        <v>1000</v>
      </c>
      <c r="M77">
        <v>1000</v>
      </c>
      <c r="N77">
        <v>0</v>
      </c>
      <c r="O77">
        <v>0</v>
      </c>
      <c r="P77">
        <v>1000</v>
      </c>
      <c r="Q77" t="s">
        <v>131</v>
      </c>
      <c r="R77">
        <v>0</v>
      </c>
      <c r="S77">
        <v>0</v>
      </c>
      <c r="T77">
        <v>0</v>
      </c>
      <c r="U77">
        <v>0</v>
      </c>
      <c r="V77">
        <v>0</v>
      </c>
      <c r="W77">
        <v>0</v>
      </c>
      <c r="X77">
        <v>0</v>
      </c>
      <c r="Y77">
        <v>0</v>
      </c>
      <c r="Z77">
        <v>0</v>
      </c>
      <c r="AA77">
        <v>0</v>
      </c>
      <c r="AB77">
        <v>0</v>
      </c>
      <c r="AC77">
        <v>0</v>
      </c>
      <c r="AD77">
        <v>0</v>
      </c>
      <c r="AE77" t="s">
        <v>904</v>
      </c>
      <c r="AF77" t="s">
        <v>105</v>
      </c>
      <c r="AG77" t="s">
        <v>911</v>
      </c>
      <c r="AH77" t="s">
        <v>105</v>
      </c>
    </row>
    <row r="78" spans="1:34" ht="15">
      <c r="A78" t="s">
        <v>898</v>
      </c>
      <c r="B78" t="s">
        <v>906</v>
      </c>
      <c r="C78" t="s">
        <v>907</v>
      </c>
      <c r="D78" t="s">
        <v>927</v>
      </c>
      <c r="E78" t="s">
        <v>106</v>
      </c>
      <c r="F78">
        <v>2012</v>
      </c>
      <c r="G78" t="s">
        <v>113</v>
      </c>
      <c r="H78" t="s">
        <v>928</v>
      </c>
      <c r="I78" t="s">
        <v>115</v>
      </c>
      <c r="J78" t="s">
        <v>150</v>
      </c>
      <c r="L78">
        <v>0</v>
      </c>
      <c r="M78">
        <v>0</v>
      </c>
      <c r="N78">
        <v>860.8000000000001</v>
      </c>
      <c r="O78">
        <v>-0.01</v>
      </c>
      <c r="P78">
        <v>-860.79</v>
      </c>
      <c r="Q78" t="s">
        <v>103</v>
      </c>
      <c r="R78">
        <v>0</v>
      </c>
      <c r="S78">
        <v>262.4</v>
      </c>
      <c r="T78">
        <v>-31.87</v>
      </c>
      <c r="U78">
        <v>97.05</v>
      </c>
      <c r="V78">
        <v>77.64</v>
      </c>
      <c r="W78">
        <v>96.86</v>
      </c>
      <c r="X78">
        <v>57.65</v>
      </c>
      <c r="Y78">
        <v>96.10000000000001</v>
      </c>
      <c r="Z78">
        <v>0</v>
      </c>
      <c r="AA78">
        <v>160.76</v>
      </c>
      <c r="AB78">
        <v>0</v>
      </c>
      <c r="AC78">
        <v>44.21</v>
      </c>
      <c r="AD78">
        <v>0</v>
      </c>
      <c r="AE78" t="s">
        <v>904</v>
      </c>
      <c r="AF78" t="s">
        <v>910</v>
      </c>
      <c r="AG78" t="s">
        <v>911</v>
      </c>
      <c r="AH78" t="s">
        <v>107</v>
      </c>
    </row>
    <row r="79" spans="1:34" ht="15">
      <c r="A79" t="s">
        <v>898</v>
      </c>
      <c r="B79" t="s">
        <v>102</v>
      </c>
      <c r="C79" t="s">
        <v>907</v>
      </c>
      <c r="D79" t="s">
        <v>274</v>
      </c>
      <c r="E79" t="s">
        <v>102</v>
      </c>
      <c r="F79">
        <v>2012</v>
      </c>
      <c r="G79" t="s">
        <v>113</v>
      </c>
      <c r="H79" t="s">
        <v>275</v>
      </c>
      <c r="I79" t="s">
        <v>115</v>
      </c>
      <c r="J79" t="s">
        <v>150</v>
      </c>
      <c r="L79">
        <v>19927</v>
      </c>
      <c r="M79">
        <v>19927</v>
      </c>
      <c r="N79">
        <v>0</v>
      </c>
      <c r="O79">
        <v>0</v>
      </c>
      <c r="P79">
        <v>19927</v>
      </c>
      <c r="Q79" t="s">
        <v>131</v>
      </c>
      <c r="R79">
        <v>0</v>
      </c>
      <c r="S79">
        <v>0</v>
      </c>
      <c r="T79">
        <v>0</v>
      </c>
      <c r="U79">
        <v>0</v>
      </c>
      <c r="V79">
        <v>0</v>
      </c>
      <c r="W79">
        <v>0</v>
      </c>
      <c r="X79">
        <v>0</v>
      </c>
      <c r="Y79">
        <v>0</v>
      </c>
      <c r="Z79">
        <v>0</v>
      </c>
      <c r="AA79">
        <v>0</v>
      </c>
      <c r="AB79">
        <v>0</v>
      </c>
      <c r="AC79">
        <v>0</v>
      </c>
      <c r="AD79">
        <v>0</v>
      </c>
      <c r="AE79" t="s">
        <v>904</v>
      </c>
      <c r="AF79" t="s">
        <v>105</v>
      </c>
      <c r="AG79" t="s">
        <v>911</v>
      </c>
      <c r="AH79" t="s">
        <v>105</v>
      </c>
    </row>
    <row r="80" spans="1:34" ht="15">
      <c r="A80" t="s">
        <v>898</v>
      </c>
      <c r="B80" t="s">
        <v>906</v>
      </c>
      <c r="C80" t="s">
        <v>907</v>
      </c>
      <c r="D80" t="s">
        <v>274</v>
      </c>
      <c r="E80" t="s">
        <v>106</v>
      </c>
      <c r="F80">
        <v>2012</v>
      </c>
      <c r="G80" t="s">
        <v>113</v>
      </c>
      <c r="H80" t="s">
        <v>275</v>
      </c>
      <c r="I80" t="s">
        <v>115</v>
      </c>
      <c r="J80" t="s">
        <v>150</v>
      </c>
      <c r="L80">
        <v>0</v>
      </c>
      <c r="M80">
        <v>0</v>
      </c>
      <c r="N80">
        <v>11452.210000000001</v>
      </c>
      <c r="O80">
        <v>0.12</v>
      </c>
      <c r="P80">
        <v>-11452.33</v>
      </c>
      <c r="Q80" t="s">
        <v>103</v>
      </c>
      <c r="R80">
        <v>0</v>
      </c>
      <c r="S80">
        <v>591.96</v>
      </c>
      <c r="T80">
        <v>0</v>
      </c>
      <c r="U80">
        <v>1834.41</v>
      </c>
      <c r="V80">
        <v>860.6800000000001</v>
      </c>
      <c r="W80">
        <v>1649.0900000000001</v>
      </c>
      <c r="X80">
        <v>1504.51</v>
      </c>
      <c r="Y80">
        <v>470.69</v>
      </c>
      <c r="Z80">
        <v>328.5</v>
      </c>
      <c r="AA80">
        <v>2491.02</v>
      </c>
      <c r="AB80">
        <v>430.34000000000003</v>
      </c>
      <c r="AC80">
        <v>1291.01</v>
      </c>
      <c r="AD80">
        <v>0</v>
      </c>
      <c r="AE80" t="s">
        <v>904</v>
      </c>
      <c r="AF80" t="s">
        <v>910</v>
      </c>
      <c r="AG80" t="s">
        <v>911</v>
      </c>
      <c r="AH80" t="s">
        <v>107</v>
      </c>
    </row>
    <row r="81" spans="1:34" ht="15">
      <c r="A81" t="s">
        <v>898</v>
      </c>
      <c r="B81" t="s">
        <v>906</v>
      </c>
      <c r="C81" t="s">
        <v>907</v>
      </c>
      <c r="D81" t="s">
        <v>478</v>
      </c>
      <c r="E81" t="s">
        <v>106</v>
      </c>
      <c r="F81">
        <v>2012</v>
      </c>
      <c r="G81" t="s">
        <v>113</v>
      </c>
      <c r="H81" t="s">
        <v>479</v>
      </c>
      <c r="I81" t="s">
        <v>115</v>
      </c>
      <c r="J81" t="s">
        <v>150</v>
      </c>
      <c r="L81">
        <v>0</v>
      </c>
      <c r="M81">
        <v>0</v>
      </c>
      <c r="N81">
        <v>232.93</v>
      </c>
      <c r="O81">
        <v>0</v>
      </c>
      <c r="P81">
        <v>-232.93</v>
      </c>
      <c r="Q81" t="s">
        <v>103</v>
      </c>
      <c r="R81">
        <v>0</v>
      </c>
      <c r="S81">
        <v>0</v>
      </c>
      <c r="T81">
        <v>0</v>
      </c>
      <c r="U81">
        <v>0</v>
      </c>
      <c r="V81">
        <v>0</v>
      </c>
      <c r="W81">
        <v>0</v>
      </c>
      <c r="X81">
        <v>0</v>
      </c>
      <c r="Y81">
        <v>0</v>
      </c>
      <c r="Z81">
        <v>0</v>
      </c>
      <c r="AA81">
        <v>0</v>
      </c>
      <c r="AB81">
        <v>0</v>
      </c>
      <c r="AC81">
        <v>232.93</v>
      </c>
      <c r="AD81">
        <v>0</v>
      </c>
      <c r="AE81" t="s">
        <v>904</v>
      </c>
      <c r="AF81" t="s">
        <v>910</v>
      </c>
      <c r="AG81" t="s">
        <v>911</v>
      </c>
      <c r="AH81" t="s">
        <v>107</v>
      </c>
    </row>
    <row r="82" spans="1:34" ht="15">
      <c r="A82" t="s">
        <v>898</v>
      </c>
      <c r="B82" t="s">
        <v>906</v>
      </c>
      <c r="C82" t="s">
        <v>907</v>
      </c>
      <c r="D82" t="s">
        <v>374</v>
      </c>
      <c r="E82" t="s">
        <v>106</v>
      </c>
      <c r="F82">
        <v>2012</v>
      </c>
      <c r="G82" t="s">
        <v>113</v>
      </c>
      <c r="H82" t="s">
        <v>375</v>
      </c>
      <c r="I82" t="s">
        <v>115</v>
      </c>
      <c r="J82" t="s">
        <v>150</v>
      </c>
      <c r="L82">
        <v>0</v>
      </c>
      <c r="M82">
        <v>0</v>
      </c>
      <c r="N82">
        <v>3909.62</v>
      </c>
      <c r="O82">
        <v>0</v>
      </c>
      <c r="P82">
        <v>-3909.62</v>
      </c>
      <c r="Q82" t="s">
        <v>103</v>
      </c>
      <c r="R82">
        <v>0</v>
      </c>
      <c r="S82">
        <v>1196.6100000000001</v>
      </c>
      <c r="T82">
        <v>-103.81</v>
      </c>
      <c r="U82">
        <v>0</v>
      </c>
      <c r="V82">
        <v>0</v>
      </c>
      <c r="W82">
        <v>0</v>
      </c>
      <c r="X82">
        <v>0</v>
      </c>
      <c r="Y82">
        <v>0</v>
      </c>
      <c r="Z82">
        <v>0</v>
      </c>
      <c r="AA82">
        <v>675</v>
      </c>
      <c r="AB82">
        <v>2141.82</v>
      </c>
      <c r="AC82">
        <v>0</v>
      </c>
      <c r="AD82">
        <v>0</v>
      </c>
      <c r="AE82" t="s">
        <v>904</v>
      </c>
      <c r="AF82" t="s">
        <v>910</v>
      </c>
      <c r="AG82" t="s">
        <v>911</v>
      </c>
      <c r="AH82" t="s">
        <v>107</v>
      </c>
    </row>
    <row r="83" spans="1:34" ht="15">
      <c r="A83" t="s">
        <v>898</v>
      </c>
      <c r="B83" t="s">
        <v>102</v>
      </c>
      <c r="C83" t="s">
        <v>907</v>
      </c>
      <c r="D83" t="s">
        <v>183</v>
      </c>
      <c r="E83" t="s">
        <v>102</v>
      </c>
      <c r="F83">
        <v>2012</v>
      </c>
      <c r="G83" t="s">
        <v>113</v>
      </c>
      <c r="H83" t="s">
        <v>184</v>
      </c>
      <c r="I83" t="s">
        <v>115</v>
      </c>
      <c r="J83" t="s">
        <v>150</v>
      </c>
      <c r="L83">
        <v>6000</v>
      </c>
      <c r="M83">
        <v>6000</v>
      </c>
      <c r="N83">
        <v>0</v>
      </c>
      <c r="O83">
        <v>0</v>
      </c>
      <c r="P83">
        <v>6000</v>
      </c>
      <c r="Q83" t="s">
        <v>131</v>
      </c>
      <c r="R83">
        <v>0</v>
      </c>
      <c r="S83">
        <v>0</v>
      </c>
      <c r="T83">
        <v>0</v>
      </c>
      <c r="U83">
        <v>0</v>
      </c>
      <c r="V83">
        <v>0</v>
      </c>
      <c r="W83">
        <v>0</v>
      </c>
      <c r="X83">
        <v>0</v>
      </c>
      <c r="Y83">
        <v>0</v>
      </c>
      <c r="Z83">
        <v>0</v>
      </c>
      <c r="AA83">
        <v>0</v>
      </c>
      <c r="AB83">
        <v>0</v>
      </c>
      <c r="AC83">
        <v>0</v>
      </c>
      <c r="AD83">
        <v>0</v>
      </c>
      <c r="AE83" t="s">
        <v>904</v>
      </c>
      <c r="AF83" t="s">
        <v>105</v>
      </c>
      <c r="AG83" t="s">
        <v>911</v>
      </c>
      <c r="AH83" t="s">
        <v>105</v>
      </c>
    </row>
    <row r="84" spans="1:34" ht="15">
      <c r="A84" t="s">
        <v>898</v>
      </c>
      <c r="B84" t="s">
        <v>906</v>
      </c>
      <c r="C84" t="s">
        <v>907</v>
      </c>
      <c r="D84" t="s">
        <v>183</v>
      </c>
      <c r="E84" t="s">
        <v>106</v>
      </c>
      <c r="F84">
        <v>2012</v>
      </c>
      <c r="G84" t="s">
        <v>113</v>
      </c>
      <c r="H84" t="s">
        <v>184</v>
      </c>
      <c r="I84" t="s">
        <v>115</v>
      </c>
      <c r="J84" t="s">
        <v>150</v>
      </c>
      <c r="L84">
        <v>0</v>
      </c>
      <c r="M84">
        <v>0</v>
      </c>
      <c r="N84">
        <v>2331.85</v>
      </c>
      <c r="O84">
        <v>0</v>
      </c>
      <c r="P84">
        <v>-2331.85</v>
      </c>
      <c r="Q84" t="s">
        <v>103</v>
      </c>
      <c r="R84">
        <v>0</v>
      </c>
      <c r="S84">
        <v>0</v>
      </c>
      <c r="T84">
        <v>20</v>
      </c>
      <c r="U84">
        <v>11</v>
      </c>
      <c r="V84">
        <v>25</v>
      </c>
      <c r="W84">
        <v>135</v>
      </c>
      <c r="X84">
        <v>42.28</v>
      </c>
      <c r="Y84">
        <v>5</v>
      </c>
      <c r="Z84">
        <v>40.33</v>
      </c>
      <c r="AA84">
        <v>54.370000000000005</v>
      </c>
      <c r="AB84">
        <v>1840.8700000000001</v>
      </c>
      <c r="AC84">
        <v>158</v>
      </c>
      <c r="AD84">
        <v>0</v>
      </c>
      <c r="AE84" t="s">
        <v>904</v>
      </c>
      <c r="AF84" t="s">
        <v>910</v>
      </c>
      <c r="AG84" t="s">
        <v>911</v>
      </c>
      <c r="AH84" t="s">
        <v>107</v>
      </c>
    </row>
    <row r="85" spans="1:34" ht="15">
      <c r="A85" t="s">
        <v>898</v>
      </c>
      <c r="B85" t="s">
        <v>102</v>
      </c>
      <c r="C85" t="s">
        <v>907</v>
      </c>
      <c r="D85" t="s">
        <v>151</v>
      </c>
      <c r="E85" t="s">
        <v>102</v>
      </c>
      <c r="F85">
        <v>2012</v>
      </c>
      <c r="G85" t="s">
        <v>113</v>
      </c>
      <c r="H85" t="s">
        <v>152</v>
      </c>
      <c r="I85" t="s">
        <v>115</v>
      </c>
      <c r="J85" t="s">
        <v>150</v>
      </c>
      <c r="L85">
        <v>7500</v>
      </c>
      <c r="M85">
        <v>7500</v>
      </c>
      <c r="N85">
        <v>0</v>
      </c>
      <c r="O85">
        <v>0</v>
      </c>
      <c r="P85">
        <v>7500</v>
      </c>
      <c r="Q85" t="s">
        <v>131</v>
      </c>
      <c r="R85">
        <v>0</v>
      </c>
      <c r="S85">
        <v>0</v>
      </c>
      <c r="T85">
        <v>0</v>
      </c>
      <c r="U85">
        <v>0</v>
      </c>
      <c r="V85">
        <v>0</v>
      </c>
      <c r="W85">
        <v>0</v>
      </c>
      <c r="X85">
        <v>0</v>
      </c>
      <c r="Y85">
        <v>0</v>
      </c>
      <c r="Z85">
        <v>0</v>
      </c>
      <c r="AA85">
        <v>0</v>
      </c>
      <c r="AB85">
        <v>0</v>
      </c>
      <c r="AC85">
        <v>0</v>
      </c>
      <c r="AD85">
        <v>0</v>
      </c>
      <c r="AE85" t="s">
        <v>904</v>
      </c>
      <c r="AF85" t="s">
        <v>105</v>
      </c>
      <c r="AG85" t="s">
        <v>911</v>
      </c>
      <c r="AH85" t="s">
        <v>105</v>
      </c>
    </row>
    <row r="86" spans="1:34" ht="15">
      <c r="A86" t="s">
        <v>898</v>
      </c>
      <c r="B86" t="s">
        <v>102</v>
      </c>
      <c r="C86" t="s">
        <v>907</v>
      </c>
      <c r="D86" t="s">
        <v>185</v>
      </c>
      <c r="E86" t="s">
        <v>102</v>
      </c>
      <c r="F86">
        <v>2012</v>
      </c>
      <c r="G86" t="s">
        <v>113</v>
      </c>
      <c r="H86" t="s">
        <v>186</v>
      </c>
      <c r="I86" t="s">
        <v>115</v>
      </c>
      <c r="J86" t="s">
        <v>187</v>
      </c>
      <c r="L86">
        <v>32470</v>
      </c>
      <c r="M86">
        <v>32470</v>
      </c>
      <c r="N86">
        <v>0</v>
      </c>
      <c r="O86">
        <v>0</v>
      </c>
      <c r="P86">
        <v>32470</v>
      </c>
      <c r="Q86" t="s">
        <v>131</v>
      </c>
      <c r="R86">
        <v>0</v>
      </c>
      <c r="S86">
        <v>0</v>
      </c>
      <c r="T86">
        <v>0</v>
      </c>
      <c r="U86">
        <v>0</v>
      </c>
      <c r="V86">
        <v>0</v>
      </c>
      <c r="W86">
        <v>0</v>
      </c>
      <c r="X86">
        <v>0</v>
      </c>
      <c r="Y86">
        <v>0</v>
      </c>
      <c r="Z86">
        <v>0</v>
      </c>
      <c r="AA86">
        <v>0</v>
      </c>
      <c r="AB86">
        <v>0</v>
      </c>
      <c r="AC86">
        <v>0</v>
      </c>
      <c r="AD86">
        <v>0</v>
      </c>
      <c r="AE86" t="s">
        <v>904</v>
      </c>
      <c r="AF86" t="s">
        <v>105</v>
      </c>
      <c r="AG86" t="s">
        <v>911</v>
      </c>
      <c r="AH86" t="s">
        <v>105</v>
      </c>
    </row>
    <row r="87" spans="1:34" ht="15">
      <c r="A87" t="s">
        <v>898</v>
      </c>
      <c r="B87" t="s">
        <v>906</v>
      </c>
      <c r="C87" t="s">
        <v>907</v>
      </c>
      <c r="D87" t="s">
        <v>185</v>
      </c>
      <c r="E87" t="s">
        <v>106</v>
      </c>
      <c r="F87">
        <v>2012</v>
      </c>
      <c r="G87" t="s">
        <v>113</v>
      </c>
      <c r="H87" t="s">
        <v>186</v>
      </c>
      <c r="I87" t="s">
        <v>115</v>
      </c>
      <c r="J87" t="s">
        <v>187</v>
      </c>
      <c r="L87">
        <v>0</v>
      </c>
      <c r="M87">
        <v>0</v>
      </c>
      <c r="N87">
        <v>21300</v>
      </c>
      <c r="O87">
        <v>0</v>
      </c>
      <c r="P87">
        <v>-21300</v>
      </c>
      <c r="Q87" t="s">
        <v>103</v>
      </c>
      <c r="R87">
        <v>0</v>
      </c>
      <c r="S87">
        <v>0</v>
      </c>
      <c r="T87">
        <v>7084</v>
      </c>
      <c r="U87">
        <v>-1771</v>
      </c>
      <c r="V87">
        <v>0</v>
      </c>
      <c r="W87">
        <v>3542</v>
      </c>
      <c r="X87">
        <v>1771</v>
      </c>
      <c r="Y87">
        <v>3542</v>
      </c>
      <c r="Z87">
        <v>1771</v>
      </c>
      <c r="AA87">
        <v>3542</v>
      </c>
      <c r="AB87">
        <v>-1771</v>
      </c>
      <c r="AC87">
        <v>3590</v>
      </c>
      <c r="AD87">
        <v>0</v>
      </c>
      <c r="AE87" t="s">
        <v>904</v>
      </c>
      <c r="AF87" t="s">
        <v>910</v>
      </c>
      <c r="AG87" t="s">
        <v>911</v>
      </c>
      <c r="AH87" t="s">
        <v>107</v>
      </c>
    </row>
    <row r="88" spans="1:34" ht="15">
      <c r="A88" t="s">
        <v>898</v>
      </c>
      <c r="B88" t="s">
        <v>102</v>
      </c>
      <c r="C88" t="s">
        <v>907</v>
      </c>
      <c r="D88" t="s">
        <v>325</v>
      </c>
      <c r="E88" t="s">
        <v>102</v>
      </c>
      <c r="F88">
        <v>2012</v>
      </c>
      <c r="G88" t="s">
        <v>113</v>
      </c>
      <c r="H88" t="s">
        <v>326</v>
      </c>
      <c r="I88" t="s">
        <v>115</v>
      </c>
      <c r="J88" t="s">
        <v>187</v>
      </c>
      <c r="L88">
        <v>6939</v>
      </c>
      <c r="M88">
        <v>6939</v>
      </c>
      <c r="N88">
        <v>0</v>
      </c>
      <c r="O88">
        <v>0</v>
      </c>
      <c r="P88">
        <v>6939</v>
      </c>
      <c r="Q88" t="s">
        <v>131</v>
      </c>
      <c r="R88">
        <v>0</v>
      </c>
      <c r="S88">
        <v>0</v>
      </c>
      <c r="T88">
        <v>0</v>
      </c>
      <c r="U88">
        <v>0</v>
      </c>
      <c r="V88">
        <v>0</v>
      </c>
      <c r="W88">
        <v>0</v>
      </c>
      <c r="X88">
        <v>0</v>
      </c>
      <c r="Y88">
        <v>0</v>
      </c>
      <c r="Z88">
        <v>0</v>
      </c>
      <c r="AA88">
        <v>0</v>
      </c>
      <c r="AB88">
        <v>0</v>
      </c>
      <c r="AC88">
        <v>0</v>
      </c>
      <c r="AD88">
        <v>0</v>
      </c>
      <c r="AE88" t="s">
        <v>904</v>
      </c>
      <c r="AF88" t="s">
        <v>105</v>
      </c>
      <c r="AG88" t="s">
        <v>911</v>
      </c>
      <c r="AH88" t="s">
        <v>105</v>
      </c>
    </row>
    <row r="89" spans="1:34" ht="15">
      <c r="A89" t="s">
        <v>898</v>
      </c>
      <c r="B89" t="s">
        <v>906</v>
      </c>
      <c r="C89" t="s">
        <v>907</v>
      </c>
      <c r="D89" t="s">
        <v>325</v>
      </c>
      <c r="E89" t="s">
        <v>106</v>
      </c>
      <c r="F89">
        <v>2012</v>
      </c>
      <c r="G89" t="s">
        <v>113</v>
      </c>
      <c r="H89" t="s">
        <v>326</v>
      </c>
      <c r="I89" t="s">
        <v>115</v>
      </c>
      <c r="J89" t="s">
        <v>187</v>
      </c>
      <c r="L89">
        <v>0</v>
      </c>
      <c r="M89">
        <v>0</v>
      </c>
      <c r="N89">
        <v>6939</v>
      </c>
      <c r="O89">
        <v>0</v>
      </c>
      <c r="P89">
        <v>-6939</v>
      </c>
      <c r="Q89" t="s">
        <v>103</v>
      </c>
      <c r="R89">
        <v>0</v>
      </c>
      <c r="S89">
        <v>0</v>
      </c>
      <c r="T89">
        <v>0</v>
      </c>
      <c r="U89">
        <v>0</v>
      </c>
      <c r="V89">
        <v>0</v>
      </c>
      <c r="W89">
        <v>0</v>
      </c>
      <c r="X89">
        <v>0</v>
      </c>
      <c r="Y89">
        <v>0</v>
      </c>
      <c r="Z89">
        <v>0</v>
      </c>
      <c r="AA89">
        <v>0</v>
      </c>
      <c r="AB89">
        <v>0</v>
      </c>
      <c r="AC89">
        <v>6939</v>
      </c>
      <c r="AD89">
        <v>0</v>
      </c>
      <c r="AE89" t="s">
        <v>904</v>
      </c>
      <c r="AF89" t="s">
        <v>910</v>
      </c>
      <c r="AG89" t="s">
        <v>911</v>
      </c>
      <c r="AH89" t="s">
        <v>107</v>
      </c>
    </row>
    <row r="90" spans="1:34" ht="15">
      <c r="A90" t="s">
        <v>898</v>
      </c>
      <c r="B90" t="s">
        <v>906</v>
      </c>
      <c r="C90" t="s">
        <v>907</v>
      </c>
      <c r="D90" t="s">
        <v>482</v>
      </c>
      <c r="E90" t="s">
        <v>106</v>
      </c>
      <c r="F90">
        <v>2012</v>
      </c>
      <c r="G90" t="s">
        <v>113</v>
      </c>
      <c r="H90" t="s">
        <v>483</v>
      </c>
      <c r="I90" t="s">
        <v>115</v>
      </c>
      <c r="J90" t="s">
        <v>187</v>
      </c>
      <c r="L90">
        <v>0</v>
      </c>
      <c r="M90">
        <v>0</v>
      </c>
      <c r="N90">
        <v>320</v>
      </c>
      <c r="O90">
        <v>0</v>
      </c>
      <c r="P90">
        <v>-320</v>
      </c>
      <c r="Q90" t="s">
        <v>103</v>
      </c>
      <c r="R90">
        <v>0</v>
      </c>
      <c r="S90">
        <v>0</v>
      </c>
      <c r="T90">
        <v>0</v>
      </c>
      <c r="U90">
        <v>320</v>
      </c>
      <c r="V90">
        <v>0</v>
      </c>
      <c r="W90">
        <v>0</v>
      </c>
      <c r="X90">
        <v>0</v>
      </c>
      <c r="Y90">
        <v>0</v>
      </c>
      <c r="Z90">
        <v>0</v>
      </c>
      <c r="AA90">
        <v>0</v>
      </c>
      <c r="AB90">
        <v>0</v>
      </c>
      <c r="AC90">
        <v>0</v>
      </c>
      <c r="AD90">
        <v>0</v>
      </c>
      <c r="AE90" t="s">
        <v>904</v>
      </c>
      <c r="AF90" t="s">
        <v>910</v>
      </c>
      <c r="AG90" t="s">
        <v>911</v>
      </c>
      <c r="AH90" t="s">
        <v>107</v>
      </c>
    </row>
    <row r="91" spans="1:34" ht="15">
      <c r="A91" t="s">
        <v>898</v>
      </c>
      <c r="B91" t="s">
        <v>102</v>
      </c>
      <c r="C91" t="s">
        <v>907</v>
      </c>
      <c r="D91" t="s">
        <v>398</v>
      </c>
      <c r="E91" t="s">
        <v>102</v>
      </c>
      <c r="F91">
        <v>2012</v>
      </c>
      <c r="G91" t="s">
        <v>113</v>
      </c>
      <c r="H91" t="s">
        <v>399</v>
      </c>
      <c r="I91" t="s">
        <v>115</v>
      </c>
      <c r="J91" t="s">
        <v>190</v>
      </c>
      <c r="L91">
        <v>16039</v>
      </c>
      <c r="M91">
        <v>16039</v>
      </c>
      <c r="N91">
        <v>0</v>
      </c>
      <c r="O91">
        <v>0</v>
      </c>
      <c r="P91">
        <v>16039</v>
      </c>
      <c r="Q91" t="s">
        <v>131</v>
      </c>
      <c r="R91">
        <v>0</v>
      </c>
      <c r="S91">
        <v>0</v>
      </c>
      <c r="T91">
        <v>0</v>
      </c>
      <c r="U91">
        <v>0</v>
      </c>
      <c r="V91">
        <v>0</v>
      </c>
      <c r="W91">
        <v>0</v>
      </c>
      <c r="X91">
        <v>0</v>
      </c>
      <c r="Y91">
        <v>0</v>
      </c>
      <c r="Z91">
        <v>0</v>
      </c>
      <c r="AA91">
        <v>0</v>
      </c>
      <c r="AB91">
        <v>0</v>
      </c>
      <c r="AC91">
        <v>0</v>
      </c>
      <c r="AD91">
        <v>0</v>
      </c>
      <c r="AE91" t="s">
        <v>904</v>
      </c>
      <c r="AF91" t="s">
        <v>105</v>
      </c>
      <c r="AG91" t="s">
        <v>911</v>
      </c>
      <c r="AH91" t="s">
        <v>105</v>
      </c>
    </row>
    <row r="92" spans="1:34" ht="15">
      <c r="A92" t="s">
        <v>898</v>
      </c>
      <c r="B92" t="s">
        <v>906</v>
      </c>
      <c r="C92" t="s">
        <v>907</v>
      </c>
      <c r="D92" t="s">
        <v>398</v>
      </c>
      <c r="E92" t="s">
        <v>106</v>
      </c>
      <c r="F92">
        <v>2012</v>
      </c>
      <c r="G92" t="s">
        <v>113</v>
      </c>
      <c r="H92" t="s">
        <v>399</v>
      </c>
      <c r="I92" t="s">
        <v>115</v>
      </c>
      <c r="J92" t="s">
        <v>190</v>
      </c>
      <c r="L92">
        <v>0</v>
      </c>
      <c r="M92">
        <v>0</v>
      </c>
      <c r="N92">
        <v>0</v>
      </c>
      <c r="O92">
        <v>0.01</v>
      </c>
      <c r="P92">
        <v>-0.01</v>
      </c>
      <c r="Q92" t="s">
        <v>103</v>
      </c>
      <c r="R92">
        <v>0</v>
      </c>
      <c r="S92">
        <v>0</v>
      </c>
      <c r="T92">
        <v>0</v>
      </c>
      <c r="U92">
        <v>0</v>
      </c>
      <c r="V92">
        <v>24526.36</v>
      </c>
      <c r="W92">
        <v>0</v>
      </c>
      <c r="X92">
        <v>0</v>
      </c>
      <c r="Y92">
        <v>0</v>
      </c>
      <c r="Z92">
        <v>0</v>
      </c>
      <c r="AA92">
        <v>0</v>
      </c>
      <c r="AB92">
        <v>0</v>
      </c>
      <c r="AC92">
        <v>0</v>
      </c>
      <c r="AD92">
        <v>-24526.36</v>
      </c>
      <c r="AE92" t="s">
        <v>904</v>
      </c>
      <c r="AF92" t="s">
        <v>910</v>
      </c>
      <c r="AG92" t="s">
        <v>911</v>
      </c>
      <c r="AH92" t="s">
        <v>107</v>
      </c>
    </row>
    <row r="93" spans="1:34" ht="15">
      <c r="A93" t="s">
        <v>898</v>
      </c>
      <c r="B93" t="s">
        <v>102</v>
      </c>
      <c r="C93" t="s">
        <v>907</v>
      </c>
      <c r="D93" t="s">
        <v>352</v>
      </c>
      <c r="E93" t="s">
        <v>102</v>
      </c>
      <c r="F93">
        <v>2012</v>
      </c>
      <c r="G93" t="s">
        <v>113</v>
      </c>
      <c r="H93" t="s">
        <v>353</v>
      </c>
      <c r="I93" t="s">
        <v>115</v>
      </c>
      <c r="J93" t="s">
        <v>349</v>
      </c>
      <c r="L93">
        <v>6773</v>
      </c>
      <c r="M93">
        <v>6773</v>
      </c>
      <c r="N93">
        <v>0</v>
      </c>
      <c r="O93">
        <v>0</v>
      </c>
      <c r="P93">
        <v>6773</v>
      </c>
      <c r="Q93" t="s">
        <v>131</v>
      </c>
      <c r="R93">
        <v>0</v>
      </c>
      <c r="S93">
        <v>0</v>
      </c>
      <c r="T93">
        <v>0</v>
      </c>
      <c r="U93">
        <v>0</v>
      </c>
      <c r="V93">
        <v>0</v>
      </c>
      <c r="W93">
        <v>0</v>
      </c>
      <c r="X93">
        <v>0</v>
      </c>
      <c r="Y93">
        <v>0</v>
      </c>
      <c r="Z93">
        <v>0</v>
      </c>
      <c r="AA93">
        <v>0</v>
      </c>
      <c r="AB93">
        <v>0</v>
      </c>
      <c r="AC93">
        <v>0</v>
      </c>
      <c r="AD93">
        <v>0</v>
      </c>
      <c r="AE93" t="s">
        <v>904</v>
      </c>
      <c r="AF93" t="s">
        <v>105</v>
      </c>
      <c r="AG93" t="s">
        <v>911</v>
      </c>
      <c r="AH93" t="s">
        <v>105</v>
      </c>
    </row>
    <row r="94" spans="1:34" ht="15">
      <c r="A94" t="s">
        <v>898</v>
      </c>
      <c r="B94" t="s">
        <v>906</v>
      </c>
      <c r="C94" t="s">
        <v>907</v>
      </c>
      <c r="D94" t="s">
        <v>352</v>
      </c>
      <c r="E94" t="s">
        <v>106</v>
      </c>
      <c r="F94">
        <v>2012</v>
      </c>
      <c r="G94" t="s">
        <v>113</v>
      </c>
      <c r="H94" t="s">
        <v>353</v>
      </c>
      <c r="I94" t="s">
        <v>115</v>
      </c>
      <c r="J94" t="s">
        <v>349</v>
      </c>
      <c r="L94">
        <v>0</v>
      </c>
      <c r="M94">
        <v>0</v>
      </c>
      <c r="N94">
        <v>3597</v>
      </c>
      <c r="O94">
        <v>0</v>
      </c>
      <c r="P94">
        <v>-3597</v>
      </c>
      <c r="Q94" t="s">
        <v>103</v>
      </c>
      <c r="R94">
        <v>0</v>
      </c>
      <c r="S94">
        <v>0</v>
      </c>
      <c r="T94">
        <v>0</v>
      </c>
      <c r="U94">
        <v>0</v>
      </c>
      <c r="V94">
        <v>0</v>
      </c>
      <c r="W94">
        <v>0</v>
      </c>
      <c r="X94">
        <v>0</v>
      </c>
      <c r="Y94">
        <v>0</v>
      </c>
      <c r="Z94">
        <v>0</v>
      </c>
      <c r="AA94">
        <v>0</v>
      </c>
      <c r="AB94">
        <v>3597</v>
      </c>
      <c r="AC94">
        <v>0</v>
      </c>
      <c r="AD94">
        <v>0</v>
      </c>
      <c r="AE94" t="s">
        <v>904</v>
      </c>
      <c r="AF94" t="s">
        <v>910</v>
      </c>
      <c r="AG94" t="s">
        <v>911</v>
      </c>
      <c r="AH94" t="s">
        <v>107</v>
      </c>
    </row>
    <row r="95" spans="1:34" ht="15">
      <c r="A95" t="s">
        <v>898</v>
      </c>
      <c r="B95" t="s">
        <v>102</v>
      </c>
      <c r="C95" t="s">
        <v>907</v>
      </c>
      <c r="D95" t="s">
        <v>111</v>
      </c>
      <c r="E95" t="s">
        <v>929</v>
      </c>
      <c r="F95">
        <v>2012</v>
      </c>
      <c r="G95" t="s">
        <v>113</v>
      </c>
      <c r="H95" t="s">
        <v>114</v>
      </c>
      <c r="I95" t="s">
        <v>115</v>
      </c>
      <c r="J95" t="s">
        <v>116</v>
      </c>
      <c r="L95">
        <v>0</v>
      </c>
      <c r="M95">
        <v>0</v>
      </c>
      <c r="N95">
        <v>0</v>
      </c>
      <c r="O95">
        <v>0</v>
      </c>
      <c r="P95">
        <v>0</v>
      </c>
      <c r="Q95" t="s">
        <v>103</v>
      </c>
      <c r="R95">
        <v>0</v>
      </c>
      <c r="S95">
        <v>58297.74</v>
      </c>
      <c r="T95">
        <v>29148.87</v>
      </c>
      <c r="U95">
        <v>29148.87</v>
      </c>
      <c r="V95">
        <v>-116595.48</v>
      </c>
      <c r="W95">
        <v>0</v>
      </c>
      <c r="X95">
        <v>0</v>
      </c>
      <c r="Y95">
        <v>0</v>
      </c>
      <c r="Z95">
        <v>0</v>
      </c>
      <c r="AA95">
        <v>0</v>
      </c>
      <c r="AB95">
        <v>0</v>
      </c>
      <c r="AC95">
        <v>45735.200000000004</v>
      </c>
      <c r="AD95">
        <v>-45735.200000000004</v>
      </c>
      <c r="AE95" t="s">
        <v>904</v>
      </c>
      <c r="AF95" t="s">
        <v>105</v>
      </c>
      <c r="AG95" t="s">
        <v>911</v>
      </c>
      <c r="AH95" t="s">
        <v>930</v>
      </c>
    </row>
    <row r="96" spans="1:34" ht="15">
      <c r="A96" t="s">
        <v>898</v>
      </c>
      <c r="B96" t="s">
        <v>102</v>
      </c>
      <c r="C96" t="s">
        <v>907</v>
      </c>
      <c r="D96" t="s">
        <v>155</v>
      </c>
      <c r="E96" t="s">
        <v>102</v>
      </c>
      <c r="F96">
        <v>2012</v>
      </c>
      <c r="G96" t="s">
        <v>113</v>
      </c>
      <c r="H96" t="s">
        <v>156</v>
      </c>
      <c r="I96" t="s">
        <v>115</v>
      </c>
      <c r="J96" t="s">
        <v>157</v>
      </c>
      <c r="L96">
        <v>0.08</v>
      </c>
      <c r="M96">
        <v>0.08</v>
      </c>
      <c r="N96">
        <v>0</v>
      </c>
      <c r="O96">
        <v>0</v>
      </c>
      <c r="P96">
        <v>0.08</v>
      </c>
      <c r="Q96" t="s">
        <v>131</v>
      </c>
      <c r="R96">
        <v>0</v>
      </c>
      <c r="S96">
        <v>0</v>
      </c>
      <c r="T96">
        <v>0</v>
      </c>
      <c r="U96">
        <v>0</v>
      </c>
      <c r="V96">
        <v>0</v>
      </c>
      <c r="W96">
        <v>0</v>
      </c>
      <c r="X96">
        <v>0</v>
      </c>
      <c r="Y96">
        <v>0</v>
      </c>
      <c r="Z96">
        <v>0</v>
      </c>
      <c r="AA96">
        <v>0</v>
      </c>
      <c r="AB96">
        <v>0</v>
      </c>
      <c r="AC96">
        <v>0</v>
      </c>
      <c r="AD96">
        <v>0</v>
      </c>
      <c r="AE96" t="s">
        <v>904</v>
      </c>
      <c r="AF96" t="s">
        <v>105</v>
      </c>
      <c r="AG96" t="s">
        <v>911</v>
      </c>
      <c r="AH96" t="s">
        <v>105</v>
      </c>
    </row>
    <row r="97" spans="1:34" ht="15">
      <c r="A97" t="s">
        <v>898</v>
      </c>
      <c r="B97" t="s">
        <v>102</v>
      </c>
      <c r="C97" t="s">
        <v>907</v>
      </c>
      <c r="D97" t="s">
        <v>158</v>
      </c>
      <c r="E97" t="s">
        <v>102</v>
      </c>
      <c r="F97">
        <v>2012</v>
      </c>
      <c r="G97" t="s">
        <v>113</v>
      </c>
      <c r="H97" t="s">
        <v>159</v>
      </c>
      <c r="I97" t="s">
        <v>115</v>
      </c>
      <c r="J97" t="s">
        <v>157</v>
      </c>
      <c r="L97">
        <v>0.04</v>
      </c>
      <c r="M97">
        <v>0.04</v>
      </c>
      <c r="N97">
        <v>0</v>
      </c>
      <c r="O97">
        <v>0</v>
      </c>
      <c r="P97">
        <v>0.04</v>
      </c>
      <c r="Q97" t="s">
        <v>131</v>
      </c>
      <c r="R97">
        <v>0</v>
      </c>
      <c r="S97">
        <v>0</v>
      </c>
      <c r="T97">
        <v>0</v>
      </c>
      <c r="U97">
        <v>0</v>
      </c>
      <c r="V97">
        <v>0</v>
      </c>
      <c r="W97">
        <v>0</v>
      </c>
      <c r="X97">
        <v>0</v>
      </c>
      <c r="Y97">
        <v>0</v>
      </c>
      <c r="Z97">
        <v>0</v>
      </c>
      <c r="AA97">
        <v>0</v>
      </c>
      <c r="AB97">
        <v>0</v>
      </c>
      <c r="AC97">
        <v>0</v>
      </c>
      <c r="AD97">
        <v>0</v>
      </c>
      <c r="AE97" t="s">
        <v>904</v>
      </c>
      <c r="AF97" t="s">
        <v>105</v>
      </c>
      <c r="AG97" t="s">
        <v>911</v>
      </c>
      <c r="AH97" t="s">
        <v>105</v>
      </c>
    </row>
    <row r="98" spans="1:34" ht="15">
      <c r="A98" t="s">
        <v>898</v>
      </c>
      <c r="B98" t="s">
        <v>102</v>
      </c>
      <c r="C98" t="s">
        <v>907</v>
      </c>
      <c r="D98" t="s">
        <v>354</v>
      </c>
      <c r="E98" t="s">
        <v>102</v>
      </c>
      <c r="F98">
        <v>2012</v>
      </c>
      <c r="G98" t="s">
        <v>113</v>
      </c>
      <c r="H98" t="s">
        <v>355</v>
      </c>
      <c r="I98" t="s">
        <v>115</v>
      </c>
      <c r="J98" t="s">
        <v>356</v>
      </c>
      <c r="L98">
        <v>-0.24</v>
      </c>
      <c r="M98">
        <v>0</v>
      </c>
      <c r="N98">
        <v>0</v>
      </c>
      <c r="O98">
        <v>0</v>
      </c>
      <c r="P98">
        <v>0</v>
      </c>
      <c r="Q98" t="s">
        <v>103</v>
      </c>
      <c r="R98">
        <v>0</v>
      </c>
      <c r="S98">
        <v>0</v>
      </c>
      <c r="T98">
        <v>0</v>
      </c>
      <c r="U98">
        <v>0</v>
      </c>
      <c r="V98">
        <v>0</v>
      </c>
      <c r="W98">
        <v>0</v>
      </c>
      <c r="X98">
        <v>0</v>
      </c>
      <c r="Y98">
        <v>0</v>
      </c>
      <c r="Z98">
        <v>0</v>
      </c>
      <c r="AA98">
        <v>0</v>
      </c>
      <c r="AB98">
        <v>0</v>
      </c>
      <c r="AC98">
        <v>0</v>
      </c>
      <c r="AD98">
        <v>0</v>
      </c>
      <c r="AE98" t="s">
        <v>904</v>
      </c>
      <c r="AF98" t="s">
        <v>105</v>
      </c>
      <c r="AG98" t="s">
        <v>911</v>
      </c>
      <c r="AH98" t="s">
        <v>105</v>
      </c>
    </row>
    <row r="99" spans="1:34" ht="15">
      <c r="A99" t="s">
        <v>898</v>
      </c>
      <c r="B99" t="s">
        <v>923</v>
      </c>
      <c r="C99" t="s">
        <v>931</v>
      </c>
      <c r="D99" t="s">
        <v>932</v>
      </c>
      <c r="E99" t="s">
        <v>102</v>
      </c>
      <c r="F99">
        <v>2012</v>
      </c>
      <c r="G99" t="s">
        <v>121</v>
      </c>
      <c r="H99" t="s">
        <v>933</v>
      </c>
      <c r="I99" t="s">
        <v>123</v>
      </c>
      <c r="J99" t="s">
        <v>934</v>
      </c>
      <c r="L99">
        <v>0</v>
      </c>
      <c r="M99">
        <v>0</v>
      </c>
      <c r="N99">
        <v>-10687.28</v>
      </c>
      <c r="O99">
        <v>0</v>
      </c>
      <c r="P99">
        <v>10687.28</v>
      </c>
      <c r="Q99" t="s">
        <v>103</v>
      </c>
      <c r="R99">
        <v>0</v>
      </c>
      <c r="S99">
        <v>0</v>
      </c>
      <c r="T99">
        <v>0</v>
      </c>
      <c r="U99">
        <v>0</v>
      </c>
      <c r="V99">
        <v>0</v>
      </c>
      <c r="W99">
        <v>0</v>
      </c>
      <c r="X99">
        <v>0</v>
      </c>
      <c r="Y99">
        <v>-10687.28</v>
      </c>
      <c r="Z99">
        <v>0</v>
      </c>
      <c r="AA99">
        <v>0</v>
      </c>
      <c r="AB99">
        <v>0</v>
      </c>
      <c r="AC99">
        <v>0</v>
      </c>
      <c r="AD99">
        <v>0</v>
      </c>
      <c r="AE99" t="s">
        <v>904</v>
      </c>
      <c r="AF99" t="s">
        <v>924</v>
      </c>
      <c r="AG99" t="s">
        <v>935</v>
      </c>
      <c r="AH99" t="s">
        <v>105</v>
      </c>
    </row>
    <row r="100" spans="1:34" ht="15">
      <c r="A100" t="s">
        <v>898</v>
      </c>
      <c r="B100" t="s">
        <v>923</v>
      </c>
      <c r="C100" t="s">
        <v>931</v>
      </c>
      <c r="D100" t="s">
        <v>936</v>
      </c>
      <c r="E100" t="s">
        <v>102</v>
      </c>
      <c r="F100">
        <v>2012</v>
      </c>
      <c r="G100" t="s">
        <v>121</v>
      </c>
      <c r="H100" t="s">
        <v>937</v>
      </c>
      <c r="I100" t="s">
        <v>123</v>
      </c>
      <c r="J100" t="s">
        <v>738</v>
      </c>
      <c r="L100">
        <v>0</v>
      </c>
      <c r="M100">
        <v>0</v>
      </c>
      <c r="N100">
        <v>-1781.21</v>
      </c>
      <c r="O100">
        <v>0</v>
      </c>
      <c r="P100">
        <v>1781.21</v>
      </c>
      <c r="Q100" t="s">
        <v>103</v>
      </c>
      <c r="R100">
        <v>0</v>
      </c>
      <c r="S100">
        <v>0</v>
      </c>
      <c r="T100">
        <v>0</v>
      </c>
      <c r="U100">
        <v>0</v>
      </c>
      <c r="V100">
        <v>0</v>
      </c>
      <c r="W100">
        <v>0</v>
      </c>
      <c r="X100">
        <v>0</v>
      </c>
      <c r="Y100">
        <v>-1781.21</v>
      </c>
      <c r="Z100">
        <v>0</v>
      </c>
      <c r="AA100">
        <v>0</v>
      </c>
      <c r="AB100">
        <v>0</v>
      </c>
      <c r="AC100">
        <v>0</v>
      </c>
      <c r="AD100">
        <v>0</v>
      </c>
      <c r="AE100" t="s">
        <v>904</v>
      </c>
      <c r="AF100" t="s">
        <v>924</v>
      </c>
      <c r="AG100" t="s">
        <v>935</v>
      </c>
      <c r="AH100" t="s">
        <v>105</v>
      </c>
    </row>
    <row r="101" spans="1:34" ht="15">
      <c r="A101" t="s">
        <v>898</v>
      </c>
      <c r="B101" t="s">
        <v>102</v>
      </c>
      <c r="C101" t="s">
        <v>931</v>
      </c>
      <c r="D101" t="s">
        <v>938</v>
      </c>
      <c r="E101" t="s">
        <v>102</v>
      </c>
      <c r="F101">
        <v>2012</v>
      </c>
      <c r="G101" t="s">
        <v>121</v>
      </c>
      <c r="H101" t="s">
        <v>939</v>
      </c>
      <c r="I101" t="s">
        <v>123</v>
      </c>
      <c r="J101" t="s">
        <v>124</v>
      </c>
      <c r="L101">
        <v>0</v>
      </c>
      <c r="M101">
        <v>0</v>
      </c>
      <c r="N101">
        <v>34232</v>
      </c>
      <c r="O101">
        <v>0</v>
      </c>
      <c r="P101">
        <v>-34232</v>
      </c>
      <c r="Q101" t="s">
        <v>103</v>
      </c>
      <c r="R101">
        <v>0</v>
      </c>
      <c r="S101">
        <v>0</v>
      </c>
      <c r="T101">
        <v>0</v>
      </c>
      <c r="U101">
        <v>0</v>
      </c>
      <c r="V101">
        <v>0</v>
      </c>
      <c r="W101">
        <v>0</v>
      </c>
      <c r="X101">
        <v>0</v>
      </c>
      <c r="Y101">
        <v>0</v>
      </c>
      <c r="Z101">
        <v>0</v>
      </c>
      <c r="AA101">
        <v>0</v>
      </c>
      <c r="AB101">
        <v>0</v>
      </c>
      <c r="AC101">
        <v>34232</v>
      </c>
      <c r="AD101">
        <v>0</v>
      </c>
      <c r="AE101" t="s">
        <v>904</v>
      </c>
      <c r="AF101" t="s">
        <v>105</v>
      </c>
      <c r="AG101" t="s">
        <v>935</v>
      </c>
      <c r="AH101" t="s">
        <v>105</v>
      </c>
    </row>
    <row r="102" spans="1:34" ht="15">
      <c r="A102" t="s">
        <v>898</v>
      </c>
      <c r="B102" t="s">
        <v>923</v>
      </c>
      <c r="C102" t="s">
        <v>931</v>
      </c>
      <c r="D102" t="s">
        <v>938</v>
      </c>
      <c r="E102" t="s">
        <v>102</v>
      </c>
      <c r="F102">
        <v>2012</v>
      </c>
      <c r="G102" t="s">
        <v>121</v>
      </c>
      <c r="H102" t="s">
        <v>939</v>
      </c>
      <c r="I102" t="s">
        <v>123</v>
      </c>
      <c r="J102" t="s">
        <v>124</v>
      </c>
      <c r="L102">
        <v>0</v>
      </c>
      <c r="M102">
        <v>0</v>
      </c>
      <c r="N102">
        <v>-539681.1</v>
      </c>
      <c r="O102">
        <v>0</v>
      </c>
      <c r="P102">
        <v>539681.1</v>
      </c>
      <c r="Q102" t="s">
        <v>103</v>
      </c>
      <c r="R102">
        <v>0</v>
      </c>
      <c r="S102">
        <v>-53812.47</v>
      </c>
      <c r="T102">
        <v>-33996.75</v>
      </c>
      <c r="U102">
        <v>-59868.48</v>
      </c>
      <c r="V102">
        <v>-44766.68</v>
      </c>
      <c r="W102">
        <v>-45167.840000000004</v>
      </c>
      <c r="X102">
        <v>-42324.24</v>
      </c>
      <c r="Y102">
        <v>-37722.88</v>
      </c>
      <c r="Z102">
        <v>-56885.16</v>
      </c>
      <c r="AA102">
        <v>-41675.86</v>
      </c>
      <c r="AB102">
        <v>-58289.340000000004</v>
      </c>
      <c r="AC102">
        <v>-65171.4</v>
      </c>
      <c r="AD102">
        <v>0</v>
      </c>
      <c r="AE102" t="s">
        <v>904</v>
      </c>
      <c r="AF102" t="s">
        <v>924</v>
      </c>
      <c r="AG102" t="s">
        <v>935</v>
      </c>
      <c r="AH102" t="s">
        <v>105</v>
      </c>
    </row>
    <row r="103" spans="1:34" ht="15">
      <c r="A103" t="s">
        <v>898</v>
      </c>
      <c r="B103" t="s">
        <v>940</v>
      </c>
      <c r="C103" t="s">
        <v>931</v>
      </c>
      <c r="D103" t="s">
        <v>938</v>
      </c>
      <c r="E103" t="s">
        <v>102</v>
      </c>
      <c r="F103">
        <v>2012</v>
      </c>
      <c r="G103" t="s">
        <v>121</v>
      </c>
      <c r="H103" t="s">
        <v>939</v>
      </c>
      <c r="I103" t="s">
        <v>123</v>
      </c>
      <c r="J103" t="s">
        <v>124</v>
      </c>
      <c r="L103">
        <v>0</v>
      </c>
      <c r="M103">
        <v>0</v>
      </c>
      <c r="N103">
        <v>-74.79</v>
      </c>
      <c r="O103">
        <v>0</v>
      </c>
      <c r="P103">
        <v>74.79</v>
      </c>
      <c r="Q103" t="s">
        <v>103</v>
      </c>
      <c r="R103">
        <v>0</v>
      </c>
      <c r="S103">
        <v>0</v>
      </c>
      <c r="T103">
        <v>0</v>
      </c>
      <c r="U103">
        <v>0</v>
      </c>
      <c r="V103">
        <v>0</v>
      </c>
      <c r="W103">
        <v>0</v>
      </c>
      <c r="X103">
        <v>-74.79</v>
      </c>
      <c r="Y103">
        <v>0</v>
      </c>
      <c r="Z103">
        <v>0</v>
      </c>
      <c r="AA103">
        <v>0</v>
      </c>
      <c r="AB103">
        <v>0</v>
      </c>
      <c r="AC103">
        <v>0</v>
      </c>
      <c r="AD103">
        <v>0</v>
      </c>
      <c r="AE103" t="s">
        <v>904</v>
      </c>
      <c r="AF103" t="s">
        <v>941</v>
      </c>
      <c r="AG103" t="s">
        <v>935</v>
      </c>
      <c r="AH103" t="s">
        <v>105</v>
      </c>
    </row>
    <row r="104" spans="1:34" ht="15">
      <c r="A104" t="s">
        <v>898</v>
      </c>
      <c r="B104" t="s">
        <v>102</v>
      </c>
      <c r="C104" t="s">
        <v>931</v>
      </c>
      <c r="D104" t="s">
        <v>908</v>
      </c>
      <c r="E104" t="s">
        <v>102</v>
      </c>
      <c r="F104">
        <v>2012</v>
      </c>
      <c r="G104" t="s">
        <v>121</v>
      </c>
      <c r="H104" t="s">
        <v>909</v>
      </c>
      <c r="I104" t="s">
        <v>123</v>
      </c>
      <c r="J104" t="s">
        <v>124</v>
      </c>
      <c r="L104">
        <v>0</v>
      </c>
      <c r="M104">
        <v>0</v>
      </c>
      <c r="N104">
        <v>1364.08</v>
      </c>
      <c r="O104">
        <v>0</v>
      </c>
      <c r="P104">
        <v>-1364.08</v>
      </c>
      <c r="Q104" t="s">
        <v>103</v>
      </c>
      <c r="R104">
        <v>0</v>
      </c>
      <c r="S104">
        <v>0</v>
      </c>
      <c r="T104">
        <v>0</v>
      </c>
      <c r="U104">
        <v>0</v>
      </c>
      <c r="V104">
        <v>-297.36</v>
      </c>
      <c r="W104">
        <v>0</v>
      </c>
      <c r="X104">
        <v>0</v>
      </c>
      <c r="Y104">
        <v>-49.56</v>
      </c>
      <c r="Z104">
        <v>0</v>
      </c>
      <c r="AA104">
        <v>0</v>
      </c>
      <c r="AB104">
        <v>0</v>
      </c>
      <c r="AC104">
        <v>1711</v>
      </c>
      <c r="AD104">
        <v>0</v>
      </c>
      <c r="AE104" t="s">
        <v>904</v>
      </c>
      <c r="AF104" t="s">
        <v>105</v>
      </c>
      <c r="AG104" t="s">
        <v>935</v>
      </c>
      <c r="AH104" t="s">
        <v>105</v>
      </c>
    </row>
    <row r="105" spans="1:34" ht="15">
      <c r="A105" t="s">
        <v>898</v>
      </c>
      <c r="B105" t="s">
        <v>906</v>
      </c>
      <c r="C105" t="s">
        <v>931</v>
      </c>
      <c r="D105" t="s">
        <v>908</v>
      </c>
      <c r="E105" t="s">
        <v>102</v>
      </c>
      <c r="F105">
        <v>2012</v>
      </c>
      <c r="G105" t="s">
        <v>121</v>
      </c>
      <c r="H105" t="s">
        <v>909</v>
      </c>
      <c r="I105" t="s">
        <v>123</v>
      </c>
      <c r="J105" t="s">
        <v>124</v>
      </c>
      <c r="L105">
        <v>0</v>
      </c>
      <c r="M105">
        <v>0</v>
      </c>
      <c r="N105">
        <v>-22.13</v>
      </c>
      <c r="O105">
        <v>0</v>
      </c>
      <c r="P105">
        <v>22.13</v>
      </c>
      <c r="Q105" t="s">
        <v>103</v>
      </c>
      <c r="R105">
        <v>0</v>
      </c>
      <c r="S105">
        <v>0</v>
      </c>
      <c r="T105">
        <v>0</v>
      </c>
      <c r="U105">
        <v>-22.13</v>
      </c>
      <c r="V105">
        <v>0</v>
      </c>
      <c r="W105">
        <v>0</v>
      </c>
      <c r="X105">
        <v>0</v>
      </c>
      <c r="Y105">
        <v>0</v>
      </c>
      <c r="Z105">
        <v>0</v>
      </c>
      <c r="AA105">
        <v>0</v>
      </c>
      <c r="AB105">
        <v>0</v>
      </c>
      <c r="AC105">
        <v>0</v>
      </c>
      <c r="AD105">
        <v>0</v>
      </c>
      <c r="AE105" t="s">
        <v>904</v>
      </c>
      <c r="AF105" t="s">
        <v>910</v>
      </c>
      <c r="AG105" t="s">
        <v>935</v>
      </c>
      <c r="AH105" t="s">
        <v>105</v>
      </c>
    </row>
    <row r="106" spans="1:34" ht="15">
      <c r="A106" t="s">
        <v>898</v>
      </c>
      <c r="B106" t="s">
        <v>923</v>
      </c>
      <c r="C106" t="s">
        <v>931</v>
      </c>
      <c r="D106" t="s">
        <v>908</v>
      </c>
      <c r="E106" t="s">
        <v>102</v>
      </c>
      <c r="F106">
        <v>2012</v>
      </c>
      <c r="G106" t="s">
        <v>121</v>
      </c>
      <c r="H106" t="s">
        <v>909</v>
      </c>
      <c r="I106" t="s">
        <v>123</v>
      </c>
      <c r="J106" t="s">
        <v>124</v>
      </c>
      <c r="L106">
        <v>0</v>
      </c>
      <c r="M106">
        <v>0</v>
      </c>
      <c r="N106">
        <v>-20587.13</v>
      </c>
      <c r="O106">
        <v>0</v>
      </c>
      <c r="P106">
        <v>20587.13</v>
      </c>
      <c r="Q106" t="s">
        <v>103</v>
      </c>
      <c r="R106">
        <v>0</v>
      </c>
      <c r="S106">
        <v>-3458.48</v>
      </c>
      <c r="T106">
        <v>-2018.3400000000001</v>
      </c>
      <c r="U106">
        <v>-2347.9</v>
      </c>
      <c r="V106">
        <v>-1462.99</v>
      </c>
      <c r="W106">
        <v>-956.23</v>
      </c>
      <c r="X106">
        <v>-3581.92</v>
      </c>
      <c r="Y106">
        <v>-528.89</v>
      </c>
      <c r="Z106">
        <v>-1867.46</v>
      </c>
      <c r="AA106">
        <v>-1172.23</v>
      </c>
      <c r="AB106">
        <v>-1064.23</v>
      </c>
      <c r="AC106">
        <v>-2128.46</v>
      </c>
      <c r="AD106">
        <v>0</v>
      </c>
      <c r="AE106" t="s">
        <v>904</v>
      </c>
      <c r="AF106" t="s">
        <v>924</v>
      </c>
      <c r="AG106" t="s">
        <v>935</v>
      </c>
      <c r="AH106" t="s">
        <v>105</v>
      </c>
    </row>
    <row r="107" spans="1:34" ht="15">
      <c r="A107" t="s">
        <v>898</v>
      </c>
      <c r="B107" t="s">
        <v>102</v>
      </c>
      <c r="C107" t="s">
        <v>931</v>
      </c>
      <c r="D107" t="s">
        <v>912</v>
      </c>
      <c r="E107" t="s">
        <v>102</v>
      </c>
      <c r="F107">
        <v>2012</v>
      </c>
      <c r="G107" t="s">
        <v>121</v>
      </c>
      <c r="H107" t="s">
        <v>913</v>
      </c>
      <c r="I107" t="s">
        <v>123</v>
      </c>
      <c r="J107" t="s">
        <v>124</v>
      </c>
      <c r="L107">
        <v>0</v>
      </c>
      <c r="M107">
        <v>0</v>
      </c>
      <c r="N107">
        <v>11237.5</v>
      </c>
      <c r="O107">
        <v>0</v>
      </c>
      <c r="P107">
        <v>-11237.5</v>
      </c>
      <c r="Q107" t="s">
        <v>103</v>
      </c>
      <c r="R107">
        <v>0</v>
      </c>
      <c r="S107">
        <v>0</v>
      </c>
      <c r="T107">
        <v>0</v>
      </c>
      <c r="U107">
        <v>0</v>
      </c>
      <c r="V107">
        <v>-4.28</v>
      </c>
      <c r="W107">
        <v>-350.88</v>
      </c>
      <c r="X107">
        <v>0</v>
      </c>
      <c r="Y107">
        <v>0</v>
      </c>
      <c r="Z107">
        <v>0</v>
      </c>
      <c r="AA107">
        <v>0</v>
      </c>
      <c r="AB107">
        <v>0</v>
      </c>
      <c r="AC107">
        <v>11592.66</v>
      </c>
      <c r="AD107">
        <v>0</v>
      </c>
      <c r="AE107" t="s">
        <v>904</v>
      </c>
      <c r="AF107" t="s">
        <v>105</v>
      </c>
      <c r="AG107" t="s">
        <v>935</v>
      </c>
      <c r="AH107" t="s">
        <v>105</v>
      </c>
    </row>
    <row r="108" spans="1:34" ht="15">
      <c r="A108" t="s">
        <v>898</v>
      </c>
      <c r="B108" t="s">
        <v>923</v>
      </c>
      <c r="C108" t="s">
        <v>931</v>
      </c>
      <c r="D108" t="s">
        <v>912</v>
      </c>
      <c r="E108" t="s">
        <v>102</v>
      </c>
      <c r="F108">
        <v>2012</v>
      </c>
      <c r="G108" t="s">
        <v>121</v>
      </c>
      <c r="H108" t="s">
        <v>913</v>
      </c>
      <c r="I108" t="s">
        <v>123</v>
      </c>
      <c r="J108" t="s">
        <v>124</v>
      </c>
      <c r="L108">
        <v>0</v>
      </c>
      <c r="M108">
        <v>0</v>
      </c>
      <c r="N108">
        <v>-224149.7</v>
      </c>
      <c r="O108">
        <v>0</v>
      </c>
      <c r="P108">
        <v>224149.7</v>
      </c>
      <c r="Q108" t="s">
        <v>103</v>
      </c>
      <c r="R108">
        <v>0</v>
      </c>
      <c r="S108">
        <v>-25929.190000000002</v>
      </c>
      <c r="T108">
        <v>-35346.44</v>
      </c>
      <c r="U108">
        <v>-15024.380000000001</v>
      </c>
      <c r="V108">
        <v>-22860.95</v>
      </c>
      <c r="W108">
        <v>-37065.770000000004</v>
      </c>
      <c r="X108">
        <v>-6132.12</v>
      </c>
      <c r="Y108">
        <v>-12063.66</v>
      </c>
      <c r="Z108">
        <v>0</v>
      </c>
      <c r="AA108">
        <v>-8906.69</v>
      </c>
      <c r="AB108">
        <v>-36196.72</v>
      </c>
      <c r="AC108">
        <v>-24623.78</v>
      </c>
      <c r="AD108">
        <v>0</v>
      </c>
      <c r="AE108" t="s">
        <v>904</v>
      </c>
      <c r="AF108" t="s">
        <v>924</v>
      </c>
      <c r="AG108" t="s">
        <v>935</v>
      </c>
      <c r="AH108" t="s">
        <v>105</v>
      </c>
    </row>
    <row r="109" spans="1:34" ht="15">
      <c r="A109" t="s">
        <v>898</v>
      </c>
      <c r="B109" t="s">
        <v>102</v>
      </c>
      <c r="C109" t="s">
        <v>931</v>
      </c>
      <c r="D109" t="s">
        <v>914</v>
      </c>
      <c r="E109" t="s">
        <v>102</v>
      </c>
      <c r="F109">
        <v>2012</v>
      </c>
      <c r="G109" t="s">
        <v>121</v>
      </c>
      <c r="H109" t="s">
        <v>915</v>
      </c>
      <c r="I109" t="s">
        <v>123</v>
      </c>
      <c r="J109" t="s">
        <v>124</v>
      </c>
      <c r="L109">
        <v>0</v>
      </c>
      <c r="M109">
        <v>0</v>
      </c>
      <c r="N109">
        <v>0</v>
      </c>
      <c r="O109">
        <v>0</v>
      </c>
      <c r="P109">
        <v>0</v>
      </c>
      <c r="Q109" t="s">
        <v>103</v>
      </c>
      <c r="R109">
        <v>0</v>
      </c>
      <c r="S109">
        <v>0</v>
      </c>
      <c r="T109">
        <v>0</v>
      </c>
      <c r="U109">
        <v>0</v>
      </c>
      <c r="V109">
        <v>0</v>
      </c>
      <c r="W109">
        <v>0</v>
      </c>
      <c r="X109">
        <v>0</v>
      </c>
      <c r="Y109">
        <v>0</v>
      </c>
      <c r="Z109">
        <v>0</v>
      </c>
      <c r="AA109">
        <v>0</v>
      </c>
      <c r="AB109">
        <v>0</v>
      </c>
      <c r="AC109">
        <v>0</v>
      </c>
      <c r="AD109">
        <v>0</v>
      </c>
      <c r="AE109" t="s">
        <v>904</v>
      </c>
      <c r="AF109" t="s">
        <v>105</v>
      </c>
      <c r="AG109" t="s">
        <v>935</v>
      </c>
      <c r="AH109" t="s">
        <v>105</v>
      </c>
    </row>
    <row r="110" spans="1:34" ht="15">
      <c r="A110" t="s">
        <v>898</v>
      </c>
      <c r="B110" t="s">
        <v>102</v>
      </c>
      <c r="C110" t="s">
        <v>931</v>
      </c>
      <c r="D110" t="s">
        <v>804</v>
      </c>
      <c r="E110" t="s">
        <v>102</v>
      </c>
      <c r="F110">
        <v>2012</v>
      </c>
      <c r="G110" t="s">
        <v>121</v>
      </c>
      <c r="H110" t="s">
        <v>850</v>
      </c>
      <c r="I110" t="s">
        <v>123</v>
      </c>
      <c r="J110" t="s">
        <v>220</v>
      </c>
      <c r="L110">
        <v>-48805</v>
      </c>
      <c r="M110">
        <v>-48805</v>
      </c>
      <c r="N110">
        <v>0</v>
      </c>
      <c r="O110">
        <v>0</v>
      </c>
      <c r="P110">
        <v>-48805</v>
      </c>
      <c r="Q110" t="s">
        <v>131</v>
      </c>
      <c r="R110">
        <v>0</v>
      </c>
      <c r="S110">
        <v>0</v>
      </c>
      <c r="T110">
        <v>0</v>
      </c>
      <c r="U110">
        <v>0</v>
      </c>
      <c r="V110">
        <v>0</v>
      </c>
      <c r="W110">
        <v>0</v>
      </c>
      <c r="X110">
        <v>0</v>
      </c>
      <c r="Y110">
        <v>0</v>
      </c>
      <c r="Z110">
        <v>0</v>
      </c>
      <c r="AA110">
        <v>0</v>
      </c>
      <c r="AB110">
        <v>0</v>
      </c>
      <c r="AC110">
        <v>0</v>
      </c>
      <c r="AD110">
        <v>0</v>
      </c>
      <c r="AE110" t="s">
        <v>904</v>
      </c>
      <c r="AF110" t="s">
        <v>105</v>
      </c>
      <c r="AG110" t="s">
        <v>935</v>
      </c>
      <c r="AH110" t="s">
        <v>105</v>
      </c>
    </row>
    <row r="111" spans="1:34" ht="15">
      <c r="A111" t="s">
        <v>898</v>
      </c>
      <c r="B111" t="s">
        <v>923</v>
      </c>
      <c r="C111" t="s">
        <v>931</v>
      </c>
      <c r="D111" t="s">
        <v>942</v>
      </c>
      <c r="E111" t="s">
        <v>102</v>
      </c>
      <c r="F111">
        <v>2012</v>
      </c>
      <c r="G111" t="s">
        <v>121</v>
      </c>
      <c r="H111" t="s">
        <v>943</v>
      </c>
      <c r="I111" t="s">
        <v>123</v>
      </c>
      <c r="J111" t="s">
        <v>220</v>
      </c>
      <c r="L111">
        <v>0</v>
      </c>
      <c r="M111">
        <v>0</v>
      </c>
      <c r="N111">
        <v>-195286.32</v>
      </c>
      <c r="O111">
        <v>0</v>
      </c>
      <c r="P111">
        <v>195286.32</v>
      </c>
      <c r="Q111" t="s">
        <v>103</v>
      </c>
      <c r="R111">
        <v>0</v>
      </c>
      <c r="S111">
        <v>0</v>
      </c>
      <c r="T111">
        <v>0</v>
      </c>
      <c r="U111">
        <v>0</v>
      </c>
      <c r="V111">
        <v>0</v>
      </c>
      <c r="W111">
        <v>0</v>
      </c>
      <c r="X111">
        <v>0</v>
      </c>
      <c r="Y111">
        <v>0</v>
      </c>
      <c r="Z111">
        <v>0</v>
      </c>
      <c r="AA111">
        <v>-144896.69</v>
      </c>
      <c r="AB111">
        <v>0</v>
      </c>
      <c r="AC111">
        <v>-50389.630000000005</v>
      </c>
      <c r="AD111">
        <v>0</v>
      </c>
      <c r="AE111" t="s">
        <v>904</v>
      </c>
      <c r="AF111" t="s">
        <v>924</v>
      </c>
      <c r="AG111" t="s">
        <v>935</v>
      </c>
      <c r="AH111" t="s">
        <v>105</v>
      </c>
    </row>
    <row r="112" spans="1:34" ht="15">
      <c r="A112" t="s">
        <v>898</v>
      </c>
      <c r="B112" t="s">
        <v>102</v>
      </c>
      <c r="C112" t="s">
        <v>931</v>
      </c>
      <c r="D112" t="s">
        <v>468</v>
      </c>
      <c r="E112" t="s">
        <v>102</v>
      </c>
      <c r="F112">
        <v>2012</v>
      </c>
      <c r="G112" t="s">
        <v>121</v>
      </c>
      <c r="H112" t="s">
        <v>469</v>
      </c>
      <c r="I112" t="s">
        <v>123</v>
      </c>
      <c r="J112" t="s">
        <v>220</v>
      </c>
      <c r="L112">
        <v>-180768</v>
      </c>
      <c r="M112">
        <v>-180768</v>
      </c>
      <c r="N112">
        <v>0</v>
      </c>
      <c r="O112">
        <v>0</v>
      </c>
      <c r="P112">
        <v>-180768</v>
      </c>
      <c r="Q112" t="s">
        <v>131</v>
      </c>
      <c r="R112">
        <v>0</v>
      </c>
      <c r="S112">
        <v>0</v>
      </c>
      <c r="T112">
        <v>0</v>
      </c>
      <c r="U112">
        <v>0</v>
      </c>
      <c r="V112">
        <v>0</v>
      </c>
      <c r="W112">
        <v>0</v>
      </c>
      <c r="X112">
        <v>0</v>
      </c>
      <c r="Y112">
        <v>0</v>
      </c>
      <c r="Z112">
        <v>0</v>
      </c>
      <c r="AA112">
        <v>0</v>
      </c>
      <c r="AB112">
        <v>0</v>
      </c>
      <c r="AC112">
        <v>0</v>
      </c>
      <c r="AD112">
        <v>0</v>
      </c>
      <c r="AE112" t="s">
        <v>904</v>
      </c>
      <c r="AF112" t="s">
        <v>105</v>
      </c>
      <c r="AG112" t="s">
        <v>935</v>
      </c>
      <c r="AH112" t="s">
        <v>105</v>
      </c>
    </row>
    <row r="113" spans="1:34" ht="15">
      <c r="A113" t="s">
        <v>898</v>
      </c>
      <c r="B113" t="s">
        <v>102</v>
      </c>
      <c r="C113" t="s">
        <v>931</v>
      </c>
      <c r="D113" t="s">
        <v>916</v>
      </c>
      <c r="E113" t="s">
        <v>102</v>
      </c>
      <c r="F113">
        <v>2012</v>
      </c>
      <c r="G113" t="s">
        <v>121</v>
      </c>
      <c r="H113" t="s">
        <v>917</v>
      </c>
      <c r="I113" t="s">
        <v>123</v>
      </c>
      <c r="J113" t="s">
        <v>124</v>
      </c>
      <c r="L113">
        <v>-298022</v>
      </c>
      <c r="M113">
        <v>-298022</v>
      </c>
      <c r="N113">
        <v>5368</v>
      </c>
      <c r="O113">
        <v>0</v>
      </c>
      <c r="P113">
        <v>-303390</v>
      </c>
      <c r="Q113" t="s">
        <v>944</v>
      </c>
      <c r="R113">
        <v>0</v>
      </c>
      <c r="S113">
        <v>0</v>
      </c>
      <c r="T113">
        <v>0</v>
      </c>
      <c r="U113">
        <v>0</v>
      </c>
      <c r="V113">
        <v>0</v>
      </c>
      <c r="W113">
        <v>0</v>
      </c>
      <c r="X113">
        <v>0</v>
      </c>
      <c r="Y113">
        <v>0</v>
      </c>
      <c r="Z113">
        <v>0</v>
      </c>
      <c r="AA113">
        <v>0</v>
      </c>
      <c r="AB113">
        <v>0</v>
      </c>
      <c r="AC113">
        <v>5368</v>
      </c>
      <c r="AD113">
        <v>0</v>
      </c>
      <c r="AE113" t="s">
        <v>904</v>
      </c>
      <c r="AF113" t="s">
        <v>105</v>
      </c>
      <c r="AG113" t="s">
        <v>935</v>
      </c>
      <c r="AH113" t="s">
        <v>105</v>
      </c>
    </row>
    <row r="114" spans="1:34" ht="15">
      <c r="A114" t="s">
        <v>898</v>
      </c>
      <c r="B114" t="s">
        <v>923</v>
      </c>
      <c r="C114" t="s">
        <v>931</v>
      </c>
      <c r="D114" t="s">
        <v>916</v>
      </c>
      <c r="E114" t="s">
        <v>102</v>
      </c>
      <c r="F114">
        <v>2012</v>
      </c>
      <c r="G114" t="s">
        <v>121</v>
      </c>
      <c r="H114" t="s">
        <v>917</v>
      </c>
      <c r="I114" t="s">
        <v>123</v>
      </c>
      <c r="J114" t="s">
        <v>124</v>
      </c>
      <c r="L114">
        <v>0</v>
      </c>
      <c r="M114">
        <v>0</v>
      </c>
      <c r="N114">
        <v>-184878.12</v>
      </c>
      <c r="O114">
        <v>0</v>
      </c>
      <c r="P114">
        <v>184878.12</v>
      </c>
      <c r="Q114" t="s">
        <v>103</v>
      </c>
      <c r="R114">
        <v>0</v>
      </c>
      <c r="S114">
        <v>0</v>
      </c>
      <c r="T114">
        <v>-46219.53</v>
      </c>
      <c r="U114">
        <v>0</v>
      </c>
      <c r="V114">
        <v>0</v>
      </c>
      <c r="W114">
        <v>-46219.53</v>
      </c>
      <c r="X114">
        <v>0</v>
      </c>
      <c r="Y114">
        <v>0</v>
      </c>
      <c r="Z114">
        <v>-46219.53</v>
      </c>
      <c r="AA114">
        <v>0</v>
      </c>
      <c r="AB114">
        <v>-46219.53</v>
      </c>
      <c r="AC114">
        <v>0</v>
      </c>
      <c r="AD114">
        <v>0</v>
      </c>
      <c r="AE114" t="s">
        <v>904</v>
      </c>
      <c r="AF114" t="s">
        <v>924</v>
      </c>
      <c r="AG114" t="s">
        <v>935</v>
      </c>
      <c r="AH114" t="s">
        <v>105</v>
      </c>
    </row>
    <row r="115" spans="1:34" ht="15">
      <c r="A115" t="s">
        <v>898</v>
      </c>
      <c r="B115" t="s">
        <v>102</v>
      </c>
      <c r="C115" t="s">
        <v>931</v>
      </c>
      <c r="D115" t="s">
        <v>945</v>
      </c>
      <c r="E115" t="s">
        <v>102</v>
      </c>
      <c r="F115">
        <v>2012</v>
      </c>
      <c r="G115" t="s">
        <v>121</v>
      </c>
      <c r="H115" t="s">
        <v>946</v>
      </c>
      <c r="I115" t="s">
        <v>123</v>
      </c>
      <c r="J115" t="s">
        <v>124</v>
      </c>
      <c r="L115">
        <v>-1758898</v>
      </c>
      <c r="M115">
        <v>-1758898</v>
      </c>
      <c r="N115">
        <v>-1185619.74</v>
      </c>
      <c r="O115">
        <v>0</v>
      </c>
      <c r="P115">
        <v>-573278.26</v>
      </c>
      <c r="Q115" t="s">
        <v>947</v>
      </c>
      <c r="R115">
        <v>0</v>
      </c>
      <c r="S115">
        <v>-96493.32</v>
      </c>
      <c r="T115">
        <v>-195216.84</v>
      </c>
      <c r="U115">
        <v>-98128.8</v>
      </c>
      <c r="V115">
        <v>-98475.72</v>
      </c>
      <c r="W115">
        <v>-98921.76000000001</v>
      </c>
      <c r="X115">
        <v>-99119.31</v>
      </c>
      <c r="Y115">
        <v>-99044.97</v>
      </c>
      <c r="Z115">
        <v>-99119.31</v>
      </c>
      <c r="AA115">
        <v>-99292.77</v>
      </c>
      <c r="AB115">
        <v>-100432.65000000001</v>
      </c>
      <c r="AC115">
        <v>-101374.29000000001</v>
      </c>
      <c r="AD115">
        <v>0</v>
      </c>
      <c r="AE115" t="s">
        <v>904</v>
      </c>
      <c r="AF115" t="s">
        <v>105</v>
      </c>
      <c r="AG115" t="s">
        <v>935</v>
      </c>
      <c r="AH115" t="s">
        <v>105</v>
      </c>
    </row>
    <row r="116" spans="1:34" ht="15">
      <c r="A116" t="s">
        <v>898</v>
      </c>
      <c r="B116" t="s">
        <v>102</v>
      </c>
      <c r="C116" t="s">
        <v>931</v>
      </c>
      <c r="D116" t="s">
        <v>918</v>
      </c>
      <c r="E116" t="s">
        <v>102</v>
      </c>
      <c r="F116">
        <v>2012</v>
      </c>
      <c r="G116" t="s">
        <v>121</v>
      </c>
      <c r="H116" t="s">
        <v>909</v>
      </c>
      <c r="I116" t="s">
        <v>123</v>
      </c>
      <c r="J116" t="s">
        <v>124</v>
      </c>
      <c r="L116">
        <v>0</v>
      </c>
      <c r="M116">
        <v>0</v>
      </c>
      <c r="N116">
        <v>-228124.99</v>
      </c>
      <c r="O116">
        <v>0</v>
      </c>
      <c r="P116">
        <v>228124.99</v>
      </c>
      <c r="Q116" t="s">
        <v>103</v>
      </c>
      <c r="R116">
        <v>0</v>
      </c>
      <c r="S116">
        <v>-17859.61</v>
      </c>
      <c r="T116">
        <v>-35819.55</v>
      </c>
      <c r="U116">
        <v>-17744.94</v>
      </c>
      <c r="V116">
        <v>-18117.13</v>
      </c>
      <c r="W116">
        <v>-18118.56</v>
      </c>
      <c r="X116">
        <v>-18547.41</v>
      </c>
      <c r="Y116">
        <v>-18474.81</v>
      </c>
      <c r="Z116">
        <v>-19234.81</v>
      </c>
      <c r="AA116">
        <v>-19253.65</v>
      </c>
      <c r="AB116">
        <v>-21770.65</v>
      </c>
      <c r="AC116">
        <v>-23183.87</v>
      </c>
      <c r="AD116">
        <v>0</v>
      </c>
      <c r="AE116" t="s">
        <v>904</v>
      </c>
      <c r="AF116" t="s">
        <v>105</v>
      </c>
      <c r="AG116" t="s">
        <v>935</v>
      </c>
      <c r="AH116" t="s">
        <v>105</v>
      </c>
    </row>
    <row r="117" spans="1:34" ht="15">
      <c r="A117" t="s">
        <v>898</v>
      </c>
      <c r="B117" t="s">
        <v>102</v>
      </c>
      <c r="C117" t="s">
        <v>931</v>
      </c>
      <c r="D117" t="s">
        <v>919</v>
      </c>
      <c r="E117" t="s">
        <v>102</v>
      </c>
      <c r="F117">
        <v>2012</v>
      </c>
      <c r="G117" t="s">
        <v>121</v>
      </c>
      <c r="H117" t="s">
        <v>913</v>
      </c>
      <c r="I117" t="s">
        <v>123</v>
      </c>
      <c r="J117" t="s">
        <v>124</v>
      </c>
      <c r="L117">
        <v>0</v>
      </c>
      <c r="M117">
        <v>0</v>
      </c>
      <c r="N117">
        <v>-11271.64</v>
      </c>
      <c r="O117">
        <v>0</v>
      </c>
      <c r="P117">
        <v>11271.64</v>
      </c>
      <c r="Q117" t="s">
        <v>103</v>
      </c>
      <c r="R117">
        <v>0</v>
      </c>
      <c r="S117">
        <v>-3482.32</v>
      </c>
      <c r="T117">
        <v>-110.88</v>
      </c>
      <c r="U117">
        <v>-2217.6</v>
      </c>
      <c r="V117">
        <v>-332.64</v>
      </c>
      <c r="W117">
        <v>-554.4</v>
      </c>
      <c r="X117">
        <v>-221.76</v>
      </c>
      <c r="Y117">
        <v>0</v>
      </c>
      <c r="Z117">
        <v>-443.52</v>
      </c>
      <c r="AA117">
        <v>-332.64</v>
      </c>
      <c r="AB117">
        <v>-942.48</v>
      </c>
      <c r="AC117">
        <v>-2633.4</v>
      </c>
      <c r="AD117">
        <v>0</v>
      </c>
      <c r="AE117" t="s">
        <v>904</v>
      </c>
      <c r="AF117" t="s">
        <v>105</v>
      </c>
      <c r="AG117" t="s">
        <v>935</v>
      </c>
      <c r="AH117" t="s">
        <v>105</v>
      </c>
    </row>
    <row r="118" spans="1:34" ht="15">
      <c r="A118" t="s">
        <v>898</v>
      </c>
      <c r="B118" t="s">
        <v>102</v>
      </c>
      <c r="C118" t="s">
        <v>931</v>
      </c>
      <c r="D118" t="s">
        <v>921</v>
      </c>
      <c r="E118" t="s">
        <v>102</v>
      </c>
      <c r="F118">
        <v>2012</v>
      </c>
      <c r="G118" t="s">
        <v>121</v>
      </c>
      <c r="H118" t="s">
        <v>922</v>
      </c>
      <c r="I118" t="s">
        <v>123</v>
      </c>
      <c r="J118" t="s">
        <v>124</v>
      </c>
      <c r="L118">
        <v>0</v>
      </c>
      <c r="M118">
        <v>0</v>
      </c>
      <c r="N118">
        <v>0</v>
      </c>
      <c r="O118">
        <v>0</v>
      </c>
      <c r="P118">
        <v>0</v>
      </c>
      <c r="Q118" t="s">
        <v>103</v>
      </c>
      <c r="R118">
        <v>0</v>
      </c>
      <c r="S118">
        <v>0</v>
      </c>
      <c r="T118">
        <v>0</v>
      </c>
      <c r="U118">
        <v>0</v>
      </c>
      <c r="V118">
        <v>0</v>
      </c>
      <c r="W118">
        <v>0</v>
      </c>
      <c r="X118">
        <v>0</v>
      </c>
      <c r="Y118">
        <v>0</v>
      </c>
      <c r="Z118">
        <v>0</v>
      </c>
      <c r="AA118">
        <v>0</v>
      </c>
      <c r="AB118">
        <v>0</v>
      </c>
      <c r="AC118">
        <v>0</v>
      </c>
      <c r="AD118">
        <v>0</v>
      </c>
      <c r="AE118" t="s">
        <v>904</v>
      </c>
      <c r="AF118" t="s">
        <v>105</v>
      </c>
      <c r="AG118" t="s">
        <v>935</v>
      </c>
      <c r="AH118" t="s">
        <v>105</v>
      </c>
    </row>
    <row r="119" spans="1:34" ht="15">
      <c r="A119" t="s">
        <v>898</v>
      </c>
      <c r="B119" t="s">
        <v>102</v>
      </c>
      <c r="C119" t="s">
        <v>931</v>
      </c>
      <c r="D119" t="s">
        <v>127</v>
      </c>
      <c r="E119" t="s">
        <v>102</v>
      </c>
      <c r="F119">
        <v>2012</v>
      </c>
      <c r="G119" t="s">
        <v>113</v>
      </c>
      <c r="H119" t="s">
        <v>128</v>
      </c>
      <c r="I119" t="s">
        <v>115</v>
      </c>
      <c r="J119" t="s">
        <v>129</v>
      </c>
      <c r="K119" t="s">
        <v>130</v>
      </c>
      <c r="L119">
        <v>579259</v>
      </c>
      <c r="M119">
        <v>579259</v>
      </c>
      <c r="N119">
        <v>0</v>
      </c>
      <c r="O119">
        <v>0</v>
      </c>
      <c r="P119">
        <v>579259</v>
      </c>
      <c r="Q119" t="s">
        <v>131</v>
      </c>
      <c r="R119">
        <v>0</v>
      </c>
      <c r="S119">
        <v>0</v>
      </c>
      <c r="T119">
        <v>0</v>
      </c>
      <c r="U119">
        <v>0</v>
      </c>
      <c r="V119">
        <v>0</v>
      </c>
      <c r="W119">
        <v>0</v>
      </c>
      <c r="X119">
        <v>0</v>
      </c>
      <c r="Y119">
        <v>0</v>
      </c>
      <c r="Z119">
        <v>0</v>
      </c>
      <c r="AA119">
        <v>0</v>
      </c>
      <c r="AB119">
        <v>0</v>
      </c>
      <c r="AC119">
        <v>0</v>
      </c>
      <c r="AD119">
        <v>0</v>
      </c>
      <c r="AE119" t="s">
        <v>904</v>
      </c>
      <c r="AF119" t="s">
        <v>105</v>
      </c>
      <c r="AG119" t="s">
        <v>935</v>
      </c>
      <c r="AH119" t="s">
        <v>105</v>
      </c>
    </row>
    <row r="120" spans="1:34" ht="15">
      <c r="A120" t="s">
        <v>898</v>
      </c>
      <c r="B120" t="s">
        <v>923</v>
      </c>
      <c r="C120" t="s">
        <v>931</v>
      </c>
      <c r="D120" t="s">
        <v>127</v>
      </c>
      <c r="E120" t="s">
        <v>106</v>
      </c>
      <c r="F120">
        <v>2012</v>
      </c>
      <c r="G120" t="s">
        <v>113</v>
      </c>
      <c r="H120" t="s">
        <v>128</v>
      </c>
      <c r="I120" t="s">
        <v>115</v>
      </c>
      <c r="J120" t="s">
        <v>129</v>
      </c>
      <c r="K120" t="s">
        <v>130</v>
      </c>
      <c r="L120">
        <v>0</v>
      </c>
      <c r="M120">
        <v>0</v>
      </c>
      <c r="N120">
        <v>362978.68</v>
      </c>
      <c r="O120">
        <v>0</v>
      </c>
      <c r="P120">
        <v>-362978.68</v>
      </c>
      <c r="Q120" t="s">
        <v>103</v>
      </c>
      <c r="R120">
        <v>33229.770000000004</v>
      </c>
      <c r="S120">
        <v>25040.23</v>
      </c>
      <c r="T120">
        <v>56551.1</v>
      </c>
      <c r="U120">
        <v>36524.66</v>
      </c>
      <c r="V120">
        <v>36524.66</v>
      </c>
      <c r="W120">
        <v>41091.98</v>
      </c>
      <c r="X120">
        <v>36524.69</v>
      </c>
      <c r="Y120">
        <v>55152.450000000004</v>
      </c>
      <c r="Z120">
        <v>-24053.29</v>
      </c>
      <c r="AA120">
        <v>29645.89</v>
      </c>
      <c r="AB120">
        <v>33180.24</v>
      </c>
      <c r="AC120">
        <v>3566.3</v>
      </c>
      <c r="AD120">
        <v>0</v>
      </c>
      <c r="AE120" t="s">
        <v>904</v>
      </c>
      <c r="AF120" t="s">
        <v>924</v>
      </c>
      <c r="AG120" t="s">
        <v>935</v>
      </c>
      <c r="AH120" t="s">
        <v>107</v>
      </c>
    </row>
    <row r="121" spans="1:34" ht="15">
      <c r="A121" t="s">
        <v>898</v>
      </c>
      <c r="B121" t="s">
        <v>923</v>
      </c>
      <c r="C121" t="s">
        <v>931</v>
      </c>
      <c r="D121" t="s">
        <v>253</v>
      </c>
      <c r="E121" t="s">
        <v>106</v>
      </c>
      <c r="F121">
        <v>2012</v>
      </c>
      <c r="G121" t="s">
        <v>113</v>
      </c>
      <c r="H121" t="s">
        <v>254</v>
      </c>
      <c r="I121" t="s">
        <v>115</v>
      </c>
      <c r="J121" t="s">
        <v>129</v>
      </c>
      <c r="K121" t="s">
        <v>130</v>
      </c>
      <c r="L121">
        <v>0</v>
      </c>
      <c r="M121">
        <v>0</v>
      </c>
      <c r="N121">
        <v>-46556.63</v>
      </c>
      <c r="O121">
        <v>0</v>
      </c>
      <c r="P121">
        <v>46556.63</v>
      </c>
      <c r="Q121" t="s">
        <v>103</v>
      </c>
      <c r="R121">
        <v>0</v>
      </c>
      <c r="S121">
        <v>0</v>
      </c>
      <c r="T121">
        <v>0</v>
      </c>
      <c r="U121">
        <v>0</v>
      </c>
      <c r="V121">
        <v>0</v>
      </c>
      <c r="W121">
        <v>0</v>
      </c>
      <c r="X121">
        <v>0</v>
      </c>
      <c r="Y121">
        <v>0</v>
      </c>
      <c r="Z121">
        <v>0</v>
      </c>
      <c r="AA121">
        <v>0</v>
      </c>
      <c r="AB121">
        <v>0</v>
      </c>
      <c r="AC121">
        <v>-46556.63</v>
      </c>
      <c r="AD121">
        <v>0</v>
      </c>
      <c r="AE121" t="s">
        <v>904</v>
      </c>
      <c r="AF121" t="s">
        <v>924</v>
      </c>
      <c r="AG121" t="s">
        <v>935</v>
      </c>
      <c r="AH121" t="s">
        <v>107</v>
      </c>
    </row>
    <row r="122" spans="1:34" ht="15">
      <c r="A122" t="s">
        <v>898</v>
      </c>
      <c r="B122" t="s">
        <v>102</v>
      </c>
      <c r="C122" t="s">
        <v>931</v>
      </c>
      <c r="D122" t="s">
        <v>132</v>
      </c>
      <c r="E122" t="s">
        <v>102</v>
      </c>
      <c r="F122">
        <v>2012</v>
      </c>
      <c r="G122" t="s">
        <v>113</v>
      </c>
      <c r="H122" t="s">
        <v>133</v>
      </c>
      <c r="I122" t="s">
        <v>115</v>
      </c>
      <c r="J122" t="s">
        <v>129</v>
      </c>
      <c r="K122" t="s">
        <v>130</v>
      </c>
      <c r="L122">
        <v>0</v>
      </c>
      <c r="M122">
        <v>0</v>
      </c>
      <c r="N122">
        <v>0</v>
      </c>
      <c r="O122">
        <v>0</v>
      </c>
      <c r="P122">
        <v>0</v>
      </c>
      <c r="Q122" t="s">
        <v>103</v>
      </c>
      <c r="R122">
        <v>0</v>
      </c>
      <c r="S122">
        <v>15399.74</v>
      </c>
      <c r="T122">
        <v>-15399.74</v>
      </c>
      <c r="U122">
        <v>0</v>
      </c>
      <c r="V122">
        <v>7304.93</v>
      </c>
      <c r="W122">
        <v>1826.23</v>
      </c>
      <c r="X122">
        <v>3652.48</v>
      </c>
      <c r="Y122">
        <v>-12783.64</v>
      </c>
      <c r="Z122">
        <v>0</v>
      </c>
      <c r="AA122">
        <v>4446.89</v>
      </c>
      <c r="AB122">
        <v>-4446.89</v>
      </c>
      <c r="AC122">
        <v>0</v>
      </c>
      <c r="AD122">
        <v>0</v>
      </c>
      <c r="AE122" t="s">
        <v>904</v>
      </c>
      <c r="AF122" t="s">
        <v>105</v>
      </c>
      <c r="AG122" t="s">
        <v>935</v>
      </c>
      <c r="AH122" t="s">
        <v>105</v>
      </c>
    </row>
    <row r="123" spans="1:34" ht="15">
      <c r="A123" t="s">
        <v>898</v>
      </c>
      <c r="B123" t="s">
        <v>102</v>
      </c>
      <c r="C123" t="s">
        <v>931</v>
      </c>
      <c r="D123" t="s">
        <v>255</v>
      </c>
      <c r="E123" t="s">
        <v>102</v>
      </c>
      <c r="F123">
        <v>2012</v>
      </c>
      <c r="G123" t="s">
        <v>113</v>
      </c>
      <c r="H123" t="s">
        <v>256</v>
      </c>
      <c r="I123" t="s">
        <v>115</v>
      </c>
      <c r="J123" t="s">
        <v>129</v>
      </c>
      <c r="K123" t="s">
        <v>130</v>
      </c>
      <c r="L123">
        <v>27377</v>
      </c>
      <c r="M123">
        <v>27377</v>
      </c>
      <c r="N123">
        <v>0</v>
      </c>
      <c r="O123">
        <v>0</v>
      </c>
      <c r="P123">
        <v>27377</v>
      </c>
      <c r="Q123" t="s">
        <v>131</v>
      </c>
      <c r="R123">
        <v>0</v>
      </c>
      <c r="S123">
        <v>0</v>
      </c>
      <c r="T123">
        <v>0</v>
      </c>
      <c r="U123">
        <v>0</v>
      </c>
      <c r="V123">
        <v>0</v>
      </c>
      <c r="W123">
        <v>0</v>
      </c>
      <c r="X123">
        <v>0</v>
      </c>
      <c r="Y123">
        <v>0</v>
      </c>
      <c r="Z123">
        <v>0</v>
      </c>
      <c r="AA123">
        <v>0</v>
      </c>
      <c r="AB123">
        <v>0</v>
      </c>
      <c r="AC123">
        <v>0</v>
      </c>
      <c r="AD123">
        <v>0</v>
      </c>
      <c r="AE123" t="s">
        <v>904</v>
      </c>
      <c r="AF123" t="s">
        <v>105</v>
      </c>
      <c r="AG123" t="s">
        <v>935</v>
      </c>
      <c r="AH123" t="s">
        <v>105</v>
      </c>
    </row>
    <row r="124" spans="1:34" ht="15">
      <c r="A124" t="s">
        <v>898</v>
      </c>
      <c r="B124" t="s">
        <v>923</v>
      </c>
      <c r="C124" t="s">
        <v>931</v>
      </c>
      <c r="D124" t="s">
        <v>255</v>
      </c>
      <c r="E124" t="s">
        <v>106</v>
      </c>
      <c r="F124">
        <v>2012</v>
      </c>
      <c r="G124" t="s">
        <v>113</v>
      </c>
      <c r="H124" t="s">
        <v>256</v>
      </c>
      <c r="I124" t="s">
        <v>115</v>
      </c>
      <c r="J124" t="s">
        <v>129</v>
      </c>
      <c r="K124" t="s">
        <v>130</v>
      </c>
      <c r="L124">
        <v>0</v>
      </c>
      <c r="M124">
        <v>0</v>
      </c>
      <c r="N124">
        <v>53231.98</v>
      </c>
      <c r="O124">
        <v>0</v>
      </c>
      <c r="P124">
        <v>-53231.98</v>
      </c>
      <c r="Q124" t="s">
        <v>103</v>
      </c>
      <c r="R124">
        <v>9169.11</v>
      </c>
      <c r="S124">
        <v>3468.23</v>
      </c>
      <c r="T124">
        <v>5819.56</v>
      </c>
      <c r="U124">
        <v>4435.61</v>
      </c>
      <c r="V124">
        <v>3398.85</v>
      </c>
      <c r="W124">
        <v>2190.83</v>
      </c>
      <c r="X124">
        <v>2963.4700000000003</v>
      </c>
      <c r="Y124">
        <v>7585.34</v>
      </c>
      <c r="Z124">
        <v>2916.59</v>
      </c>
      <c r="AA124">
        <v>4385.27</v>
      </c>
      <c r="AB124">
        <v>3423.4</v>
      </c>
      <c r="AC124">
        <v>3475.7200000000003</v>
      </c>
      <c r="AD124">
        <v>0</v>
      </c>
      <c r="AE124" t="s">
        <v>904</v>
      </c>
      <c r="AF124" t="s">
        <v>924</v>
      </c>
      <c r="AG124" t="s">
        <v>935</v>
      </c>
      <c r="AH124" t="s">
        <v>107</v>
      </c>
    </row>
    <row r="125" spans="1:34" ht="15">
      <c r="A125" t="s">
        <v>898</v>
      </c>
      <c r="B125" t="s">
        <v>102</v>
      </c>
      <c r="C125" t="s">
        <v>931</v>
      </c>
      <c r="D125" t="s">
        <v>196</v>
      </c>
      <c r="E125" t="s">
        <v>102</v>
      </c>
      <c r="F125">
        <v>2012</v>
      </c>
      <c r="G125" t="s">
        <v>113</v>
      </c>
      <c r="H125" t="s">
        <v>197</v>
      </c>
      <c r="I125" t="s">
        <v>115</v>
      </c>
      <c r="J125" t="s">
        <v>129</v>
      </c>
      <c r="K125" t="s">
        <v>130</v>
      </c>
      <c r="L125">
        <v>36147</v>
      </c>
      <c r="M125">
        <v>36147</v>
      </c>
      <c r="N125">
        <v>0</v>
      </c>
      <c r="O125">
        <v>0</v>
      </c>
      <c r="P125">
        <v>36147</v>
      </c>
      <c r="Q125" t="s">
        <v>131</v>
      </c>
      <c r="R125">
        <v>0</v>
      </c>
      <c r="S125">
        <v>0</v>
      </c>
      <c r="T125">
        <v>0</v>
      </c>
      <c r="U125">
        <v>0</v>
      </c>
      <c r="V125">
        <v>0</v>
      </c>
      <c r="W125">
        <v>0</v>
      </c>
      <c r="X125">
        <v>0</v>
      </c>
      <c r="Y125">
        <v>0</v>
      </c>
      <c r="Z125">
        <v>0</v>
      </c>
      <c r="AA125">
        <v>0</v>
      </c>
      <c r="AB125">
        <v>0</v>
      </c>
      <c r="AC125">
        <v>0</v>
      </c>
      <c r="AD125">
        <v>0</v>
      </c>
      <c r="AE125" t="s">
        <v>904</v>
      </c>
      <c r="AF125" t="s">
        <v>105</v>
      </c>
      <c r="AG125" t="s">
        <v>935</v>
      </c>
      <c r="AH125" t="s">
        <v>105</v>
      </c>
    </row>
    <row r="126" spans="1:34" ht="15">
      <c r="A126" t="s">
        <v>898</v>
      </c>
      <c r="B126" t="s">
        <v>923</v>
      </c>
      <c r="C126" t="s">
        <v>931</v>
      </c>
      <c r="D126" t="s">
        <v>508</v>
      </c>
      <c r="E126" t="s">
        <v>106</v>
      </c>
      <c r="F126">
        <v>2012</v>
      </c>
      <c r="G126" t="s">
        <v>113</v>
      </c>
      <c r="H126" t="s">
        <v>509</v>
      </c>
      <c r="I126" t="s">
        <v>115</v>
      </c>
      <c r="J126" t="s">
        <v>129</v>
      </c>
      <c r="K126" t="s">
        <v>130</v>
      </c>
      <c r="L126">
        <v>0</v>
      </c>
      <c r="M126">
        <v>0</v>
      </c>
      <c r="N126">
        <v>58852.07</v>
      </c>
      <c r="O126">
        <v>0</v>
      </c>
      <c r="P126">
        <v>-58852.07</v>
      </c>
      <c r="Q126" t="s">
        <v>103</v>
      </c>
      <c r="R126">
        <v>7007.400000000001</v>
      </c>
      <c r="S126">
        <v>5567.3</v>
      </c>
      <c r="T126">
        <v>14991.39</v>
      </c>
      <c r="U126">
        <v>2394.41</v>
      </c>
      <c r="V126">
        <v>2360.1</v>
      </c>
      <c r="W126">
        <v>2463.58</v>
      </c>
      <c r="X126">
        <v>2444.59</v>
      </c>
      <c r="Y126">
        <v>9310.86</v>
      </c>
      <c r="Z126">
        <v>2519.96</v>
      </c>
      <c r="AA126">
        <v>2393.83</v>
      </c>
      <c r="AB126">
        <v>2570.09</v>
      </c>
      <c r="AC126">
        <v>4828.56</v>
      </c>
      <c r="AD126">
        <v>0</v>
      </c>
      <c r="AE126" t="s">
        <v>904</v>
      </c>
      <c r="AF126" t="s">
        <v>924</v>
      </c>
      <c r="AG126" t="s">
        <v>935</v>
      </c>
      <c r="AH126" t="s">
        <v>107</v>
      </c>
    </row>
    <row r="127" spans="1:34" ht="15">
      <c r="A127" t="s">
        <v>898</v>
      </c>
      <c r="B127" t="s">
        <v>102</v>
      </c>
      <c r="C127" t="s">
        <v>931</v>
      </c>
      <c r="D127" t="s">
        <v>134</v>
      </c>
      <c r="E127" t="s">
        <v>102</v>
      </c>
      <c r="F127">
        <v>2012</v>
      </c>
      <c r="G127" t="s">
        <v>113</v>
      </c>
      <c r="H127" t="s">
        <v>135</v>
      </c>
      <c r="I127" t="s">
        <v>115</v>
      </c>
      <c r="J127" t="s">
        <v>129</v>
      </c>
      <c r="K127" t="s">
        <v>136</v>
      </c>
      <c r="L127">
        <v>108360</v>
      </c>
      <c r="M127">
        <v>108360</v>
      </c>
      <c r="N127">
        <v>0</v>
      </c>
      <c r="O127">
        <v>0</v>
      </c>
      <c r="P127">
        <v>108360</v>
      </c>
      <c r="Q127" t="s">
        <v>131</v>
      </c>
      <c r="R127">
        <v>0</v>
      </c>
      <c r="S127">
        <v>0</v>
      </c>
      <c r="T127">
        <v>0</v>
      </c>
      <c r="U127">
        <v>0</v>
      </c>
      <c r="V127">
        <v>0</v>
      </c>
      <c r="W127">
        <v>0</v>
      </c>
      <c r="X127">
        <v>0</v>
      </c>
      <c r="Y127">
        <v>0</v>
      </c>
      <c r="Z127">
        <v>0</v>
      </c>
      <c r="AA127">
        <v>0</v>
      </c>
      <c r="AB127">
        <v>0</v>
      </c>
      <c r="AC127">
        <v>0</v>
      </c>
      <c r="AD127">
        <v>0</v>
      </c>
      <c r="AE127" t="s">
        <v>904</v>
      </c>
      <c r="AF127" t="s">
        <v>105</v>
      </c>
      <c r="AG127" t="s">
        <v>935</v>
      </c>
      <c r="AH127" t="s">
        <v>105</v>
      </c>
    </row>
    <row r="128" spans="1:34" ht="15">
      <c r="A128" t="s">
        <v>898</v>
      </c>
      <c r="B128" t="s">
        <v>923</v>
      </c>
      <c r="C128" t="s">
        <v>931</v>
      </c>
      <c r="D128" t="s">
        <v>134</v>
      </c>
      <c r="E128" t="s">
        <v>106</v>
      </c>
      <c r="F128">
        <v>2012</v>
      </c>
      <c r="G128" t="s">
        <v>113</v>
      </c>
      <c r="H128" t="s">
        <v>135</v>
      </c>
      <c r="I128" t="s">
        <v>115</v>
      </c>
      <c r="J128" t="s">
        <v>129</v>
      </c>
      <c r="K128" t="s">
        <v>136</v>
      </c>
      <c r="L128">
        <v>0</v>
      </c>
      <c r="M128">
        <v>0</v>
      </c>
      <c r="N128">
        <v>68352.91</v>
      </c>
      <c r="O128">
        <v>0</v>
      </c>
      <c r="P128">
        <v>-68352.91</v>
      </c>
      <c r="Q128" t="s">
        <v>103</v>
      </c>
      <c r="R128">
        <v>4592.62</v>
      </c>
      <c r="S128">
        <v>9030</v>
      </c>
      <c r="T128">
        <v>12177.380000000001</v>
      </c>
      <c r="U128">
        <v>7740</v>
      </c>
      <c r="V128">
        <v>7740</v>
      </c>
      <c r="W128">
        <v>7740</v>
      </c>
      <c r="X128">
        <v>7740</v>
      </c>
      <c r="Y128">
        <v>7740</v>
      </c>
      <c r="Z128">
        <v>-5177.09</v>
      </c>
      <c r="AA128">
        <v>6450</v>
      </c>
      <c r="AB128">
        <v>7740</v>
      </c>
      <c r="AC128">
        <v>-5160</v>
      </c>
      <c r="AD128">
        <v>0</v>
      </c>
      <c r="AE128" t="s">
        <v>904</v>
      </c>
      <c r="AF128" t="s">
        <v>924</v>
      </c>
      <c r="AG128" t="s">
        <v>935</v>
      </c>
      <c r="AH128" t="s">
        <v>107</v>
      </c>
    </row>
    <row r="129" spans="1:34" ht="15">
      <c r="A129" t="s">
        <v>898</v>
      </c>
      <c r="B129" t="s">
        <v>102</v>
      </c>
      <c r="C129" t="s">
        <v>931</v>
      </c>
      <c r="D129" t="s">
        <v>137</v>
      </c>
      <c r="E129" t="s">
        <v>102</v>
      </c>
      <c r="F129">
        <v>2012</v>
      </c>
      <c r="G129" t="s">
        <v>113</v>
      </c>
      <c r="H129" t="s">
        <v>138</v>
      </c>
      <c r="I129" t="s">
        <v>115</v>
      </c>
      <c r="J129" t="s">
        <v>129</v>
      </c>
      <c r="K129" t="s">
        <v>136</v>
      </c>
      <c r="L129">
        <v>46408</v>
      </c>
      <c r="M129">
        <v>46408</v>
      </c>
      <c r="N129">
        <v>0</v>
      </c>
      <c r="O129">
        <v>0</v>
      </c>
      <c r="P129">
        <v>46408</v>
      </c>
      <c r="Q129" t="s">
        <v>131</v>
      </c>
      <c r="R129">
        <v>0</v>
      </c>
      <c r="S129">
        <v>0</v>
      </c>
      <c r="T129">
        <v>0</v>
      </c>
      <c r="U129">
        <v>0</v>
      </c>
      <c r="V129">
        <v>0</v>
      </c>
      <c r="W129">
        <v>0</v>
      </c>
      <c r="X129">
        <v>0</v>
      </c>
      <c r="Y129">
        <v>0</v>
      </c>
      <c r="Z129">
        <v>0</v>
      </c>
      <c r="AA129">
        <v>0</v>
      </c>
      <c r="AB129">
        <v>0</v>
      </c>
      <c r="AC129">
        <v>0</v>
      </c>
      <c r="AD129">
        <v>0</v>
      </c>
      <c r="AE129" t="s">
        <v>904</v>
      </c>
      <c r="AF129" t="s">
        <v>105</v>
      </c>
      <c r="AG129" t="s">
        <v>935</v>
      </c>
      <c r="AH129" t="s">
        <v>105</v>
      </c>
    </row>
    <row r="130" spans="1:34" ht="15">
      <c r="A130" t="s">
        <v>898</v>
      </c>
      <c r="B130" t="s">
        <v>923</v>
      </c>
      <c r="C130" t="s">
        <v>931</v>
      </c>
      <c r="D130" t="s">
        <v>137</v>
      </c>
      <c r="E130" t="s">
        <v>106</v>
      </c>
      <c r="F130">
        <v>2012</v>
      </c>
      <c r="G130" t="s">
        <v>113</v>
      </c>
      <c r="H130" t="s">
        <v>138</v>
      </c>
      <c r="I130" t="s">
        <v>115</v>
      </c>
      <c r="J130" t="s">
        <v>129</v>
      </c>
      <c r="K130" t="s">
        <v>136</v>
      </c>
      <c r="L130">
        <v>0</v>
      </c>
      <c r="M130">
        <v>0</v>
      </c>
      <c r="N130">
        <v>35446.3</v>
      </c>
      <c r="O130">
        <v>0</v>
      </c>
      <c r="P130">
        <v>-35446.3</v>
      </c>
      <c r="Q130" t="s">
        <v>103</v>
      </c>
      <c r="R130">
        <v>2223.37</v>
      </c>
      <c r="S130">
        <v>4281.11</v>
      </c>
      <c r="T130">
        <v>6018.51</v>
      </c>
      <c r="U130">
        <v>3392.9900000000002</v>
      </c>
      <c r="V130">
        <v>3308.73</v>
      </c>
      <c r="W130">
        <v>3574.34</v>
      </c>
      <c r="X130">
        <v>3281.65</v>
      </c>
      <c r="Y130">
        <v>5593.28</v>
      </c>
      <c r="Z130">
        <v>-1749.51</v>
      </c>
      <c r="AA130">
        <v>2759.12</v>
      </c>
      <c r="AB130">
        <v>2532.3</v>
      </c>
      <c r="AC130">
        <v>230.41</v>
      </c>
      <c r="AD130">
        <v>0</v>
      </c>
      <c r="AE130" t="s">
        <v>904</v>
      </c>
      <c r="AF130" t="s">
        <v>924</v>
      </c>
      <c r="AG130" t="s">
        <v>935</v>
      </c>
      <c r="AH130" t="s">
        <v>107</v>
      </c>
    </row>
    <row r="131" spans="1:34" ht="15">
      <c r="A131" t="s">
        <v>898</v>
      </c>
      <c r="B131" t="s">
        <v>102</v>
      </c>
      <c r="C131" t="s">
        <v>931</v>
      </c>
      <c r="D131" t="s">
        <v>139</v>
      </c>
      <c r="E131" t="s">
        <v>102</v>
      </c>
      <c r="F131">
        <v>2012</v>
      </c>
      <c r="G131" t="s">
        <v>113</v>
      </c>
      <c r="H131" t="s">
        <v>140</v>
      </c>
      <c r="I131" t="s">
        <v>115</v>
      </c>
      <c r="J131" t="s">
        <v>129</v>
      </c>
      <c r="K131" t="s">
        <v>136</v>
      </c>
      <c r="L131">
        <v>43978.92</v>
      </c>
      <c r="M131">
        <v>43978.92</v>
      </c>
      <c r="N131">
        <v>0</v>
      </c>
      <c r="O131">
        <v>0</v>
      </c>
      <c r="P131">
        <v>43978.92</v>
      </c>
      <c r="Q131" t="s">
        <v>131</v>
      </c>
      <c r="R131">
        <v>0</v>
      </c>
      <c r="S131">
        <v>0</v>
      </c>
      <c r="T131">
        <v>0</v>
      </c>
      <c r="U131">
        <v>0</v>
      </c>
      <c r="V131">
        <v>0</v>
      </c>
      <c r="W131">
        <v>0</v>
      </c>
      <c r="X131">
        <v>0</v>
      </c>
      <c r="Y131">
        <v>0</v>
      </c>
      <c r="Z131">
        <v>0</v>
      </c>
      <c r="AA131">
        <v>0</v>
      </c>
      <c r="AB131">
        <v>0</v>
      </c>
      <c r="AC131">
        <v>0</v>
      </c>
      <c r="AD131">
        <v>0</v>
      </c>
      <c r="AE131" t="s">
        <v>904</v>
      </c>
      <c r="AF131" t="s">
        <v>105</v>
      </c>
      <c r="AG131" t="s">
        <v>935</v>
      </c>
      <c r="AH131" t="s">
        <v>105</v>
      </c>
    </row>
    <row r="132" spans="1:34" ht="15">
      <c r="A132" t="s">
        <v>898</v>
      </c>
      <c r="B132" t="s">
        <v>923</v>
      </c>
      <c r="C132" t="s">
        <v>931</v>
      </c>
      <c r="D132" t="s">
        <v>139</v>
      </c>
      <c r="E132" t="s">
        <v>106</v>
      </c>
      <c r="F132">
        <v>2012</v>
      </c>
      <c r="G132" t="s">
        <v>113</v>
      </c>
      <c r="H132" t="s">
        <v>140</v>
      </c>
      <c r="I132" t="s">
        <v>115</v>
      </c>
      <c r="J132" t="s">
        <v>129</v>
      </c>
      <c r="K132" t="s">
        <v>136</v>
      </c>
      <c r="L132">
        <v>0</v>
      </c>
      <c r="M132">
        <v>0</v>
      </c>
      <c r="N132">
        <v>34101.38</v>
      </c>
      <c r="O132">
        <v>0</v>
      </c>
      <c r="P132">
        <v>-34101.38</v>
      </c>
      <c r="Q132" t="s">
        <v>103</v>
      </c>
      <c r="R132">
        <v>2070.2200000000003</v>
      </c>
      <c r="S132">
        <v>3982.25</v>
      </c>
      <c r="T132">
        <v>5608.57</v>
      </c>
      <c r="U132">
        <v>3143.21</v>
      </c>
      <c r="V132">
        <v>2993.68</v>
      </c>
      <c r="W132">
        <v>3191.17</v>
      </c>
      <c r="X132">
        <v>3010.23</v>
      </c>
      <c r="Y132">
        <v>5193.13</v>
      </c>
      <c r="Z132">
        <v>-1343.94</v>
      </c>
      <c r="AA132">
        <v>2626.2400000000002</v>
      </c>
      <c r="AB132">
        <v>2824.43</v>
      </c>
      <c r="AC132">
        <v>802.19</v>
      </c>
      <c r="AD132">
        <v>0</v>
      </c>
      <c r="AE132" t="s">
        <v>904</v>
      </c>
      <c r="AF132" t="s">
        <v>924</v>
      </c>
      <c r="AG132" t="s">
        <v>935</v>
      </c>
      <c r="AH132" t="s">
        <v>107</v>
      </c>
    </row>
    <row r="133" spans="1:34" ht="15">
      <c r="A133" t="s">
        <v>898</v>
      </c>
      <c r="B133" t="s">
        <v>102</v>
      </c>
      <c r="C133" t="s">
        <v>931</v>
      </c>
      <c r="D133" t="s">
        <v>141</v>
      </c>
      <c r="E133" t="s">
        <v>102</v>
      </c>
      <c r="F133">
        <v>2012</v>
      </c>
      <c r="G133" t="s">
        <v>113</v>
      </c>
      <c r="H133" t="s">
        <v>142</v>
      </c>
      <c r="I133" t="s">
        <v>115</v>
      </c>
      <c r="J133" t="s">
        <v>129</v>
      </c>
      <c r="K133" t="s">
        <v>136</v>
      </c>
      <c r="L133">
        <v>19535.920000000002</v>
      </c>
      <c r="M133">
        <v>19535.920000000002</v>
      </c>
      <c r="N133">
        <v>0</v>
      </c>
      <c r="O133">
        <v>0</v>
      </c>
      <c r="P133">
        <v>19535.920000000002</v>
      </c>
      <c r="Q133" t="s">
        <v>131</v>
      </c>
      <c r="R133">
        <v>0</v>
      </c>
      <c r="S133">
        <v>0</v>
      </c>
      <c r="T133">
        <v>0</v>
      </c>
      <c r="U133">
        <v>0</v>
      </c>
      <c r="V133">
        <v>0</v>
      </c>
      <c r="W133">
        <v>0</v>
      </c>
      <c r="X133">
        <v>0</v>
      </c>
      <c r="Y133">
        <v>0</v>
      </c>
      <c r="Z133">
        <v>0</v>
      </c>
      <c r="AA133">
        <v>0</v>
      </c>
      <c r="AB133">
        <v>0</v>
      </c>
      <c r="AC133">
        <v>0</v>
      </c>
      <c r="AD133">
        <v>0</v>
      </c>
      <c r="AE133" t="s">
        <v>904</v>
      </c>
      <c r="AF133" t="s">
        <v>105</v>
      </c>
      <c r="AG133" t="s">
        <v>935</v>
      </c>
      <c r="AH133" t="s">
        <v>105</v>
      </c>
    </row>
    <row r="134" spans="1:34" ht="15">
      <c r="A134" t="s">
        <v>898</v>
      </c>
      <c r="B134" t="s">
        <v>923</v>
      </c>
      <c r="C134" t="s">
        <v>931</v>
      </c>
      <c r="D134" t="s">
        <v>141</v>
      </c>
      <c r="E134" t="s">
        <v>106</v>
      </c>
      <c r="F134">
        <v>2012</v>
      </c>
      <c r="G134" t="s">
        <v>113</v>
      </c>
      <c r="H134" t="s">
        <v>142</v>
      </c>
      <c r="I134" t="s">
        <v>115</v>
      </c>
      <c r="J134" t="s">
        <v>129</v>
      </c>
      <c r="K134" t="s">
        <v>136</v>
      </c>
      <c r="L134">
        <v>0</v>
      </c>
      <c r="M134">
        <v>0</v>
      </c>
      <c r="N134">
        <v>19536</v>
      </c>
      <c r="O134">
        <v>0</v>
      </c>
      <c r="P134">
        <v>-19536</v>
      </c>
      <c r="Q134" t="s">
        <v>103</v>
      </c>
      <c r="R134">
        <v>0</v>
      </c>
      <c r="S134">
        <v>0</v>
      </c>
      <c r="T134">
        <v>0</v>
      </c>
      <c r="U134">
        <v>0</v>
      </c>
      <c r="V134">
        <v>0</v>
      </c>
      <c r="W134">
        <v>9768</v>
      </c>
      <c r="X134">
        <v>1628</v>
      </c>
      <c r="Y134">
        <v>1628</v>
      </c>
      <c r="Z134">
        <v>1628</v>
      </c>
      <c r="AA134">
        <v>1628</v>
      </c>
      <c r="AB134">
        <v>1628</v>
      </c>
      <c r="AC134">
        <v>1628</v>
      </c>
      <c r="AD134">
        <v>0</v>
      </c>
      <c r="AE134" t="s">
        <v>904</v>
      </c>
      <c r="AF134" t="s">
        <v>924</v>
      </c>
      <c r="AG134" t="s">
        <v>935</v>
      </c>
      <c r="AH134" t="s">
        <v>107</v>
      </c>
    </row>
    <row r="135" spans="1:34" ht="15">
      <c r="A135" t="s">
        <v>898</v>
      </c>
      <c r="B135" t="s">
        <v>923</v>
      </c>
      <c r="C135" t="s">
        <v>931</v>
      </c>
      <c r="D135" t="s">
        <v>488</v>
      </c>
      <c r="E135" t="s">
        <v>106</v>
      </c>
      <c r="F135">
        <v>2012</v>
      </c>
      <c r="G135" t="s">
        <v>113</v>
      </c>
      <c r="H135" t="s">
        <v>489</v>
      </c>
      <c r="I135" t="s">
        <v>115</v>
      </c>
      <c r="J135" t="s">
        <v>129</v>
      </c>
      <c r="K135" t="s">
        <v>136</v>
      </c>
      <c r="L135">
        <v>0</v>
      </c>
      <c r="M135">
        <v>0</v>
      </c>
      <c r="N135">
        <v>501.43</v>
      </c>
      <c r="O135">
        <v>0</v>
      </c>
      <c r="P135">
        <v>-501.43</v>
      </c>
      <c r="Q135" t="s">
        <v>103</v>
      </c>
      <c r="R135">
        <v>32.5</v>
      </c>
      <c r="S135">
        <v>65</v>
      </c>
      <c r="T135">
        <v>78.93</v>
      </c>
      <c r="U135">
        <v>65</v>
      </c>
      <c r="V135">
        <v>65</v>
      </c>
      <c r="W135">
        <v>65</v>
      </c>
      <c r="X135">
        <v>65</v>
      </c>
      <c r="Y135">
        <v>65</v>
      </c>
      <c r="Z135">
        <v>0</v>
      </c>
      <c r="AA135">
        <v>0</v>
      </c>
      <c r="AB135">
        <v>0</v>
      </c>
      <c r="AC135">
        <v>0</v>
      </c>
      <c r="AD135">
        <v>0</v>
      </c>
      <c r="AE135" t="s">
        <v>904</v>
      </c>
      <c r="AF135" t="s">
        <v>924</v>
      </c>
      <c r="AG135" t="s">
        <v>935</v>
      </c>
      <c r="AH135" t="s">
        <v>107</v>
      </c>
    </row>
    <row r="136" spans="1:34" ht="15">
      <c r="A136" t="s">
        <v>898</v>
      </c>
      <c r="B136" t="s">
        <v>102</v>
      </c>
      <c r="C136" t="s">
        <v>931</v>
      </c>
      <c r="D136" t="s">
        <v>143</v>
      </c>
      <c r="E136" t="s">
        <v>102</v>
      </c>
      <c r="F136">
        <v>2012</v>
      </c>
      <c r="G136" t="s">
        <v>113</v>
      </c>
      <c r="H136" t="s">
        <v>144</v>
      </c>
      <c r="I136" t="s">
        <v>115</v>
      </c>
      <c r="J136" t="s">
        <v>129</v>
      </c>
      <c r="K136" t="s">
        <v>136</v>
      </c>
      <c r="L136">
        <v>0</v>
      </c>
      <c r="M136">
        <v>0</v>
      </c>
      <c r="N136">
        <v>0</v>
      </c>
      <c r="O136">
        <v>0</v>
      </c>
      <c r="P136">
        <v>0</v>
      </c>
      <c r="Q136" t="s">
        <v>103</v>
      </c>
      <c r="R136">
        <v>0</v>
      </c>
      <c r="S136">
        <v>5081.96</v>
      </c>
      <c r="T136">
        <v>-5081.96</v>
      </c>
      <c r="U136">
        <v>0</v>
      </c>
      <c r="V136">
        <v>1260.49</v>
      </c>
      <c r="W136">
        <v>255.57</v>
      </c>
      <c r="X136">
        <v>726.97</v>
      </c>
      <c r="Y136">
        <v>-2243.03</v>
      </c>
      <c r="Z136">
        <v>0</v>
      </c>
      <c r="AA136">
        <v>754.87</v>
      </c>
      <c r="AB136">
        <v>-754.87</v>
      </c>
      <c r="AC136">
        <v>0</v>
      </c>
      <c r="AD136">
        <v>0</v>
      </c>
      <c r="AE136" t="s">
        <v>904</v>
      </c>
      <c r="AF136" t="s">
        <v>105</v>
      </c>
      <c r="AG136" t="s">
        <v>935</v>
      </c>
      <c r="AH136" t="s">
        <v>105</v>
      </c>
    </row>
    <row r="137" spans="1:34" ht="15">
      <c r="A137" t="s">
        <v>898</v>
      </c>
      <c r="B137" t="s">
        <v>923</v>
      </c>
      <c r="C137" t="s">
        <v>931</v>
      </c>
      <c r="D137" t="s">
        <v>198</v>
      </c>
      <c r="E137" t="s">
        <v>106</v>
      </c>
      <c r="F137">
        <v>2012</v>
      </c>
      <c r="G137" t="s">
        <v>113</v>
      </c>
      <c r="H137" t="s">
        <v>199</v>
      </c>
      <c r="I137" t="s">
        <v>115</v>
      </c>
      <c r="J137" t="s">
        <v>147</v>
      </c>
      <c r="L137">
        <v>0</v>
      </c>
      <c r="M137">
        <v>0</v>
      </c>
      <c r="N137">
        <v>68.21000000000001</v>
      </c>
      <c r="O137">
        <v>0</v>
      </c>
      <c r="P137">
        <v>-68.21000000000001</v>
      </c>
      <c r="Q137" t="s">
        <v>103</v>
      </c>
      <c r="R137">
        <v>0</v>
      </c>
      <c r="S137">
        <v>0</v>
      </c>
      <c r="T137">
        <v>0</v>
      </c>
      <c r="U137">
        <v>0</v>
      </c>
      <c r="V137">
        <v>0</v>
      </c>
      <c r="W137">
        <v>0</v>
      </c>
      <c r="X137">
        <v>0</v>
      </c>
      <c r="Y137">
        <v>0</v>
      </c>
      <c r="Z137">
        <v>68.21000000000001</v>
      </c>
      <c r="AA137">
        <v>0</v>
      </c>
      <c r="AB137">
        <v>0</v>
      </c>
      <c r="AC137">
        <v>0</v>
      </c>
      <c r="AD137">
        <v>0</v>
      </c>
      <c r="AE137" t="s">
        <v>904</v>
      </c>
      <c r="AF137" t="s">
        <v>924</v>
      </c>
      <c r="AG137" t="s">
        <v>935</v>
      </c>
      <c r="AH137" t="s">
        <v>107</v>
      </c>
    </row>
    <row r="138" spans="1:34" ht="15">
      <c r="A138" t="s">
        <v>898</v>
      </c>
      <c r="B138" t="s">
        <v>102</v>
      </c>
      <c r="C138" t="s">
        <v>931</v>
      </c>
      <c r="D138" t="s">
        <v>200</v>
      </c>
      <c r="E138" t="s">
        <v>102</v>
      </c>
      <c r="F138">
        <v>2012</v>
      </c>
      <c r="G138" t="s">
        <v>113</v>
      </c>
      <c r="H138" t="s">
        <v>201</v>
      </c>
      <c r="I138" t="s">
        <v>115</v>
      </c>
      <c r="J138" t="s">
        <v>147</v>
      </c>
      <c r="L138">
        <v>15980</v>
      </c>
      <c r="M138">
        <v>15980</v>
      </c>
      <c r="N138">
        <v>0</v>
      </c>
      <c r="O138">
        <v>0</v>
      </c>
      <c r="P138">
        <v>15980</v>
      </c>
      <c r="Q138" t="s">
        <v>131</v>
      </c>
      <c r="R138">
        <v>0</v>
      </c>
      <c r="S138">
        <v>0</v>
      </c>
      <c r="T138">
        <v>0</v>
      </c>
      <c r="U138">
        <v>0</v>
      </c>
      <c r="V138">
        <v>0</v>
      </c>
      <c r="W138">
        <v>0</v>
      </c>
      <c r="X138">
        <v>0</v>
      </c>
      <c r="Y138">
        <v>0</v>
      </c>
      <c r="Z138">
        <v>0</v>
      </c>
      <c r="AA138">
        <v>0</v>
      </c>
      <c r="AB138">
        <v>0</v>
      </c>
      <c r="AC138">
        <v>0</v>
      </c>
      <c r="AD138">
        <v>0</v>
      </c>
      <c r="AE138" t="s">
        <v>904</v>
      </c>
      <c r="AF138" t="s">
        <v>105</v>
      </c>
      <c r="AG138" t="s">
        <v>935</v>
      </c>
      <c r="AH138" t="s">
        <v>105</v>
      </c>
    </row>
    <row r="139" spans="1:34" ht="15">
      <c r="A139" t="s">
        <v>898</v>
      </c>
      <c r="B139" t="s">
        <v>923</v>
      </c>
      <c r="C139" t="s">
        <v>931</v>
      </c>
      <c r="D139" t="s">
        <v>200</v>
      </c>
      <c r="E139" t="s">
        <v>106</v>
      </c>
      <c r="F139">
        <v>2012</v>
      </c>
      <c r="G139" t="s">
        <v>113</v>
      </c>
      <c r="H139" t="s">
        <v>201</v>
      </c>
      <c r="I139" t="s">
        <v>115</v>
      </c>
      <c r="J139" t="s">
        <v>147</v>
      </c>
      <c r="L139">
        <v>0</v>
      </c>
      <c r="M139">
        <v>0</v>
      </c>
      <c r="N139">
        <v>574.66</v>
      </c>
      <c r="O139">
        <v>0</v>
      </c>
      <c r="P139">
        <v>-574.66</v>
      </c>
      <c r="Q139" t="s">
        <v>103</v>
      </c>
      <c r="R139">
        <v>0</v>
      </c>
      <c r="S139">
        <v>0</v>
      </c>
      <c r="T139">
        <v>0</v>
      </c>
      <c r="U139">
        <v>0</v>
      </c>
      <c r="V139">
        <v>0</v>
      </c>
      <c r="W139">
        <v>0</v>
      </c>
      <c r="X139">
        <v>0</v>
      </c>
      <c r="Y139">
        <v>0</v>
      </c>
      <c r="Z139">
        <v>0</v>
      </c>
      <c r="AA139">
        <v>574.66</v>
      </c>
      <c r="AB139">
        <v>0</v>
      </c>
      <c r="AC139">
        <v>0</v>
      </c>
      <c r="AD139">
        <v>0</v>
      </c>
      <c r="AE139" t="s">
        <v>904</v>
      </c>
      <c r="AF139" t="s">
        <v>924</v>
      </c>
      <c r="AG139" t="s">
        <v>935</v>
      </c>
      <c r="AH139" t="s">
        <v>107</v>
      </c>
    </row>
    <row r="140" spans="1:34" ht="15">
      <c r="A140" t="s">
        <v>898</v>
      </c>
      <c r="B140" t="s">
        <v>102</v>
      </c>
      <c r="C140" t="s">
        <v>931</v>
      </c>
      <c r="D140" t="s">
        <v>232</v>
      </c>
      <c r="E140" t="s">
        <v>102</v>
      </c>
      <c r="F140">
        <v>2012</v>
      </c>
      <c r="G140" t="s">
        <v>113</v>
      </c>
      <c r="H140" t="s">
        <v>233</v>
      </c>
      <c r="I140" t="s">
        <v>115</v>
      </c>
      <c r="J140" t="s">
        <v>147</v>
      </c>
      <c r="L140">
        <v>13500</v>
      </c>
      <c r="M140">
        <v>13500</v>
      </c>
      <c r="N140">
        <v>0</v>
      </c>
      <c r="O140">
        <v>0</v>
      </c>
      <c r="P140">
        <v>13500</v>
      </c>
      <c r="Q140" t="s">
        <v>131</v>
      </c>
      <c r="R140">
        <v>0</v>
      </c>
      <c r="S140">
        <v>0</v>
      </c>
      <c r="T140">
        <v>0</v>
      </c>
      <c r="U140">
        <v>0</v>
      </c>
      <c r="V140">
        <v>0</v>
      </c>
      <c r="W140">
        <v>0</v>
      </c>
      <c r="X140">
        <v>0</v>
      </c>
      <c r="Y140">
        <v>0</v>
      </c>
      <c r="Z140">
        <v>0</v>
      </c>
      <c r="AA140">
        <v>0</v>
      </c>
      <c r="AB140">
        <v>0</v>
      </c>
      <c r="AC140">
        <v>0</v>
      </c>
      <c r="AD140">
        <v>0</v>
      </c>
      <c r="AE140" t="s">
        <v>904</v>
      </c>
      <c r="AF140" t="s">
        <v>105</v>
      </c>
      <c r="AG140" t="s">
        <v>935</v>
      </c>
      <c r="AH140" t="s">
        <v>105</v>
      </c>
    </row>
    <row r="141" spans="1:34" ht="15">
      <c r="A141" t="s">
        <v>898</v>
      </c>
      <c r="B141" t="s">
        <v>923</v>
      </c>
      <c r="C141" t="s">
        <v>931</v>
      </c>
      <c r="D141" t="s">
        <v>232</v>
      </c>
      <c r="E141" t="s">
        <v>106</v>
      </c>
      <c r="F141">
        <v>2012</v>
      </c>
      <c r="G141" t="s">
        <v>113</v>
      </c>
      <c r="H141" t="s">
        <v>233</v>
      </c>
      <c r="I141" t="s">
        <v>115</v>
      </c>
      <c r="J141" t="s">
        <v>147</v>
      </c>
      <c r="L141">
        <v>0</v>
      </c>
      <c r="M141">
        <v>0</v>
      </c>
      <c r="N141">
        <v>64956.55</v>
      </c>
      <c r="O141">
        <v>32.92</v>
      </c>
      <c r="P141">
        <v>-64989.47</v>
      </c>
      <c r="Q141" t="s">
        <v>103</v>
      </c>
      <c r="R141">
        <v>0</v>
      </c>
      <c r="S141">
        <v>2775.65</v>
      </c>
      <c r="T141">
        <v>2477.05</v>
      </c>
      <c r="U141">
        <v>370.69</v>
      </c>
      <c r="V141">
        <v>25160.75</v>
      </c>
      <c r="W141">
        <v>4779.92</v>
      </c>
      <c r="X141">
        <v>9608.28</v>
      </c>
      <c r="Y141">
        <v>5715.61</v>
      </c>
      <c r="Z141">
        <v>0</v>
      </c>
      <c r="AA141">
        <v>202.99</v>
      </c>
      <c r="AB141">
        <v>9304.24</v>
      </c>
      <c r="AC141">
        <v>4561.37</v>
      </c>
      <c r="AD141">
        <v>0</v>
      </c>
      <c r="AE141" t="s">
        <v>904</v>
      </c>
      <c r="AF141" t="s">
        <v>924</v>
      </c>
      <c r="AG141" t="s">
        <v>935</v>
      </c>
      <c r="AH141" t="s">
        <v>107</v>
      </c>
    </row>
    <row r="142" spans="1:34" ht="15">
      <c r="A142" t="s">
        <v>898</v>
      </c>
      <c r="B142" t="s">
        <v>923</v>
      </c>
      <c r="C142" t="s">
        <v>931</v>
      </c>
      <c r="D142" t="s">
        <v>232</v>
      </c>
      <c r="E142" t="s">
        <v>108</v>
      </c>
      <c r="F142">
        <v>2012</v>
      </c>
      <c r="G142" t="s">
        <v>113</v>
      </c>
      <c r="H142" t="s">
        <v>233</v>
      </c>
      <c r="I142" t="s">
        <v>115</v>
      </c>
      <c r="J142" t="s">
        <v>147</v>
      </c>
      <c r="L142">
        <v>0</v>
      </c>
      <c r="M142">
        <v>0</v>
      </c>
      <c r="N142">
        <v>8111.110000000001</v>
      </c>
      <c r="O142">
        <v>0</v>
      </c>
      <c r="P142">
        <v>-8111.110000000001</v>
      </c>
      <c r="Q142" t="s">
        <v>103</v>
      </c>
      <c r="R142">
        <v>0</v>
      </c>
      <c r="S142">
        <v>0</v>
      </c>
      <c r="T142">
        <v>0</v>
      </c>
      <c r="U142">
        <v>0</v>
      </c>
      <c r="V142">
        <v>0</v>
      </c>
      <c r="W142">
        <v>0</v>
      </c>
      <c r="X142">
        <v>0</v>
      </c>
      <c r="Y142">
        <v>0</v>
      </c>
      <c r="Z142">
        <v>0</v>
      </c>
      <c r="AA142">
        <v>0</v>
      </c>
      <c r="AB142">
        <v>0</v>
      </c>
      <c r="AC142">
        <v>8111.110000000001</v>
      </c>
      <c r="AD142">
        <v>0</v>
      </c>
      <c r="AE142" t="s">
        <v>904</v>
      </c>
      <c r="AF142" t="s">
        <v>924</v>
      </c>
      <c r="AG142" t="s">
        <v>935</v>
      </c>
      <c r="AH142" t="s">
        <v>109</v>
      </c>
    </row>
    <row r="143" spans="1:34" ht="15">
      <c r="A143" t="s">
        <v>898</v>
      </c>
      <c r="B143" t="s">
        <v>923</v>
      </c>
      <c r="C143" t="s">
        <v>931</v>
      </c>
      <c r="D143" t="s">
        <v>173</v>
      </c>
      <c r="E143" t="s">
        <v>106</v>
      </c>
      <c r="F143">
        <v>2012</v>
      </c>
      <c r="G143" t="s">
        <v>113</v>
      </c>
      <c r="H143" t="s">
        <v>174</v>
      </c>
      <c r="I143" t="s">
        <v>115</v>
      </c>
      <c r="J143" t="s">
        <v>147</v>
      </c>
      <c r="L143">
        <v>0</v>
      </c>
      <c r="M143">
        <v>0</v>
      </c>
      <c r="N143">
        <v>2329.34</v>
      </c>
      <c r="O143">
        <v>0</v>
      </c>
      <c r="P143">
        <v>-2329.34</v>
      </c>
      <c r="Q143" t="s">
        <v>103</v>
      </c>
      <c r="R143">
        <v>0</v>
      </c>
      <c r="S143">
        <v>0</v>
      </c>
      <c r="T143">
        <v>0</v>
      </c>
      <c r="U143">
        <v>2243.51</v>
      </c>
      <c r="V143">
        <v>0</v>
      </c>
      <c r="W143">
        <v>-0.02</v>
      </c>
      <c r="X143">
        <v>0</v>
      </c>
      <c r="Y143">
        <v>0</v>
      </c>
      <c r="Z143">
        <v>0</v>
      </c>
      <c r="AA143">
        <v>85.85000000000001</v>
      </c>
      <c r="AB143">
        <v>0</v>
      </c>
      <c r="AC143">
        <v>0</v>
      </c>
      <c r="AD143">
        <v>0</v>
      </c>
      <c r="AE143" t="s">
        <v>904</v>
      </c>
      <c r="AF143" t="s">
        <v>924</v>
      </c>
      <c r="AG143" t="s">
        <v>935</v>
      </c>
      <c r="AH143" t="s">
        <v>107</v>
      </c>
    </row>
    <row r="144" spans="1:34" ht="15">
      <c r="A144" t="s">
        <v>898</v>
      </c>
      <c r="B144" t="s">
        <v>102</v>
      </c>
      <c r="C144" t="s">
        <v>931</v>
      </c>
      <c r="D144" t="s">
        <v>175</v>
      </c>
      <c r="E144" t="s">
        <v>102</v>
      </c>
      <c r="F144">
        <v>2012</v>
      </c>
      <c r="G144" t="s">
        <v>113</v>
      </c>
      <c r="H144" t="s">
        <v>176</v>
      </c>
      <c r="I144" t="s">
        <v>115</v>
      </c>
      <c r="J144" t="s">
        <v>147</v>
      </c>
      <c r="L144">
        <v>375</v>
      </c>
      <c r="M144">
        <v>375</v>
      </c>
      <c r="N144">
        <v>0</v>
      </c>
      <c r="O144">
        <v>0</v>
      </c>
      <c r="P144">
        <v>375</v>
      </c>
      <c r="Q144" t="s">
        <v>131</v>
      </c>
      <c r="R144">
        <v>0</v>
      </c>
      <c r="S144">
        <v>0</v>
      </c>
      <c r="T144">
        <v>0</v>
      </c>
      <c r="U144">
        <v>0</v>
      </c>
      <c r="V144">
        <v>0</v>
      </c>
      <c r="W144">
        <v>0</v>
      </c>
      <c r="X144">
        <v>0</v>
      </c>
      <c r="Y144">
        <v>0</v>
      </c>
      <c r="Z144">
        <v>0</v>
      </c>
      <c r="AA144">
        <v>0</v>
      </c>
      <c r="AB144">
        <v>0</v>
      </c>
      <c r="AC144">
        <v>0</v>
      </c>
      <c r="AD144">
        <v>0</v>
      </c>
      <c r="AE144" t="s">
        <v>904</v>
      </c>
      <c r="AF144" t="s">
        <v>105</v>
      </c>
      <c r="AG144" t="s">
        <v>935</v>
      </c>
      <c r="AH144" t="s">
        <v>105</v>
      </c>
    </row>
    <row r="145" spans="1:34" ht="15">
      <c r="A145" t="s">
        <v>898</v>
      </c>
      <c r="B145" t="s">
        <v>923</v>
      </c>
      <c r="C145" t="s">
        <v>931</v>
      </c>
      <c r="D145" t="s">
        <v>175</v>
      </c>
      <c r="E145" t="s">
        <v>106</v>
      </c>
      <c r="F145">
        <v>2012</v>
      </c>
      <c r="G145" t="s">
        <v>113</v>
      </c>
      <c r="H145" t="s">
        <v>176</v>
      </c>
      <c r="I145" t="s">
        <v>115</v>
      </c>
      <c r="J145" t="s">
        <v>147</v>
      </c>
      <c r="L145">
        <v>0</v>
      </c>
      <c r="M145">
        <v>0</v>
      </c>
      <c r="N145">
        <v>57.97</v>
      </c>
      <c r="O145">
        <v>0</v>
      </c>
      <c r="P145">
        <v>-57.97</v>
      </c>
      <c r="Q145" t="s">
        <v>103</v>
      </c>
      <c r="R145">
        <v>0</v>
      </c>
      <c r="S145">
        <v>0</v>
      </c>
      <c r="T145">
        <v>0</v>
      </c>
      <c r="U145">
        <v>0</v>
      </c>
      <c r="V145">
        <v>0</v>
      </c>
      <c r="W145">
        <v>0</v>
      </c>
      <c r="X145">
        <v>0</v>
      </c>
      <c r="Y145">
        <v>0</v>
      </c>
      <c r="Z145">
        <v>0</v>
      </c>
      <c r="AA145">
        <v>0</v>
      </c>
      <c r="AB145">
        <v>0</v>
      </c>
      <c r="AC145">
        <v>57.97</v>
      </c>
      <c r="AD145">
        <v>0</v>
      </c>
      <c r="AE145" t="s">
        <v>904</v>
      </c>
      <c r="AF145" t="s">
        <v>924</v>
      </c>
      <c r="AG145" t="s">
        <v>935</v>
      </c>
      <c r="AH145" t="s">
        <v>107</v>
      </c>
    </row>
    <row r="146" spans="1:34" ht="15">
      <c r="A146" t="s">
        <v>898</v>
      </c>
      <c r="B146" t="s">
        <v>923</v>
      </c>
      <c r="C146" t="s">
        <v>931</v>
      </c>
      <c r="D146" t="s">
        <v>390</v>
      </c>
      <c r="E146" t="s">
        <v>102</v>
      </c>
      <c r="F146">
        <v>2012</v>
      </c>
      <c r="G146" t="s">
        <v>113</v>
      </c>
      <c r="H146" t="s">
        <v>391</v>
      </c>
      <c r="I146" t="s">
        <v>115</v>
      </c>
      <c r="J146" t="s">
        <v>147</v>
      </c>
      <c r="L146">
        <v>0</v>
      </c>
      <c r="M146">
        <v>0</v>
      </c>
      <c r="N146">
        <v>0</v>
      </c>
      <c r="O146">
        <v>0</v>
      </c>
      <c r="P146">
        <v>0</v>
      </c>
      <c r="Q146" t="s">
        <v>103</v>
      </c>
      <c r="R146">
        <v>0</v>
      </c>
      <c r="S146">
        <v>0</v>
      </c>
      <c r="T146">
        <v>0</v>
      </c>
      <c r="U146">
        <v>0</v>
      </c>
      <c r="V146">
        <v>0</v>
      </c>
      <c r="W146">
        <v>0</v>
      </c>
      <c r="X146">
        <v>0</v>
      </c>
      <c r="Y146">
        <v>0</v>
      </c>
      <c r="Z146">
        <v>0</v>
      </c>
      <c r="AA146">
        <v>0</v>
      </c>
      <c r="AB146">
        <v>-763.22</v>
      </c>
      <c r="AC146">
        <v>-1909.69</v>
      </c>
      <c r="AD146">
        <v>2672.91</v>
      </c>
      <c r="AE146" t="s">
        <v>904</v>
      </c>
      <c r="AF146" t="s">
        <v>924</v>
      </c>
      <c r="AG146" t="s">
        <v>935</v>
      </c>
      <c r="AH146" t="s">
        <v>105</v>
      </c>
    </row>
    <row r="147" spans="1:34" ht="15">
      <c r="A147" t="s">
        <v>898</v>
      </c>
      <c r="B147" t="s">
        <v>923</v>
      </c>
      <c r="C147" t="s">
        <v>931</v>
      </c>
      <c r="D147" t="s">
        <v>390</v>
      </c>
      <c r="E147" t="s">
        <v>106</v>
      </c>
      <c r="F147">
        <v>2012</v>
      </c>
      <c r="G147" t="s">
        <v>113</v>
      </c>
      <c r="H147" t="s">
        <v>391</v>
      </c>
      <c r="I147" t="s">
        <v>115</v>
      </c>
      <c r="J147" t="s">
        <v>147</v>
      </c>
      <c r="L147">
        <v>0</v>
      </c>
      <c r="M147">
        <v>0</v>
      </c>
      <c r="N147">
        <v>9832.710000000001</v>
      </c>
      <c r="O147">
        <v>188.44</v>
      </c>
      <c r="P147">
        <v>-10021.15</v>
      </c>
      <c r="Q147" t="s">
        <v>103</v>
      </c>
      <c r="R147">
        <v>0</v>
      </c>
      <c r="S147">
        <v>0</v>
      </c>
      <c r="T147">
        <v>30.3</v>
      </c>
      <c r="U147">
        <v>0</v>
      </c>
      <c r="V147">
        <v>2801.18</v>
      </c>
      <c r="W147">
        <v>-0.01</v>
      </c>
      <c r="X147">
        <v>1141.8700000000001</v>
      </c>
      <c r="Y147">
        <v>323.8</v>
      </c>
      <c r="Z147">
        <v>2038.8400000000001</v>
      </c>
      <c r="AA147">
        <v>1913.8500000000001</v>
      </c>
      <c r="AB147">
        <v>2835</v>
      </c>
      <c r="AC147">
        <v>1420.79</v>
      </c>
      <c r="AD147">
        <v>-2672.91</v>
      </c>
      <c r="AE147" t="s">
        <v>904</v>
      </c>
      <c r="AF147" t="s">
        <v>924</v>
      </c>
      <c r="AG147" t="s">
        <v>935</v>
      </c>
      <c r="AH147" t="s">
        <v>107</v>
      </c>
    </row>
    <row r="148" spans="1:34" ht="15">
      <c r="A148" t="s">
        <v>898</v>
      </c>
      <c r="B148" t="s">
        <v>102</v>
      </c>
      <c r="C148" t="s">
        <v>931</v>
      </c>
      <c r="D148" t="s">
        <v>948</v>
      </c>
      <c r="E148" t="s">
        <v>102</v>
      </c>
      <c r="F148">
        <v>2012</v>
      </c>
      <c r="G148" t="s">
        <v>113</v>
      </c>
      <c r="H148" t="s">
        <v>949</v>
      </c>
      <c r="I148" t="s">
        <v>115</v>
      </c>
      <c r="J148" t="s">
        <v>147</v>
      </c>
      <c r="L148">
        <v>9560</v>
      </c>
      <c r="M148">
        <v>9560</v>
      </c>
      <c r="N148">
        <v>0</v>
      </c>
      <c r="O148">
        <v>0</v>
      </c>
      <c r="P148">
        <v>9560</v>
      </c>
      <c r="Q148" t="s">
        <v>131</v>
      </c>
      <c r="R148">
        <v>0</v>
      </c>
      <c r="S148">
        <v>0</v>
      </c>
      <c r="T148">
        <v>0</v>
      </c>
      <c r="U148">
        <v>0</v>
      </c>
      <c r="V148">
        <v>0</v>
      </c>
      <c r="W148">
        <v>0</v>
      </c>
      <c r="X148">
        <v>0</v>
      </c>
      <c r="Y148">
        <v>0</v>
      </c>
      <c r="Z148">
        <v>0</v>
      </c>
      <c r="AA148">
        <v>0</v>
      </c>
      <c r="AB148">
        <v>0</v>
      </c>
      <c r="AC148">
        <v>0</v>
      </c>
      <c r="AD148">
        <v>0</v>
      </c>
      <c r="AE148" t="s">
        <v>904</v>
      </c>
      <c r="AF148" t="s">
        <v>105</v>
      </c>
      <c r="AG148" t="s">
        <v>935</v>
      </c>
      <c r="AH148" t="s">
        <v>105</v>
      </c>
    </row>
    <row r="149" spans="1:34" ht="15">
      <c r="A149" t="s">
        <v>898</v>
      </c>
      <c r="B149" t="s">
        <v>923</v>
      </c>
      <c r="C149" t="s">
        <v>931</v>
      </c>
      <c r="D149" t="s">
        <v>948</v>
      </c>
      <c r="E149" t="s">
        <v>106</v>
      </c>
      <c r="F149">
        <v>2012</v>
      </c>
      <c r="G149" t="s">
        <v>113</v>
      </c>
      <c r="H149" t="s">
        <v>949</v>
      </c>
      <c r="I149" t="s">
        <v>115</v>
      </c>
      <c r="J149" t="s">
        <v>147</v>
      </c>
      <c r="L149">
        <v>0</v>
      </c>
      <c r="M149">
        <v>0</v>
      </c>
      <c r="N149">
        <v>11053.99</v>
      </c>
      <c r="O149">
        <v>0.05</v>
      </c>
      <c r="P149">
        <v>-11054.04</v>
      </c>
      <c r="Q149" t="s">
        <v>103</v>
      </c>
      <c r="R149">
        <v>0</v>
      </c>
      <c r="S149">
        <v>0</v>
      </c>
      <c r="T149">
        <v>0</v>
      </c>
      <c r="U149">
        <v>0</v>
      </c>
      <c r="V149">
        <v>0</v>
      </c>
      <c r="W149">
        <v>0</v>
      </c>
      <c r="X149">
        <v>0</v>
      </c>
      <c r="Y149">
        <v>0</v>
      </c>
      <c r="Z149">
        <v>0</v>
      </c>
      <c r="AA149">
        <v>0</v>
      </c>
      <c r="AB149">
        <v>11079.78</v>
      </c>
      <c r="AC149">
        <v>-25.79</v>
      </c>
      <c r="AD149">
        <v>0</v>
      </c>
      <c r="AE149" t="s">
        <v>904</v>
      </c>
      <c r="AF149" t="s">
        <v>924</v>
      </c>
      <c r="AG149" t="s">
        <v>935</v>
      </c>
      <c r="AH149" t="s">
        <v>107</v>
      </c>
    </row>
    <row r="150" spans="1:34" ht="15">
      <c r="A150" t="s">
        <v>898</v>
      </c>
      <c r="B150" t="s">
        <v>923</v>
      </c>
      <c r="C150" t="s">
        <v>931</v>
      </c>
      <c r="D150" t="s">
        <v>925</v>
      </c>
      <c r="E150" t="s">
        <v>106</v>
      </c>
      <c r="F150">
        <v>2012</v>
      </c>
      <c r="G150" t="s">
        <v>113</v>
      </c>
      <c r="H150" t="s">
        <v>926</v>
      </c>
      <c r="I150" t="s">
        <v>115</v>
      </c>
      <c r="J150" t="s">
        <v>147</v>
      </c>
      <c r="L150">
        <v>0</v>
      </c>
      <c r="M150">
        <v>0</v>
      </c>
      <c r="N150">
        <v>31.36</v>
      </c>
      <c r="O150">
        <v>0</v>
      </c>
      <c r="P150">
        <v>-31.36</v>
      </c>
      <c r="Q150" t="s">
        <v>103</v>
      </c>
      <c r="R150">
        <v>0</v>
      </c>
      <c r="S150">
        <v>0</v>
      </c>
      <c r="T150">
        <v>0</v>
      </c>
      <c r="U150">
        <v>34.34</v>
      </c>
      <c r="V150">
        <v>-2.98</v>
      </c>
      <c r="W150">
        <v>0</v>
      </c>
      <c r="X150">
        <v>0</v>
      </c>
      <c r="Y150">
        <v>0</v>
      </c>
      <c r="Z150">
        <v>0</v>
      </c>
      <c r="AA150">
        <v>0</v>
      </c>
      <c r="AB150">
        <v>0</v>
      </c>
      <c r="AC150">
        <v>0</v>
      </c>
      <c r="AD150">
        <v>0</v>
      </c>
      <c r="AE150" t="s">
        <v>904</v>
      </c>
      <c r="AF150" t="s">
        <v>924</v>
      </c>
      <c r="AG150" t="s">
        <v>935</v>
      </c>
      <c r="AH150" t="s">
        <v>107</v>
      </c>
    </row>
    <row r="151" spans="1:34" ht="15">
      <c r="A151" t="s">
        <v>898</v>
      </c>
      <c r="B151" t="s">
        <v>923</v>
      </c>
      <c r="C151" t="s">
        <v>931</v>
      </c>
      <c r="D151" t="s">
        <v>145</v>
      </c>
      <c r="E151" t="s">
        <v>106</v>
      </c>
      <c r="F151">
        <v>2012</v>
      </c>
      <c r="G151" t="s">
        <v>113</v>
      </c>
      <c r="H151" t="s">
        <v>146</v>
      </c>
      <c r="I151" t="s">
        <v>115</v>
      </c>
      <c r="J151" t="s">
        <v>147</v>
      </c>
      <c r="L151">
        <v>0</v>
      </c>
      <c r="M151">
        <v>0</v>
      </c>
      <c r="N151">
        <v>1106.5</v>
      </c>
      <c r="O151">
        <v>0</v>
      </c>
      <c r="P151">
        <v>-1106.5</v>
      </c>
      <c r="Q151" t="s">
        <v>103</v>
      </c>
      <c r="R151">
        <v>0</v>
      </c>
      <c r="S151">
        <v>0</v>
      </c>
      <c r="T151">
        <v>0</v>
      </c>
      <c r="U151">
        <v>433.79</v>
      </c>
      <c r="V151">
        <v>0</v>
      </c>
      <c r="W151">
        <v>55.85</v>
      </c>
      <c r="X151">
        <v>0</v>
      </c>
      <c r="Y151">
        <v>0</v>
      </c>
      <c r="Z151">
        <v>0</v>
      </c>
      <c r="AA151">
        <v>520.5600000000001</v>
      </c>
      <c r="AB151">
        <v>76.32000000000001</v>
      </c>
      <c r="AC151">
        <v>19.98</v>
      </c>
      <c r="AD151">
        <v>0</v>
      </c>
      <c r="AE151" t="s">
        <v>904</v>
      </c>
      <c r="AF151" t="s">
        <v>924</v>
      </c>
      <c r="AG151" t="s">
        <v>935</v>
      </c>
      <c r="AH151" t="s">
        <v>107</v>
      </c>
    </row>
    <row r="152" spans="1:34" ht="15">
      <c r="A152" t="s">
        <v>898</v>
      </c>
      <c r="B152" t="s">
        <v>102</v>
      </c>
      <c r="C152" t="s">
        <v>931</v>
      </c>
      <c r="D152" t="s">
        <v>208</v>
      </c>
      <c r="E152" t="s">
        <v>102</v>
      </c>
      <c r="F152">
        <v>2012</v>
      </c>
      <c r="G152" t="s">
        <v>113</v>
      </c>
      <c r="H152" t="s">
        <v>209</v>
      </c>
      <c r="I152" t="s">
        <v>115</v>
      </c>
      <c r="J152" t="s">
        <v>147</v>
      </c>
      <c r="L152">
        <v>4000</v>
      </c>
      <c r="M152">
        <v>4000</v>
      </c>
      <c r="N152">
        <v>0</v>
      </c>
      <c r="O152">
        <v>0</v>
      </c>
      <c r="P152">
        <v>4000</v>
      </c>
      <c r="Q152" t="s">
        <v>131</v>
      </c>
      <c r="R152">
        <v>0</v>
      </c>
      <c r="S152">
        <v>0</v>
      </c>
      <c r="T152">
        <v>0</v>
      </c>
      <c r="U152">
        <v>0</v>
      </c>
      <c r="V152">
        <v>0</v>
      </c>
      <c r="W152">
        <v>0</v>
      </c>
      <c r="X152">
        <v>0</v>
      </c>
      <c r="Y152">
        <v>0</v>
      </c>
      <c r="Z152">
        <v>0</v>
      </c>
      <c r="AA152">
        <v>0</v>
      </c>
      <c r="AB152">
        <v>0</v>
      </c>
      <c r="AC152">
        <v>0</v>
      </c>
      <c r="AD152">
        <v>0</v>
      </c>
      <c r="AE152" t="s">
        <v>904</v>
      </c>
      <c r="AF152" t="s">
        <v>105</v>
      </c>
      <c r="AG152" t="s">
        <v>935</v>
      </c>
      <c r="AH152" t="s">
        <v>105</v>
      </c>
    </row>
    <row r="153" spans="1:34" ht="15">
      <c r="A153" t="s">
        <v>898</v>
      </c>
      <c r="B153" t="s">
        <v>923</v>
      </c>
      <c r="C153" t="s">
        <v>931</v>
      </c>
      <c r="D153" t="s">
        <v>208</v>
      </c>
      <c r="E153" t="s">
        <v>106</v>
      </c>
      <c r="F153">
        <v>2012</v>
      </c>
      <c r="G153" t="s">
        <v>113</v>
      </c>
      <c r="H153" t="s">
        <v>209</v>
      </c>
      <c r="I153" t="s">
        <v>115</v>
      </c>
      <c r="J153" t="s">
        <v>147</v>
      </c>
      <c r="L153">
        <v>0</v>
      </c>
      <c r="M153">
        <v>0</v>
      </c>
      <c r="N153">
        <v>3895.28</v>
      </c>
      <c r="O153">
        <v>761.83</v>
      </c>
      <c r="P153">
        <v>-4657.11</v>
      </c>
      <c r="Q153" t="s">
        <v>103</v>
      </c>
      <c r="R153">
        <v>393.88</v>
      </c>
      <c r="S153">
        <v>37.410000000000004</v>
      </c>
      <c r="T153">
        <v>0</v>
      </c>
      <c r="U153">
        <v>277.38</v>
      </c>
      <c r="V153">
        <v>330.34000000000003</v>
      </c>
      <c r="W153">
        <v>-0.01</v>
      </c>
      <c r="X153">
        <v>0</v>
      </c>
      <c r="Y153">
        <v>339.45</v>
      </c>
      <c r="Z153">
        <v>0</v>
      </c>
      <c r="AA153">
        <v>867.96</v>
      </c>
      <c r="AB153">
        <v>0</v>
      </c>
      <c r="AC153">
        <v>1648.8700000000001</v>
      </c>
      <c r="AD153">
        <v>0</v>
      </c>
      <c r="AE153" t="s">
        <v>904</v>
      </c>
      <c r="AF153" t="s">
        <v>924</v>
      </c>
      <c r="AG153" t="s">
        <v>935</v>
      </c>
      <c r="AH153" t="s">
        <v>107</v>
      </c>
    </row>
    <row r="154" spans="1:34" ht="15">
      <c r="A154" t="s">
        <v>898</v>
      </c>
      <c r="B154" t="s">
        <v>923</v>
      </c>
      <c r="C154" t="s">
        <v>931</v>
      </c>
      <c r="D154" t="s">
        <v>492</v>
      </c>
      <c r="E154" t="s">
        <v>106</v>
      </c>
      <c r="F154">
        <v>2012</v>
      </c>
      <c r="G154" t="s">
        <v>113</v>
      </c>
      <c r="H154" t="s">
        <v>493</v>
      </c>
      <c r="I154" t="s">
        <v>115</v>
      </c>
      <c r="J154" t="s">
        <v>147</v>
      </c>
      <c r="L154">
        <v>0</v>
      </c>
      <c r="M154">
        <v>0</v>
      </c>
      <c r="N154">
        <v>2353.39</v>
      </c>
      <c r="O154">
        <v>0</v>
      </c>
      <c r="P154">
        <v>-2353.39</v>
      </c>
      <c r="Q154" t="s">
        <v>103</v>
      </c>
      <c r="R154">
        <v>0</v>
      </c>
      <c r="S154">
        <v>0</v>
      </c>
      <c r="T154">
        <v>0</v>
      </c>
      <c r="U154">
        <v>-180.07</v>
      </c>
      <c r="V154">
        <v>1320.23</v>
      </c>
      <c r="W154">
        <v>0</v>
      </c>
      <c r="X154">
        <v>0</v>
      </c>
      <c r="Y154">
        <v>0</v>
      </c>
      <c r="Z154">
        <v>0</v>
      </c>
      <c r="AA154">
        <v>0</v>
      </c>
      <c r="AB154">
        <v>0</v>
      </c>
      <c r="AC154">
        <v>1213.23</v>
      </c>
      <c r="AD154">
        <v>0</v>
      </c>
      <c r="AE154" t="s">
        <v>904</v>
      </c>
      <c r="AF154" t="s">
        <v>924</v>
      </c>
      <c r="AG154" t="s">
        <v>935</v>
      </c>
      <c r="AH154" t="s">
        <v>107</v>
      </c>
    </row>
    <row r="155" spans="1:34" ht="15">
      <c r="A155" t="s">
        <v>898</v>
      </c>
      <c r="B155" t="s">
        <v>102</v>
      </c>
      <c r="C155" t="s">
        <v>931</v>
      </c>
      <c r="D155" t="s">
        <v>257</v>
      </c>
      <c r="E155" t="s">
        <v>102</v>
      </c>
      <c r="F155">
        <v>2012</v>
      </c>
      <c r="G155" t="s">
        <v>113</v>
      </c>
      <c r="H155" t="s">
        <v>258</v>
      </c>
      <c r="I155" t="s">
        <v>115</v>
      </c>
      <c r="J155" t="s">
        <v>150</v>
      </c>
      <c r="L155">
        <v>3000</v>
      </c>
      <c r="M155">
        <v>3000</v>
      </c>
      <c r="N155">
        <v>0</v>
      </c>
      <c r="O155">
        <v>0</v>
      </c>
      <c r="P155">
        <v>3000</v>
      </c>
      <c r="Q155" t="s">
        <v>131</v>
      </c>
      <c r="R155">
        <v>0</v>
      </c>
      <c r="S155">
        <v>0</v>
      </c>
      <c r="T155">
        <v>0</v>
      </c>
      <c r="U155">
        <v>0</v>
      </c>
      <c r="V155">
        <v>0</v>
      </c>
      <c r="W155">
        <v>0</v>
      </c>
      <c r="X155">
        <v>0</v>
      </c>
      <c r="Y155">
        <v>0</v>
      </c>
      <c r="Z155">
        <v>0</v>
      </c>
      <c r="AA155">
        <v>0</v>
      </c>
      <c r="AB155">
        <v>0</v>
      </c>
      <c r="AC155">
        <v>0</v>
      </c>
      <c r="AD155">
        <v>0</v>
      </c>
      <c r="AE155" t="s">
        <v>904</v>
      </c>
      <c r="AF155" t="s">
        <v>105</v>
      </c>
      <c r="AG155" t="s">
        <v>935</v>
      </c>
      <c r="AH155" t="s">
        <v>105</v>
      </c>
    </row>
    <row r="156" spans="1:34" ht="15">
      <c r="A156" t="s">
        <v>898</v>
      </c>
      <c r="B156" t="s">
        <v>923</v>
      </c>
      <c r="C156" t="s">
        <v>931</v>
      </c>
      <c r="D156" t="s">
        <v>257</v>
      </c>
      <c r="E156" t="s">
        <v>106</v>
      </c>
      <c r="F156">
        <v>2012</v>
      </c>
      <c r="G156" t="s">
        <v>113</v>
      </c>
      <c r="H156" t="s">
        <v>258</v>
      </c>
      <c r="I156" t="s">
        <v>115</v>
      </c>
      <c r="J156" t="s">
        <v>150</v>
      </c>
      <c r="L156">
        <v>0</v>
      </c>
      <c r="M156">
        <v>0</v>
      </c>
      <c r="N156">
        <v>0</v>
      </c>
      <c r="O156">
        <v>0</v>
      </c>
      <c r="P156">
        <v>0</v>
      </c>
      <c r="Q156" t="s">
        <v>103</v>
      </c>
      <c r="R156">
        <v>0</v>
      </c>
      <c r="S156">
        <v>0</v>
      </c>
      <c r="T156">
        <v>0</v>
      </c>
      <c r="U156">
        <v>0</v>
      </c>
      <c r="V156">
        <v>0</v>
      </c>
      <c r="W156">
        <v>0</v>
      </c>
      <c r="X156">
        <v>0</v>
      </c>
      <c r="Y156">
        <v>0</v>
      </c>
      <c r="Z156">
        <v>0</v>
      </c>
      <c r="AA156">
        <v>0</v>
      </c>
      <c r="AB156">
        <v>0</v>
      </c>
      <c r="AC156">
        <v>0</v>
      </c>
      <c r="AD156">
        <v>0</v>
      </c>
      <c r="AE156" t="s">
        <v>904</v>
      </c>
      <c r="AF156" t="s">
        <v>924</v>
      </c>
      <c r="AG156" t="s">
        <v>935</v>
      </c>
      <c r="AH156" t="s">
        <v>107</v>
      </c>
    </row>
    <row r="157" spans="1:34" ht="15">
      <c r="A157" t="s">
        <v>898</v>
      </c>
      <c r="B157" t="s">
        <v>102</v>
      </c>
      <c r="C157" t="s">
        <v>931</v>
      </c>
      <c r="D157" t="s">
        <v>451</v>
      </c>
      <c r="E157" t="s">
        <v>102</v>
      </c>
      <c r="F157">
        <v>2012</v>
      </c>
      <c r="G157" t="s">
        <v>113</v>
      </c>
      <c r="H157" t="s">
        <v>452</v>
      </c>
      <c r="I157" t="s">
        <v>115</v>
      </c>
      <c r="J157" t="s">
        <v>150</v>
      </c>
      <c r="L157">
        <v>25000</v>
      </c>
      <c r="M157">
        <v>25000</v>
      </c>
      <c r="N157">
        <v>0</v>
      </c>
      <c r="O157">
        <v>0</v>
      </c>
      <c r="P157">
        <v>25000</v>
      </c>
      <c r="Q157" t="s">
        <v>131</v>
      </c>
      <c r="R157">
        <v>0</v>
      </c>
      <c r="S157">
        <v>0</v>
      </c>
      <c r="T157">
        <v>0</v>
      </c>
      <c r="U157">
        <v>0</v>
      </c>
      <c r="V157">
        <v>0</v>
      </c>
      <c r="W157">
        <v>0</v>
      </c>
      <c r="X157">
        <v>0</v>
      </c>
      <c r="Y157">
        <v>0</v>
      </c>
      <c r="Z157">
        <v>0</v>
      </c>
      <c r="AA157">
        <v>0</v>
      </c>
      <c r="AB157">
        <v>0</v>
      </c>
      <c r="AC157">
        <v>0</v>
      </c>
      <c r="AD157">
        <v>0</v>
      </c>
      <c r="AE157" t="s">
        <v>904</v>
      </c>
      <c r="AF157" t="s">
        <v>105</v>
      </c>
      <c r="AG157" t="s">
        <v>935</v>
      </c>
      <c r="AH157" t="s">
        <v>105</v>
      </c>
    </row>
    <row r="158" spans="1:34" ht="15">
      <c r="A158" t="s">
        <v>898</v>
      </c>
      <c r="B158" t="s">
        <v>102</v>
      </c>
      <c r="C158" t="s">
        <v>931</v>
      </c>
      <c r="D158" t="s">
        <v>272</v>
      </c>
      <c r="E158" t="s">
        <v>102</v>
      </c>
      <c r="F158">
        <v>2012</v>
      </c>
      <c r="G158" t="s">
        <v>113</v>
      </c>
      <c r="H158" t="s">
        <v>273</v>
      </c>
      <c r="I158" t="s">
        <v>115</v>
      </c>
      <c r="J158" t="s">
        <v>150</v>
      </c>
      <c r="L158">
        <v>15485</v>
      </c>
      <c r="M158">
        <v>15485</v>
      </c>
      <c r="N158">
        <v>0</v>
      </c>
      <c r="O158">
        <v>0</v>
      </c>
      <c r="P158">
        <v>15485</v>
      </c>
      <c r="Q158" t="s">
        <v>131</v>
      </c>
      <c r="R158">
        <v>0</v>
      </c>
      <c r="S158">
        <v>0</v>
      </c>
      <c r="T158">
        <v>0</v>
      </c>
      <c r="U158">
        <v>0</v>
      </c>
      <c r="V158">
        <v>0</v>
      </c>
      <c r="W158">
        <v>0</v>
      </c>
      <c r="X158">
        <v>0</v>
      </c>
      <c r="Y158">
        <v>0</v>
      </c>
      <c r="Z158">
        <v>0</v>
      </c>
      <c r="AA158">
        <v>0</v>
      </c>
      <c r="AB158">
        <v>0</v>
      </c>
      <c r="AC158">
        <v>0</v>
      </c>
      <c r="AD158">
        <v>0</v>
      </c>
      <c r="AE158" t="s">
        <v>904</v>
      </c>
      <c r="AF158" t="s">
        <v>105</v>
      </c>
      <c r="AG158" t="s">
        <v>935</v>
      </c>
      <c r="AH158" t="s">
        <v>105</v>
      </c>
    </row>
    <row r="159" spans="1:34" ht="15">
      <c r="A159" t="s">
        <v>898</v>
      </c>
      <c r="B159" t="s">
        <v>923</v>
      </c>
      <c r="C159" t="s">
        <v>931</v>
      </c>
      <c r="D159" t="s">
        <v>272</v>
      </c>
      <c r="E159" t="s">
        <v>106</v>
      </c>
      <c r="F159">
        <v>2012</v>
      </c>
      <c r="G159" t="s">
        <v>113</v>
      </c>
      <c r="H159" t="s">
        <v>273</v>
      </c>
      <c r="I159" t="s">
        <v>115</v>
      </c>
      <c r="J159" t="s">
        <v>150</v>
      </c>
      <c r="L159">
        <v>0</v>
      </c>
      <c r="M159">
        <v>0</v>
      </c>
      <c r="N159">
        <v>10800</v>
      </c>
      <c r="O159">
        <v>0</v>
      </c>
      <c r="P159">
        <v>-10800</v>
      </c>
      <c r="Q159" t="s">
        <v>103</v>
      </c>
      <c r="R159">
        <v>0</v>
      </c>
      <c r="S159">
        <v>0</v>
      </c>
      <c r="T159">
        <v>1478.25</v>
      </c>
      <c r="U159">
        <v>-128.25</v>
      </c>
      <c r="V159">
        <v>300</v>
      </c>
      <c r="W159">
        <v>0</v>
      </c>
      <c r="X159">
        <v>1176</v>
      </c>
      <c r="Y159">
        <v>-76</v>
      </c>
      <c r="Z159">
        <v>0</v>
      </c>
      <c r="AA159">
        <v>8050</v>
      </c>
      <c r="AB159">
        <v>0</v>
      </c>
      <c r="AC159">
        <v>0</v>
      </c>
      <c r="AD159">
        <v>0</v>
      </c>
      <c r="AE159" t="s">
        <v>904</v>
      </c>
      <c r="AF159" t="s">
        <v>924</v>
      </c>
      <c r="AG159" t="s">
        <v>935</v>
      </c>
      <c r="AH159" t="s">
        <v>107</v>
      </c>
    </row>
    <row r="160" spans="1:34" ht="15">
      <c r="A160" t="s">
        <v>898</v>
      </c>
      <c r="B160" t="s">
        <v>102</v>
      </c>
      <c r="C160" t="s">
        <v>931</v>
      </c>
      <c r="D160" t="s">
        <v>316</v>
      </c>
      <c r="E160" t="s">
        <v>102</v>
      </c>
      <c r="F160">
        <v>2012</v>
      </c>
      <c r="G160" t="s">
        <v>113</v>
      </c>
      <c r="H160" t="s">
        <v>317</v>
      </c>
      <c r="I160" t="s">
        <v>115</v>
      </c>
      <c r="J160" t="s">
        <v>150</v>
      </c>
      <c r="L160">
        <v>364</v>
      </c>
      <c r="M160">
        <v>364</v>
      </c>
      <c r="N160">
        <v>0</v>
      </c>
      <c r="O160">
        <v>0</v>
      </c>
      <c r="P160">
        <v>364</v>
      </c>
      <c r="Q160" t="s">
        <v>131</v>
      </c>
      <c r="R160">
        <v>0</v>
      </c>
      <c r="S160">
        <v>0</v>
      </c>
      <c r="T160">
        <v>0</v>
      </c>
      <c r="U160">
        <v>0</v>
      </c>
      <c r="V160">
        <v>0</v>
      </c>
      <c r="W160">
        <v>0</v>
      </c>
      <c r="X160">
        <v>0</v>
      </c>
      <c r="Y160">
        <v>0</v>
      </c>
      <c r="Z160">
        <v>0</v>
      </c>
      <c r="AA160">
        <v>0</v>
      </c>
      <c r="AB160">
        <v>0</v>
      </c>
      <c r="AC160">
        <v>0</v>
      </c>
      <c r="AD160">
        <v>0</v>
      </c>
      <c r="AE160" t="s">
        <v>904</v>
      </c>
      <c r="AF160" t="s">
        <v>105</v>
      </c>
      <c r="AG160" t="s">
        <v>935</v>
      </c>
      <c r="AH160" t="s">
        <v>105</v>
      </c>
    </row>
    <row r="161" spans="1:34" ht="15">
      <c r="A161" t="s">
        <v>898</v>
      </c>
      <c r="B161" t="s">
        <v>102</v>
      </c>
      <c r="C161" t="s">
        <v>931</v>
      </c>
      <c r="D161" t="s">
        <v>177</v>
      </c>
      <c r="E161" t="s">
        <v>102</v>
      </c>
      <c r="F161">
        <v>2012</v>
      </c>
      <c r="G161" t="s">
        <v>113</v>
      </c>
      <c r="H161" t="s">
        <v>178</v>
      </c>
      <c r="I161" t="s">
        <v>115</v>
      </c>
      <c r="J161" t="s">
        <v>150</v>
      </c>
      <c r="L161">
        <v>4000</v>
      </c>
      <c r="M161">
        <v>4000</v>
      </c>
      <c r="N161">
        <v>0</v>
      </c>
      <c r="O161">
        <v>0</v>
      </c>
      <c r="P161">
        <v>4000</v>
      </c>
      <c r="Q161" t="s">
        <v>131</v>
      </c>
      <c r="R161">
        <v>0</v>
      </c>
      <c r="S161">
        <v>0</v>
      </c>
      <c r="T161">
        <v>0</v>
      </c>
      <c r="U161">
        <v>0</v>
      </c>
      <c r="V161">
        <v>0</v>
      </c>
      <c r="W161">
        <v>0</v>
      </c>
      <c r="X161">
        <v>0</v>
      </c>
      <c r="Y161">
        <v>0</v>
      </c>
      <c r="Z161">
        <v>0</v>
      </c>
      <c r="AA161">
        <v>0</v>
      </c>
      <c r="AB161">
        <v>0</v>
      </c>
      <c r="AC161">
        <v>0</v>
      </c>
      <c r="AD161">
        <v>0</v>
      </c>
      <c r="AE161" t="s">
        <v>904</v>
      </c>
      <c r="AF161" t="s">
        <v>105</v>
      </c>
      <c r="AG161" t="s">
        <v>935</v>
      </c>
      <c r="AH161" t="s">
        <v>105</v>
      </c>
    </row>
    <row r="162" spans="1:34" ht="15">
      <c r="A162" t="s">
        <v>898</v>
      </c>
      <c r="B162" t="s">
        <v>102</v>
      </c>
      <c r="C162" t="s">
        <v>931</v>
      </c>
      <c r="D162" t="s">
        <v>404</v>
      </c>
      <c r="E162" t="s">
        <v>102</v>
      </c>
      <c r="F162">
        <v>2012</v>
      </c>
      <c r="G162" t="s">
        <v>113</v>
      </c>
      <c r="H162" t="s">
        <v>405</v>
      </c>
      <c r="I162" t="s">
        <v>115</v>
      </c>
      <c r="J162" t="s">
        <v>150</v>
      </c>
      <c r="L162">
        <v>11000</v>
      </c>
      <c r="M162">
        <v>11000</v>
      </c>
      <c r="N162">
        <v>0</v>
      </c>
      <c r="O162">
        <v>0</v>
      </c>
      <c r="P162">
        <v>11000</v>
      </c>
      <c r="Q162" t="s">
        <v>131</v>
      </c>
      <c r="R162">
        <v>0</v>
      </c>
      <c r="S162">
        <v>0</v>
      </c>
      <c r="T162">
        <v>0</v>
      </c>
      <c r="U162">
        <v>0</v>
      </c>
      <c r="V162">
        <v>0</v>
      </c>
      <c r="W162">
        <v>0</v>
      </c>
      <c r="X162">
        <v>0</v>
      </c>
      <c r="Y162">
        <v>0</v>
      </c>
      <c r="Z162">
        <v>0</v>
      </c>
      <c r="AA162">
        <v>0</v>
      </c>
      <c r="AB162">
        <v>0</v>
      </c>
      <c r="AC162">
        <v>0</v>
      </c>
      <c r="AD162">
        <v>0</v>
      </c>
      <c r="AE162" t="s">
        <v>904</v>
      </c>
      <c r="AF162" t="s">
        <v>105</v>
      </c>
      <c r="AG162" t="s">
        <v>935</v>
      </c>
      <c r="AH162" t="s">
        <v>105</v>
      </c>
    </row>
    <row r="163" spans="1:34" ht="15">
      <c r="A163" t="s">
        <v>898</v>
      </c>
      <c r="B163" t="s">
        <v>923</v>
      </c>
      <c r="C163" t="s">
        <v>931</v>
      </c>
      <c r="D163" t="s">
        <v>380</v>
      </c>
      <c r="E163" t="s">
        <v>106</v>
      </c>
      <c r="F163">
        <v>2012</v>
      </c>
      <c r="G163" t="s">
        <v>113</v>
      </c>
      <c r="H163" t="s">
        <v>381</v>
      </c>
      <c r="I163" t="s">
        <v>115</v>
      </c>
      <c r="J163" t="s">
        <v>150</v>
      </c>
      <c r="L163">
        <v>0</v>
      </c>
      <c r="M163">
        <v>0</v>
      </c>
      <c r="N163">
        <v>596.7</v>
      </c>
      <c r="O163">
        <v>0</v>
      </c>
      <c r="P163">
        <v>-596.7</v>
      </c>
      <c r="Q163" t="s">
        <v>103</v>
      </c>
      <c r="R163">
        <v>0</v>
      </c>
      <c r="S163">
        <v>0</v>
      </c>
      <c r="T163">
        <v>0</v>
      </c>
      <c r="U163">
        <v>0</v>
      </c>
      <c r="V163">
        <v>0</v>
      </c>
      <c r="W163">
        <v>0</v>
      </c>
      <c r="X163">
        <v>0</v>
      </c>
      <c r="Y163">
        <v>0</v>
      </c>
      <c r="Z163">
        <v>0</v>
      </c>
      <c r="AA163">
        <v>0</v>
      </c>
      <c r="AB163">
        <v>596.7</v>
      </c>
      <c r="AC163">
        <v>0</v>
      </c>
      <c r="AD163">
        <v>0</v>
      </c>
      <c r="AE163" t="s">
        <v>904</v>
      </c>
      <c r="AF163" t="s">
        <v>924</v>
      </c>
      <c r="AG163" t="s">
        <v>935</v>
      </c>
      <c r="AH163" t="s">
        <v>107</v>
      </c>
    </row>
    <row r="164" spans="1:34" ht="15">
      <c r="A164" t="s">
        <v>898</v>
      </c>
      <c r="B164" t="s">
        <v>923</v>
      </c>
      <c r="C164" t="s">
        <v>931</v>
      </c>
      <c r="D164" t="s">
        <v>526</v>
      </c>
      <c r="E164" t="s">
        <v>106</v>
      </c>
      <c r="F164">
        <v>2012</v>
      </c>
      <c r="G164" t="s">
        <v>113</v>
      </c>
      <c r="H164" t="s">
        <v>527</v>
      </c>
      <c r="I164" t="s">
        <v>115</v>
      </c>
      <c r="J164" t="s">
        <v>150</v>
      </c>
      <c r="L164">
        <v>0</v>
      </c>
      <c r="M164">
        <v>0</v>
      </c>
      <c r="N164">
        <v>419.25</v>
      </c>
      <c r="O164">
        <v>0.01</v>
      </c>
      <c r="P164">
        <v>-419.26</v>
      </c>
      <c r="Q164" t="s">
        <v>103</v>
      </c>
      <c r="R164">
        <v>0</v>
      </c>
      <c r="S164">
        <v>97.10000000000001</v>
      </c>
      <c r="T164">
        <v>40.2</v>
      </c>
      <c r="U164">
        <v>36.160000000000004</v>
      </c>
      <c r="V164">
        <v>1.16</v>
      </c>
      <c r="W164">
        <v>0</v>
      </c>
      <c r="X164">
        <v>3.89</v>
      </c>
      <c r="Y164">
        <v>39.25</v>
      </c>
      <c r="Z164">
        <v>77.19</v>
      </c>
      <c r="AA164">
        <v>80.10000000000001</v>
      </c>
      <c r="AB164">
        <v>0</v>
      </c>
      <c r="AC164">
        <v>44.2</v>
      </c>
      <c r="AD164">
        <v>0</v>
      </c>
      <c r="AE164" t="s">
        <v>904</v>
      </c>
      <c r="AF164" t="s">
        <v>924</v>
      </c>
      <c r="AG164" t="s">
        <v>935</v>
      </c>
      <c r="AH164" t="s">
        <v>107</v>
      </c>
    </row>
    <row r="165" spans="1:34" ht="15">
      <c r="A165" t="s">
        <v>898</v>
      </c>
      <c r="B165" t="s">
        <v>923</v>
      </c>
      <c r="C165" t="s">
        <v>931</v>
      </c>
      <c r="D165" t="s">
        <v>410</v>
      </c>
      <c r="E165" t="s">
        <v>106</v>
      </c>
      <c r="F165">
        <v>2012</v>
      </c>
      <c r="G165" t="s">
        <v>113</v>
      </c>
      <c r="H165" t="s">
        <v>411</v>
      </c>
      <c r="I165" t="s">
        <v>115</v>
      </c>
      <c r="J165" t="s">
        <v>150</v>
      </c>
      <c r="L165">
        <v>0</v>
      </c>
      <c r="M165">
        <v>0</v>
      </c>
      <c r="N165">
        <v>2867.5</v>
      </c>
      <c r="O165">
        <v>0</v>
      </c>
      <c r="P165">
        <v>-2867.5</v>
      </c>
      <c r="Q165" t="s">
        <v>103</v>
      </c>
      <c r="R165">
        <v>0</v>
      </c>
      <c r="S165">
        <v>2660.5</v>
      </c>
      <c r="T165">
        <v>-210.20000000000002</v>
      </c>
      <c r="U165">
        <v>16.25</v>
      </c>
      <c r="V165">
        <v>16.25</v>
      </c>
      <c r="W165">
        <v>45.77</v>
      </c>
      <c r="X165">
        <v>37.83</v>
      </c>
      <c r="Y165">
        <v>70.9</v>
      </c>
      <c r="Z165">
        <v>0</v>
      </c>
      <c r="AA165">
        <v>62.7</v>
      </c>
      <c r="AB165">
        <v>83.75</v>
      </c>
      <c r="AC165">
        <v>83.75</v>
      </c>
      <c r="AD165">
        <v>0</v>
      </c>
      <c r="AE165" t="s">
        <v>904</v>
      </c>
      <c r="AF165" t="s">
        <v>924</v>
      </c>
      <c r="AG165" t="s">
        <v>935</v>
      </c>
      <c r="AH165" t="s">
        <v>107</v>
      </c>
    </row>
    <row r="166" spans="1:34" ht="15">
      <c r="A166" t="s">
        <v>898</v>
      </c>
      <c r="B166" t="s">
        <v>923</v>
      </c>
      <c r="C166" t="s">
        <v>931</v>
      </c>
      <c r="D166" t="s">
        <v>410</v>
      </c>
      <c r="E166" t="s">
        <v>108</v>
      </c>
      <c r="F166">
        <v>2012</v>
      </c>
      <c r="G166" t="s">
        <v>113</v>
      </c>
      <c r="H166" t="s">
        <v>411</v>
      </c>
      <c r="I166" t="s">
        <v>115</v>
      </c>
      <c r="J166" t="s">
        <v>150</v>
      </c>
      <c r="L166">
        <v>0</v>
      </c>
      <c r="M166">
        <v>0</v>
      </c>
      <c r="N166">
        <v>6435</v>
      </c>
      <c r="O166">
        <v>0</v>
      </c>
      <c r="P166">
        <v>-6435</v>
      </c>
      <c r="Q166" t="s">
        <v>103</v>
      </c>
      <c r="R166">
        <v>0</v>
      </c>
      <c r="S166">
        <v>0</v>
      </c>
      <c r="T166">
        <v>0</v>
      </c>
      <c r="U166">
        <v>0</v>
      </c>
      <c r="V166">
        <v>0</v>
      </c>
      <c r="W166">
        <v>0</v>
      </c>
      <c r="X166">
        <v>0</v>
      </c>
      <c r="Y166">
        <v>0</v>
      </c>
      <c r="Z166">
        <v>0</v>
      </c>
      <c r="AA166">
        <v>0</v>
      </c>
      <c r="AB166">
        <v>0</v>
      </c>
      <c r="AC166">
        <v>6435</v>
      </c>
      <c r="AD166">
        <v>0</v>
      </c>
      <c r="AE166" t="s">
        <v>904</v>
      </c>
      <c r="AF166" t="s">
        <v>924</v>
      </c>
      <c r="AG166" t="s">
        <v>935</v>
      </c>
      <c r="AH166" t="s">
        <v>109</v>
      </c>
    </row>
    <row r="167" spans="1:34" ht="15">
      <c r="A167" t="s">
        <v>898</v>
      </c>
      <c r="B167" t="s">
        <v>102</v>
      </c>
      <c r="C167" t="s">
        <v>931</v>
      </c>
      <c r="D167" t="s">
        <v>179</v>
      </c>
      <c r="E167" t="s">
        <v>102</v>
      </c>
      <c r="F167">
        <v>2012</v>
      </c>
      <c r="G167" t="s">
        <v>113</v>
      </c>
      <c r="H167" t="s">
        <v>180</v>
      </c>
      <c r="I167" t="s">
        <v>115</v>
      </c>
      <c r="J167" t="s">
        <v>150</v>
      </c>
      <c r="L167">
        <v>2500</v>
      </c>
      <c r="M167">
        <v>2500</v>
      </c>
      <c r="N167">
        <v>0</v>
      </c>
      <c r="O167">
        <v>0</v>
      </c>
      <c r="P167">
        <v>2500</v>
      </c>
      <c r="Q167" t="s">
        <v>131</v>
      </c>
      <c r="R167">
        <v>0</v>
      </c>
      <c r="S167">
        <v>0</v>
      </c>
      <c r="T167">
        <v>0</v>
      </c>
      <c r="U167">
        <v>0</v>
      </c>
      <c r="V167">
        <v>0</v>
      </c>
      <c r="W167">
        <v>0</v>
      </c>
      <c r="X167">
        <v>0</v>
      </c>
      <c r="Y167">
        <v>0</v>
      </c>
      <c r="Z167">
        <v>0</v>
      </c>
      <c r="AA167">
        <v>0</v>
      </c>
      <c r="AB167">
        <v>0</v>
      </c>
      <c r="AC167">
        <v>0</v>
      </c>
      <c r="AD167">
        <v>0</v>
      </c>
      <c r="AE167" t="s">
        <v>904</v>
      </c>
      <c r="AF167" t="s">
        <v>105</v>
      </c>
      <c r="AG167" t="s">
        <v>935</v>
      </c>
      <c r="AH167" t="s">
        <v>105</v>
      </c>
    </row>
    <row r="168" spans="1:34" ht="15">
      <c r="A168" t="s">
        <v>898</v>
      </c>
      <c r="B168" t="s">
        <v>923</v>
      </c>
      <c r="C168" t="s">
        <v>931</v>
      </c>
      <c r="D168" t="s">
        <v>179</v>
      </c>
      <c r="E168" t="s">
        <v>106</v>
      </c>
      <c r="F168">
        <v>2012</v>
      </c>
      <c r="G168" t="s">
        <v>113</v>
      </c>
      <c r="H168" t="s">
        <v>180</v>
      </c>
      <c r="I168" t="s">
        <v>115</v>
      </c>
      <c r="J168" t="s">
        <v>150</v>
      </c>
      <c r="L168">
        <v>0</v>
      </c>
      <c r="M168">
        <v>0</v>
      </c>
      <c r="N168">
        <v>5639.99</v>
      </c>
      <c r="O168">
        <v>0</v>
      </c>
      <c r="P168">
        <v>-5639.99</v>
      </c>
      <c r="Q168" t="s">
        <v>103</v>
      </c>
      <c r="R168">
        <v>0</v>
      </c>
      <c r="S168">
        <v>147.83</v>
      </c>
      <c r="T168">
        <v>3317.84</v>
      </c>
      <c r="U168">
        <v>1817.7</v>
      </c>
      <c r="V168">
        <v>135</v>
      </c>
      <c r="W168">
        <v>11.77</v>
      </c>
      <c r="X168">
        <v>0</v>
      </c>
      <c r="Y168">
        <v>0</v>
      </c>
      <c r="Z168">
        <v>0</v>
      </c>
      <c r="AA168">
        <v>0</v>
      </c>
      <c r="AB168">
        <v>0</v>
      </c>
      <c r="AC168">
        <v>209.85</v>
      </c>
      <c r="AD168">
        <v>0</v>
      </c>
      <c r="AE168" t="s">
        <v>904</v>
      </c>
      <c r="AF168" t="s">
        <v>924</v>
      </c>
      <c r="AG168" t="s">
        <v>935</v>
      </c>
      <c r="AH168" t="s">
        <v>107</v>
      </c>
    </row>
    <row r="169" spans="1:34" ht="15">
      <c r="A169" t="s">
        <v>898</v>
      </c>
      <c r="B169" t="s">
        <v>102</v>
      </c>
      <c r="C169" t="s">
        <v>931</v>
      </c>
      <c r="D169" t="s">
        <v>291</v>
      </c>
      <c r="E169" t="s">
        <v>102</v>
      </c>
      <c r="F169">
        <v>2012</v>
      </c>
      <c r="G169" t="s">
        <v>113</v>
      </c>
      <c r="H169" t="s">
        <v>292</v>
      </c>
      <c r="I169" t="s">
        <v>115</v>
      </c>
      <c r="J169" t="s">
        <v>150</v>
      </c>
      <c r="L169">
        <v>94140</v>
      </c>
      <c r="M169">
        <v>94140</v>
      </c>
      <c r="N169">
        <v>0</v>
      </c>
      <c r="O169">
        <v>0</v>
      </c>
      <c r="P169">
        <v>94140</v>
      </c>
      <c r="Q169" t="s">
        <v>131</v>
      </c>
      <c r="R169">
        <v>0</v>
      </c>
      <c r="S169">
        <v>0</v>
      </c>
      <c r="T169">
        <v>0</v>
      </c>
      <c r="U169">
        <v>0</v>
      </c>
      <c r="V169">
        <v>0</v>
      </c>
      <c r="W169">
        <v>0</v>
      </c>
      <c r="X169">
        <v>0</v>
      </c>
      <c r="Y169">
        <v>0</v>
      </c>
      <c r="Z169">
        <v>0</v>
      </c>
      <c r="AA169">
        <v>0</v>
      </c>
      <c r="AB169">
        <v>0</v>
      </c>
      <c r="AC169">
        <v>0</v>
      </c>
      <c r="AD169">
        <v>0</v>
      </c>
      <c r="AE169" t="s">
        <v>904</v>
      </c>
      <c r="AF169" t="s">
        <v>105</v>
      </c>
      <c r="AG169" t="s">
        <v>935</v>
      </c>
      <c r="AH169" t="s">
        <v>105</v>
      </c>
    </row>
    <row r="170" spans="1:34" ht="15">
      <c r="A170" t="s">
        <v>898</v>
      </c>
      <c r="B170" t="s">
        <v>923</v>
      </c>
      <c r="C170" t="s">
        <v>931</v>
      </c>
      <c r="D170" t="s">
        <v>291</v>
      </c>
      <c r="E170" t="s">
        <v>106</v>
      </c>
      <c r="F170">
        <v>2012</v>
      </c>
      <c r="G170" t="s">
        <v>113</v>
      </c>
      <c r="H170" t="s">
        <v>292</v>
      </c>
      <c r="I170" t="s">
        <v>115</v>
      </c>
      <c r="J170" t="s">
        <v>150</v>
      </c>
      <c r="L170">
        <v>0</v>
      </c>
      <c r="M170">
        <v>0</v>
      </c>
      <c r="N170">
        <v>105001.89</v>
      </c>
      <c r="O170">
        <v>1186.3700000000001</v>
      </c>
      <c r="P170">
        <v>-106188.26000000001</v>
      </c>
      <c r="Q170" t="s">
        <v>103</v>
      </c>
      <c r="R170">
        <v>0</v>
      </c>
      <c r="S170">
        <v>16879.72</v>
      </c>
      <c r="T170">
        <v>6188.02</v>
      </c>
      <c r="U170">
        <v>6414</v>
      </c>
      <c r="V170">
        <v>11067.04</v>
      </c>
      <c r="W170">
        <v>14914.99</v>
      </c>
      <c r="X170">
        <v>4837.6900000000005</v>
      </c>
      <c r="Y170">
        <v>10661.4</v>
      </c>
      <c r="Z170">
        <v>8689</v>
      </c>
      <c r="AA170">
        <v>3728.7000000000003</v>
      </c>
      <c r="AB170">
        <v>11913.58</v>
      </c>
      <c r="AC170">
        <v>9707.75</v>
      </c>
      <c r="AD170">
        <v>0</v>
      </c>
      <c r="AE170" t="s">
        <v>904</v>
      </c>
      <c r="AF170" t="s">
        <v>924</v>
      </c>
      <c r="AG170" t="s">
        <v>935</v>
      </c>
      <c r="AH170" t="s">
        <v>107</v>
      </c>
    </row>
    <row r="171" spans="1:34" ht="15">
      <c r="A171" t="s">
        <v>898</v>
      </c>
      <c r="B171" t="s">
        <v>923</v>
      </c>
      <c r="C171" t="s">
        <v>931</v>
      </c>
      <c r="D171" t="s">
        <v>291</v>
      </c>
      <c r="E171" t="s">
        <v>108</v>
      </c>
      <c r="F171">
        <v>2012</v>
      </c>
      <c r="G171" t="s">
        <v>113</v>
      </c>
      <c r="H171" t="s">
        <v>292</v>
      </c>
      <c r="I171" t="s">
        <v>115</v>
      </c>
      <c r="J171" t="s">
        <v>150</v>
      </c>
      <c r="L171">
        <v>0</v>
      </c>
      <c r="M171">
        <v>0</v>
      </c>
      <c r="N171">
        <v>126404.86</v>
      </c>
      <c r="O171">
        <v>0</v>
      </c>
      <c r="P171">
        <v>-126404.86</v>
      </c>
      <c r="Q171" t="s">
        <v>103</v>
      </c>
      <c r="R171">
        <v>0</v>
      </c>
      <c r="S171">
        <v>0</v>
      </c>
      <c r="T171">
        <v>0</v>
      </c>
      <c r="U171">
        <v>0</v>
      </c>
      <c r="V171">
        <v>0</v>
      </c>
      <c r="W171">
        <v>0</v>
      </c>
      <c r="X171">
        <v>0</v>
      </c>
      <c r="Y171">
        <v>0</v>
      </c>
      <c r="Z171">
        <v>0</v>
      </c>
      <c r="AA171">
        <v>0</v>
      </c>
      <c r="AB171">
        <v>0</v>
      </c>
      <c r="AC171">
        <v>126404.86</v>
      </c>
      <c r="AD171">
        <v>0</v>
      </c>
      <c r="AE171" t="s">
        <v>904</v>
      </c>
      <c r="AF171" t="s">
        <v>924</v>
      </c>
      <c r="AG171" t="s">
        <v>935</v>
      </c>
      <c r="AH171" t="s">
        <v>109</v>
      </c>
    </row>
    <row r="172" spans="1:34" ht="15">
      <c r="A172" t="s">
        <v>898</v>
      </c>
      <c r="B172" t="s">
        <v>102</v>
      </c>
      <c r="C172" t="s">
        <v>931</v>
      </c>
      <c r="D172" t="s">
        <v>362</v>
      </c>
      <c r="E172" t="s">
        <v>102</v>
      </c>
      <c r="F172">
        <v>2012</v>
      </c>
      <c r="G172" t="s">
        <v>113</v>
      </c>
      <c r="H172" t="s">
        <v>363</v>
      </c>
      <c r="I172" t="s">
        <v>115</v>
      </c>
      <c r="J172" t="s">
        <v>150</v>
      </c>
      <c r="L172">
        <v>167583</v>
      </c>
      <c r="M172">
        <v>167583</v>
      </c>
      <c r="N172">
        <v>0</v>
      </c>
      <c r="O172">
        <v>0</v>
      </c>
      <c r="P172">
        <v>167583</v>
      </c>
      <c r="Q172" t="s">
        <v>131</v>
      </c>
      <c r="R172">
        <v>0</v>
      </c>
      <c r="S172">
        <v>0</v>
      </c>
      <c r="T172">
        <v>0</v>
      </c>
      <c r="U172">
        <v>0</v>
      </c>
      <c r="V172">
        <v>0</v>
      </c>
      <c r="W172">
        <v>0</v>
      </c>
      <c r="X172">
        <v>0</v>
      </c>
      <c r="Y172">
        <v>0</v>
      </c>
      <c r="Z172">
        <v>0</v>
      </c>
      <c r="AA172">
        <v>0</v>
      </c>
      <c r="AB172">
        <v>0</v>
      </c>
      <c r="AC172">
        <v>0</v>
      </c>
      <c r="AD172">
        <v>0</v>
      </c>
      <c r="AE172" t="s">
        <v>904</v>
      </c>
      <c r="AF172" t="s">
        <v>105</v>
      </c>
      <c r="AG172" t="s">
        <v>935</v>
      </c>
      <c r="AH172" t="s">
        <v>105</v>
      </c>
    </row>
    <row r="173" spans="1:34" ht="15">
      <c r="A173" t="s">
        <v>898</v>
      </c>
      <c r="B173" t="s">
        <v>923</v>
      </c>
      <c r="C173" t="s">
        <v>931</v>
      </c>
      <c r="D173" t="s">
        <v>362</v>
      </c>
      <c r="E173" t="s">
        <v>106</v>
      </c>
      <c r="F173">
        <v>2012</v>
      </c>
      <c r="G173" t="s">
        <v>113</v>
      </c>
      <c r="H173" t="s">
        <v>363</v>
      </c>
      <c r="I173" t="s">
        <v>115</v>
      </c>
      <c r="J173" t="s">
        <v>150</v>
      </c>
      <c r="L173">
        <v>0</v>
      </c>
      <c r="M173">
        <v>0</v>
      </c>
      <c r="N173">
        <v>192298.09</v>
      </c>
      <c r="O173">
        <v>3102.17</v>
      </c>
      <c r="P173">
        <v>-195400.26</v>
      </c>
      <c r="Q173" t="s">
        <v>103</v>
      </c>
      <c r="R173">
        <v>0</v>
      </c>
      <c r="S173">
        <v>17488.21</v>
      </c>
      <c r="T173">
        <v>0</v>
      </c>
      <c r="U173">
        <v>35968.88</v>
      </c>
      <c r="V173">
        <v>871.46</v>
      </c>
      <c r="W173">
        <v>28550.940000000002</v>
      </c>
      <c r="X173">
        <v>26994.72</v>
      </c>
      <c r="Y173">
        <v>9506.33</v>
      </c>
      <c r="Z173">
        <v>658.34</v>
      </c>
      <c r="AA173">
        <v>30802.7</v>
      </c>
      <c r="AB173">
        <v>38561.56</v>
      </c>
      <c r="AC173">
        <v>2894.9500000000003</v>
      </c>
      <c r="AD173">
        <v>0</v>
      </c>
      <c r="AE173" t="s">
        <v>904</v>
      </c>
      <c r="AF173" t="s">
        <v>924</v>
      </c>
      <c r="AG173" t="s">
        <v>935</v>
      </c>
      <c r="AH173" t="s">
        <v>107</v>
      </c>
    </row>
    <row r="174" spans="1:34" ht="15">
      <c r="A174" t="s">
        <v>898</v>
      </c>
      <c r="B174" t="s">
        <v>102</v>
      </c>
      <c r="C174" t="s">
        <v>931</v>
      </c>
      <c r="D174" t="s">
        <v>274</v>
      </c>
      <c r="E174" t="s">
        <v>102</v>
      </c>
      <c r="F174">
        <v>2012</v>
      </c>
      <c r="G174" t="s">
        <v>113</v>
      </c>
      <c r="H174" t="s">
        <v>275</v>
      </c>
      <c r="I174" t="s">
        <v>115</v>
      </c>
      <c r="J174" t="s">
        <v>150</v>
      </c>
      <c r="L174">
        <v>5000</v>
      </c>
      <c r="M174">
        <v>5000</v>
      </c>
      <c r="N174">
        <v>0</v>
      </c>
      <c r="O174">
        <v>0</v>
      </c>
      <c r="P174">
        <v>5000</v>
      </c>
      <c r="Q174" t="s">
        <v>131</v>
      </c>
      <c r="R174">
        <v>0</v>
      </c>
      <c r="S174">
        <v>0</v>
      </c>
      <c r="T174">
        <v>0</v>
      </c>
      <c r="U174">
        <v>0</v>
      </c>
      <c r="V174">
        <v>0</v>
      </c>
      <c r="W174">
        <v>0</v>
      </c>
      <c r="X174">
        <v>0</v>
      </c>
      <c r="Y174">
        <v>0</v>
      </c>
      <c r="Z174">
        <v>0</v>
      </c>
      <c r="AA174">
        <v>0</v>
      </c>
      <c r="AB174">
        <v>0</v>
      </c>
      <c r="AC174">
        <v>0</v>
      </c>
      <c r="AD174">
        <v>0</v>
      </c>
      <c r="AE174" t="s">
        <v>904</v>
      </c>
      <c r="AF174" t="s">
        <v>105</v>
      </c>
      <c r="AG174" t="s">
        <v>935</v>
      </c>
      <c r="AH174" t="s">
        <v>105</v>
      </c>
    </row>
    <row r="175" spans="1:34" ht="15">
      <c r="A175" t="s">
        <v>898</v>
      </c>
      <c r="B175" t="s">
        <v>923</v>
      </c>
      <c r="C175" t="s">
        <v>931</v>
      </c>
      <c r="D175" t="s">
        <v>274</v>
      </c>
      <c r="E175" t="s">
        <v>106</v>
      </c>
      <c r="F175">
        <v>2012</v>
      </c>
      <c r="G175" t="s">
        <v>113</v>
      </c>
      <c r="H175" t="s">
        <v>275</v>
      </c>
      <c r="I175" t="s">
        <v>115</v>
      </c>
      <c r="J175" t="s">
        <v>150</v>
      </c>
      <c r="L175">
        <v>0</v>
      </c>
      <c r="M175">
        <v>0</v>
      </c>
      <c r="N175">
        <v>23843.12</v>
      </c>
      <c r="O175">
        <v>-0.01</v>
      </c>
      <c r="P175">
        <v>-23843.11</v>
      </c>
      <c r="Q175" t="s">
        <v>103</v>
      </c>
      <c r="R175">
        <v>0</v>
      </c>
      <c r="S175">
        <v>14.44</v>
      </c>
      <c r="T175">
        <v>0</v>
      </c>
      <c r="U175">
        <v>0</v>
      </c>
      <c r="V175">
        <v>0</v>
      </c>
      <c r="W175">
        <v>0</v>
      </c>
      <c r="X175">
        <v>0</v>
      </c>
      <c r="Y175">
        <v>3306.12</v>
      </c>
      <c r="Z175">
        <v>0</v>
      </c>
      <c r="AA175">
        <v>0</v>
      </c>
      <c r="AB175">
        <v>3581.85</v>
      </c>
      <c r="AC175">
        <v>16940.71</v>
      </c>
      <c r="AD175">
        <v>0</v>
      </c>
      <c r="AE175" t="s">
        <v>904</v>
      </c>
      <c r="AF175" t="s">
        <v>924</v>
      </c>
      <c r="AG175" t="s">
        <v>935</v>
      </c>
      <c r="AH175" t="s">
        <v>107</v>
      </c>
    </row>
    <row r="176" spans="1:34" ht="15">
      <c r="A176" t="s">
        <v>898</v>
      </c>
      <c r="B176" t="s">
        <v>923</v>
      </c>
      <c r="C176" t="s">
        <v>931</v>
      </c>
      <c r="D176" t="s">
        <v>276</v>
      </c>
      <c r="E176" t="s">
        <v>106</v>
      </c>
      <c r="F176">
        <v>2012</v>
      </c>
      <c r="G176" t="s">
        <v>113</v>
      </c>
      <c r="H176" t="s">
        <v>277</v>
      </c>
      <c r="I176" t="s">
        <v>115</v>
      </c>
      <c r="J176" t="s">
        <v>150</v>
      </c>
      <c r="L176">
        <v>0</v>
      </c>
      <c r="M176">
        <v>0</v>
      </c>
      <c r="N176">
        <v>463.02</v>
      </c>
      <c r="O176">
        <v>0</v>
      </c>
      <c r="P176">
        <v>-463.02</v>
      </c>
      <c r="Q176" t="s">
        <v>103</v>
      </c>
      <c r="R176">
        <v>0</v>
      </c>
      <c r="S176">
        <v>0</v>
      </c>
      <c r="T176">
        <v>0</v>
      </c>
      <c r="U176">
        <v>0</v>
      </c>
      <c r="V176">
        <v>0</v>
      </c>
      <c r="W176">
        <v>0</v>
      </c>
      <c r="X176">
        <v>463.02</v>
      </c>
      <c r="Y176">
        <v>0</v>
      </c>
      <c r="Z176">
        <v>0</v>
      </c>
      <c r="AA176">
        <v>0</v>
      </c>
      <c r="AB176">
        <v>0</v>
      </c>
      <c r="AC176">
        <v>0</v>
      </c>
      <c r="AD176">
        <v>0</v>
      </c>
      <c r="AE176" t="s">
        <v>904</v>
      </c>
      <c r="AF176" t="s">
        <v>924</v>
      </c>
      <c r="AG176" t="s">
        <v>935</v>
      </c>
      <c r="AH176" t="s">
        <v>107</v>
      </c>
    </row>
    <row r="177" spans="1:34" ht="15">
      <c r="A177" t="s">
        <v>898</v>
      </c>
      <c r="B177" t="s">
        <v>102</v>
      </c>
      <c r="C177" t="s">
        <v>931</v>
      </c>
      <c r="D177" t="s">
        <v>223</v>
      </c>
      <c r="E177" t="s">
        <v>102</v>
      </c>
      <c r="F177">
        <v>2012</v>
      </c>
      <c r="G177" t="s">
        <v>113</v>
      </c>
      <c r="H177" t="s">
        <v>224</v>
      </c>
      <c r="I177" t="s">
        <v>115</v>
      </c>
      <c r="J177" t="s">
        <v>150</v>
      </c>
      <c r="L177">
        <v>300</v>
      </c>
      <c r="M177">
        <v>300</v>
      </c>
      <c r="N177">
        <v>0</v>
      </c>
      <c r="O177">
        <v>0</v>
      </c>
      <c r="P177">
        <v>300</v>
      </c>
      <c r="Q177" t="s">
        <v>131</v>
      </c>
      <c r="R177">
        <v>0</v>
      </c>
      <c r="S177">
        <v>0</v>
      </c>
      <c r="T177">
        <v>0</v>
      </c>
      <c r="U177">
        <v>0</v>
      </c>
      <c r="V177">
        <v>0</v>
      </c>
      <c r="W177">
        <v>0</v>
      </c>
      <c r="X177">
        <v>0</v>
      </c>
      <c r="Y177">
        <v>0</v>
      </c>
      <c r="Z177">
        <v>0</v>
      </c>
      <c r="AA177">
        <v>0</v>
      </c>
      <c r="AB177">
        <v>0</v>
      </c>
      <c r="AC177">
        <v>0</v>
      </c>
      <c r="AD177">
        <v>0</v>
      </c>
      <c r="AE177" t="s">
        <v>904</v>
      </c>
      <c r="AF177" t="s">
        <v>105</v>
      </c>
      <c r="AG177" t="s">
        <v>935</v>
      </c>
      <c r="AH177" t="s">
        <v>105</v>
      </c>
    </row>
    <row r="178" spans="1:34" ht="15">
      <c r="A178" t="s">
        <v>898</v>
      </c>
      <c r="B178" t="s">
        <v>923</v>
      </c>
      <c r="C178" t="s">
        <v>931</v>
      </c>
      <c r="D178" t="s">
        <v>223</v>
      </c>
      <c r="E178" t="s">
        <v>106</v>
      </c>
      <c r="F178">
        <v>2012</v>
      </c>
      <c r="G178" t="s">
        <v>113</v>
      </c>
      <c r="H178" t="s">
        <v>224</v>
      </c>
      <c r="I178" t="s">
        <v>115</v>
      </c>
      <c r="J178" t="s">
        <v>150</v>
      </c>
      <c r="L178">
        <v>0</v>
      </c>
      <c r="M178">
        <v>0</v>
      </c>
      <c r="N178">
        <v>207</v>
      </c>
      <c r="O178">
        <v>0</v>
      </c>
      <c r="P178">
        <v>-207</v>
      </c>
      <c r="Q178" t="s">
        <v>103</v>
      </c>
      <c r="R178">
        <v>0</v>
      </c>
      <c r="S178">
        <v>0</v>
      </c>
      <c r="T178">
        <v>0</v>
      </c>
      <c r="U178">
        <v>0</v>
      </c>
      <c r="V178">
        <v>0</v>
      </c>
      <c r="W178">
        <v>0</v>
      </c>
      <c r="X178">
        <v>0</v>
      </c>
      <c r="Y178">
        <v>0</v>
      </c>
      <c r="Z178">
        <v>0</v>
      </c>
      <c r="AA178">
        <v>0</v>
      </c>
      <c r="AB178">
        <v>0</v>
      </c>
      <c r="AC178">
        <v>207</v>
      </c>
      <c r="AD178">
        <v>0</v>
      </c>
      <c r="AE178" t="s">
        <v>904</v>
      </c>
      <c r="AF178" t="s">
        <v>924</v>
      </c>
      <c r="AG178" t="s">
        <v>935</v>
      </c>
      <c r="AH178" t="s">
        <v>107</v>
      </c>
    </row>
    <row r="179" spans="1:34" ht="15">
      <c r="A179" t="s">
        <v>898</v>
      </c>
      <c r="B179" t="s">
        <v>923</v>
      </c>
      <c r="C179" t="s">
        <v>931</v>
      </c>
      <c r="D179" t="s">
        <v>478</v>
      </c>
      <c r="E179" t="s">
        <v>106</v>
      </c>
      <c r="F179">
        <v>2012</v>
      </c>
      <c r="G179" t="s">
        <v>113</v>
      </c>
      <c r="H179" t="s">
        <v>479</v>
      </c>
      <c r="I179" t="s">
        <v>115</v>
      </c>
      <c r="J179" t="s">
        <v>150</v>
      </c>
      <c r="L179">
        <v>0</v>
      </c>
      <c r="M179">
        <v>0</v>
      </c>
      <c r="N179">
        <v>892.03</v>
      </c>
      <c r="O179">
        <v>0</v>
      </c>
      <c r="P179">
        <v>-892.03</v>
      </c>
      <c r="Q179" t="s">
        <v>103</v>
      </c>
      <c r="R179">
        <v>0</v>
      </c>
      <c r="S179">
        <v>0</v>
      </c>
      <c r="T179">
        <v>0</v>
      </c>
      <c r="U179">
        <v>0</v>
      </c>
      <c r="V179">
        <v>0</v>
      </c>
      <c r="W179">
        <v>0</v>
      </c>
      <c r="X179">
        <v>0</v>
      </c>
      <c r="Y179">
        <v>0</v>
      </c>
      <c r="Z179">
        <v>0</v>
      </c>
      <c r="AA179">
        <v>0</v>
      </c>
      <c r="AB179">
        <v>0</v>
      </c>
      <c r="AC179">
        <v>892.03</v>
      </c>
      <c r="AD179">
        <v>0</v>
      </c>
      <c r="AE179" t="s">
        <v>904</v>
      </c>
      <c r="AF179" t="s">
        <v>924</v>
      </c>
      <c r="AG179" t="s">
        <v>935</v>
      </c>
      <c r="AH179" t="s">
        <v>107</v>
      </c>
    </row>
    <row r="180" spans="1:34" ht="15">
      <c r="A180" t="s">
        <v>898</v>
      </c>
      <c r="B180" t="s">
        <v>102</v>
      </c>
      <c r="C180" t="s">
        <v>931</v>
      </c>
      <c r="D180" t="s">
        <v>181</v>
      </c>
      <c r="E180" t="s">
        <v>102</v>
      </c>
      <c r="F180">
        <v>2012</v>
      </c>
      <c r="G180" t="s">
        <v>113</v>
      </c>
      <c r="H180" t="s">
        <v>182</v>
      </c>
      <c r="I180" t="s">
        <v>115</v>
      </c>
      <c r="J180" t="s">
        <v>150</v>
      </c>
      <c r="L180">
        <v>1000</v>
      </c>
      <c r="M180">
        <v>1000</v>
      </c>
      <c r="N180">
        <v>0</v>
      </c>
      <c r="O180">
        <v>0</v>
      </c>
      <c r="P180">
        <v>1000</v>
      </c>
      <c r="Q180" t="s">
        <v>131</v>
      </c>
      <c r="R180">
        <v>0</v>
      </c>
      <c r="S180">
        <v>0</v>
      </c>
      <c r="T180">
        <v>0</v>
      </c>
      <c r="U180">
        <v>0</v>
      </c>
      <c r="V180">
        <v>0</v>
      </c>
      <c r="W180">
        <v>0</v>
      </c>
      <c r="X180">
        <v>0</v>
      </c>
      <c r="Y180">
        <v>0</v>
      </c>
      <c r="Z180">
        <v>0</v>
      </c>
      <c r="AA180">
        <v>0</v>
      </c>
      <c r="AB180">
        <v>0</v>
      </c>
      <c r="AC180">
        <v>0</v>
      </c>
      <c r="AD180">
        <v>0</v>
      </c>
      <c r="AE180" t="s">
        <v>904</v>
      </c>
      <c r="AF180" t="s">
        <v>105</v>
      </c>
      <c r="AG180" t="s">
        <v>935</v>
      </c>
      <c r="AH180" t="s">
        <v>105</v>
      </c>
    </row>
    <row r="181" spans="1:34" ht="15">
      <c r="A181" t="s">
        <v>898</v>
      </c>
      <c r="B181" t="s">
        <v>923</v>
      </c>
      <c r="C181" t="s">
        <v>931</v>
      </c>
      <c r="D181" t="s">
        <v>181</v>
      </c>
      <c r="E181" t="s">
        <v>106</v>
      </c>
      <c r="F181">
        <v>2012</v>
      </c>
      <c r="G181" t="s">
        <v>113</v>
      </c>
      <c r="H181" t="s">
        <v>182</v>
      </c>
      <c r="I181" t="s">
        <v>115</v>
      </c>
      <c r="J181" t="s">
        <v>150</v>
      </c>
      <c r="L181">
        <v>0</v>
      </c>
      <c r="M181">
        <v>0</v>
      </c>
      <c r="N181">
        <v>345</v>
      </c>
      <c r="O181">
        <v>0</v>
      </c>
      <c r="P181">
        <v>-345</v>
      </c>
      <c r="Q181" t="s">
        <v>103</v>
      </c>
      <c r="R181">
        <v>0</v>
      </c>
      <c r="S181">
        <v>0</v>
      </c>
      <c r="T181">
        <v>35</v>
      </c>
      <c r="U181">
        <v>310</v>
      </c>
      <c r="V181">
        <v>0</v>
      </c>
      <c r="W181">
        <v>0</v>
      </c>
      <c r="X181">
        <v>0</v>
      </c>
      <c r="Y181">
        <v>0</v>
      </c>
      <c r="Z181">
        <v>0</v>
      </c>
      <c r="AA181">
        <v>0</v>
      </c>
      <c r="AB181">
        <v>0</v>
      </c>
      <c r="AC181">
        <v>0</v>
      </c>
      <c r="AD181">
        <v>0</v>
      </c>
      <c r="AE181" t="s">
        <v>904</v>
      </c>
      <c r="AF181" t="s">
        <v>924</v>
      </c>
      <c r="AG181" t="s">
        <v>935</v>
      </c>
      <c r="AH181" t="s">
        <v>107</v>
      </c>
    </row>
    <row r="182" spans="1:34" ht="15">
      <c r="A182" t="s">
        <v>898</v>
      </c>
      <c r="B182" t="s">
        <v>923</v>
      </c>
      <c r="C182" t="s">
        <v>931</v>
      </c>
      <c r="D182" t="s">
        <v>374</v>
      </c>
      <c r="E182" t="s">
        <v>102</v>
      </c>
      <c r="F182">
        <v>2012</v>
      </c>
      <c r="G182" t="s">
        <v>113</v>
      </c>
      <c r="H182" t="s">
        <v>375</v>
      </c>
      <c r="I182" t="s">
        <v>115</v>
      </c>
      <c r="J182" t="s">
        <v>150</v>
      </c>
      <c r="L182">
        <v>0</v>
      </c>
      <c r="M182">
        <v>0</v>
      </c>
      <c r="N182">
        <v>0</v>
      </c>
      <c r="O182">
        <v>0</v>
      </c>
      <c r="P182">
        <v>0</v>
      </c>
      <c r="Q182" t="s">
        <v>103</v>
      </c>
      <c r="R182">
        <v>0</v>
      </c>
      <c r="S182">
        <v>0</v>
      </c>
      <c r="T182">
        <v>0</v>
      </c>
      <c r="U182">
        <v>0</v>
      </c>
      <c r="V182">
        <v>0</v>
      </c>
      <c r="W182">
        <v>0</v>
      </c>
      <c r="X182">
        <v>0</v>
      </c>
      <c r="Y182">
        <v>0</v>
      </c>
      <c r="Z182">
        <v>0</v>
      </c>
      <c r="AA182">
        <v>0</v>
      </c>
      <c r="AB182">
        <v>-720</v>
      </c>
      <c r="AC182">
        <v>-960</v>
      </c>
      <c r="AD182">
        <v>1680</v>
      </c>
      <c r="AE182" t="s">
        <v>904</v>
      </c>
      <c r="AF182" t="s">
        <v>924</v>
      </c>
      <c r="AG182" t="s">
        <v>935</v>
      </c>
      <c r="AH182" t="s">
        <v>105</v>
      </c>
    </row>
    <row r="183" spans="1:34" ht="15">
      <c r="A183" t="s">
        <v>898</v>
      </c>
      <c r="B183" t="s">
        <v>923</v>
      </c>
      <c r="C183" t="s">
        <v>931</v>
      </c>
      <c r="D183" t="s">
        <v>374</v>
      </c>
      <c r="E183" t="s">
        <v>106</v>
      </c>
      <c r="F183">
        <v>2012</v>
      </c>
      <c r="G183" t="s">
        <v>113</v>
      </c>
      <c r="H183" t="s">
        <v>375</v>
      </c>
      <c r="I183" t="s">
        <v>115</v>
      </c>
      <c r="J183" t="s">
        <v>150</v>
      </c>
      <c r="L183">
        <v>0</v>
      </c>
      <c r="M183">
        <v>0</v>
      </c>
      <c r="N183">
        <v>4826</v>
      </c>
      <c r="O183">
        <v>0</v>
      </c>
      <c r="P183">
        <v>-4826</v>
      </c>
      <c r="Q183" t="s">
        <v>103</v>
      </c>
      <c r="R183">
        <v>0</v>
      </c>
      <c r="S183">
        <v>960.87</v>
      </c>
      <c r="T183">
        <v>-83.37</v>
      </c>
      <c r="U183">
        <v>0</v>
      </c>
      <c r="V183">
        <v>300</v>
      </c>
      <c r="W183">
        <v>300</v>
      </c>
      <c r="X183">
        <v>0</v>
      </c>
      <c r="Y183">
        <v>28.5</v>
      </c>
      <c r="Z183">
        <v>0</v>
      </c>
      <c r="AA183">
        <v>0</v>
      </c>
      <c r="AB183">
        <v>5475</v>
      </c>
      <c r="AC183">
        <v>-475</v>
      </c>
      <c r="AD183">
        <v>-1680</v>
      </c>
      <c r="AE183" t="s">
        <v>904</v>
      </c>
      <c r="AF183" t="s">
        <v>924</v>
      </c>
      <c r="AG183" t="s">
        <v>935</v>
      </c>
      <c r="AH183" t="s">
        <v>107</v>
      </c>
    </row>
    <row r="184" spans="1:34" ht="15">
      <c r="A184" t="s">
        <v>898</v>
      </c>
      <c r="B184" t="s">
        <v>102</v>
      </c>
      <c r="C184" t="s">
        <v>931</v>
      </c>
      <c r="D184" t="s">
        <v>183</v>
      </c>
      <c r="E184" t="s">
        <v>102</v>
      </c>
      <c r="F184">
        <v>2012</v>
      </c>
      <c r="G184" t="s">
        <v>113</v>
      </c>
      <c r="H184" t="s">
        <v>184</v>
      </c>
      <c r="I184" t="s">
        <v>115</v>
      </c>
      <c r="J184" t="s">
        <v>150</v>
      </c>
      <c r="L184">
        <v>500</v>
      </c>
      <c r="M184">
        <v>500</v>
      </c>
      <c r="N184">
        <v>0</v>
      </c>
      <c r="O184">
        <v>0</v>
      </c>
      <c r="P184">
        <v>500</v>
      </c>
      <c r="Q184" t="s">
        <v>131</v>
      </c>
      <c r="R184">
        <v>0</v>
      </c>
      <c r="S184">
        <v>0</v>
      </c>
      <c r="T184">
        <v>0</v>
      </c>
      <c r="U184">
        <v>0</v>
      </c>
      <c r="V184">
        <v>0</v>
      </c>
      <c r="W184">
        <v>0</v>
      </c>
      <c r="X184">
        <v>0</v>
      </c>
      <c r="Y184">
        <v>0</v>
      </c>
      <c r="Z184">
        <v>0</v>
      </c>
      <c r="AA184">
        <v>0</v>
      </c>
      <c r="AB184">
        <v>0</v>
      </c>
      <c r="AC184">
        <v>0</v>
      </c>
      <c r="AD184">
        <v>0</v>
      </c>
      <c r="AE184" t="s">
        <v>904</v>
      </c>
      <c r="AF184" t="s">
        <v>105</v>
      </c>
      <c r="AG184" t="s">
        <v>935</v>
      </c>
      <c r="AH184" t="s">
        <v>105</v>
      </c>
    </row>
    <row r="185" spans="1:34" ht="15">
      <c r="A185" t="s">
        <v>898</v>
      </c>
      <c r="B185" t="s">
        <v>923</v>
      </c>
      <c r="C185" t="s">
        <v>931</v>
      </c>
      <c r="D185" t="s">
        <v>183</v>
      </c>
      <c r="E185" t="s">
        <v>106</v>
      </c>
      <c r="F185">
        <v>2012</v>
      </c>
      <c r="G185" t="s">
        <v>113</v>
      </c>
      <c r="H185" t="s">
        <v>184</v>
      </c>
      <c r="I185" t="s">
        <v>115</v>
      </c>
      <c r="J185" t="s">
        <v>150</v>
      </c>
      <c r="L185">
        <v>0</v>
      </c>
      <c r="M185">
        <v>0</v>
      </c>
      <c r="N185">
        <v>6030.71</v>
      </c>
      <c r="O185">
        <v>0</v>
      </c>
      <c r="P185">
        <v>-6030.71</v>
      </c>
      <c r="Q185" t="s">
        <v>103</v>
      </c>
      <c r="R185">
        <v>0</v>
      </c>
      <c r="S185">
        <v>0</v>
      </c>
      <c r="T185">
        <v>5131.2</v>
      </c>
      <c r="U185">
        <v>90.64</v>
      </c>
      <c r="V185">
        <v>45</v>
      </c>
      <c r="W185">
        <v>224.1</v>
      </c>
      <c r="X185">
        <v>202</v>
      </c>
      <c r="Y185">
        <v>115.77</v>
      </c>
      <c r="Z185">
        <v>0</v>
      </c>
      <c r="AA185">
        <v>4.42</v>
      </c>
      <c r="AB185">
        <v>45.99</v>
      </c>
      <c r="AC185">
        <v>171.59</v>
      </c>
      <c r="AD185">
        <v>0</v>
      </c>
      <c r="AE185" t="s">
        <v>904</v>
      </c>
      <c r="AF185" t="s">
        <v>924</v>
      </c>
      <c r="AG185" t="s">
        <v>935</v>
      </c>
      <c r="AH185" t="s">
        <v>107</v>
      </c>
    </row>
    <row r="186" spans="1:34" ht="15">
      <c r="A186" t="s">
        <v>898</v>
      </c>
      <c r="B186" t="s">
        <v>102</v>
      </c>
      <c r="C186" t="s">
        <v>931</v>
      </c>
      <c r="D186" t="s">
        <v>151</v>
      </c>
      <c r="E186" t="s">
        <v>102</v>
      </c>
      <c r="F186">
        <v>2012</v>
      </c>
      <c r="G186" t="s">
        <v>113</v>
      </c>
      <c r="H186" t="s">
        <v>152</v>
      </c>
      <c r="I186" t="s">
        <v>115</v>
      </c>
      <c r="J186" t="s">
        <v>150</v>
      </c>
      <c r="L186">
        <v>10500</v>
      </c>
      <c r="M186">
        <v>10500</v>
      </c>
      <c r="N186">
        <v>0</v>
      </c>
      <c r="O186">
        <v>0</v>
      </c>
      <c r="P186">
        <v>10500</v>
      </c>
      <c r="Q186" t="s">
        <v>131</v>
      </c>
      <c r="R186">
        <v>0</v>
      </c>
      <c r="S186">
        <v>0</v>
      </c>
      <c r="T186">
        <v>0</v>
      </c>
      <c r="U186">
        <v>0</v>
      </c>
      <c r="V186">
        <v>0</v>
      </c>
      <c r="W186">
        <v>0</v>
      </c>
      <c r="X186">
        <v>0</v>
      </c>
      <c r="Y186">
        <v>0</v>
      </c>
      <c r="Z186">
        <v>0</v>
      </c>
      <c r="AA186">
        <v>0</v>
      </c>
      <c r="AB186">
        <v>0</v>
      </c>
      <c r="AC186">
        <v>0</v>
      </c>
      <c r="AD186">
        <v>0</v>
      </c>
      <c r="AE186" t="s">
        <v>904</v>
      </c>
      <c r="AF186" t="s">
        <v>105</v>
      </c>
      <c r="AG186" t="s">
        <v>935</v>
      </c>
      <c r="AH186" t="s">
        <v>105</v>
      </c>
    </row>
    <row r="187" spans="1:34" ht="15">
      <c r="A187" t="s">
        <v>898</v>
      </c>
      <c r="B187" t="s">
        <v>102</v>
      </c>
      <c r="C187" t="s">
        <v>931</v>
      </c>
      <c r="D187" t="s">
        <v>185</v>
      </c>
      <c r="E187" t="s">
        <v>102</v>
      </c>
      <c r="F187">
        <v>2012</v>
      </c>
      <c r="G187" t="s">
        <v>113</v>
      </c>
      <c r="H187" t="s">
        <v>186</v>
      </c>
      <c r="I187" t="s">
        <v>115</v>
      </c>
      <c r="J187" t="s">
        <v>187</v>
      </c>
      <c r="L187">
        <v>39649</v>
      </c>
      <c r="M187">
        <v>39649</v>
      </c>
      <c r="N187">
        <v>0</v>
      </c>
      <c r="O187">
        <v>0</v>
      </c>
      <c r="P187">
        <v>39649</v>
      </c>
      <c r="Q187" t="s">
        <v>131</v>
      </c>
      <c r="R187">
        <v>0</v>
      </c>
      <c r="S187">
        <v>0</v>
      </c>
      <c r="T187">
        <v>0</v>
      </c>
      <c r="U187">
        <v>0</v>
      </c>
      <c r="V187">
        <v>0</v>
      </c>
      <c r="W187">
        <v>0</v>
      </c>
      <c r="X187">
        <v>0</v>
      </c>
      <c r="Y187">
        <v>0</v>
      </c>
      <c r="Z187">
        <v>0</v>
      </c>
      <c r="AA187">
        <v>0</v>
      </c>
      <c r="AB187">
        <v>0</v>
      </c>
      <c r="AC187">
        <v>0</v>
      </c>
      <c r="AD187">
        <v>0</v>
      </c>
      <c r="AE187" t="s">
        <v>904</v>
      </c>
      <c r="AF187" t="s">
        <v>105</v>
      </c>
      <c r="AG187" t="s">
        <v>935</v>
      </c>
      <c r="AH187" t="s">
        <v>105</v>
      </c>
    </row>
    <row r="188" spans="1:34" ht="15">
      <c r="A188" t="s">
        <v>898</v>
      </c>
      <c r="B188" t="s">
        <v>923</v>
      </c>
      <c r="C188" t="s">
        <v>931</v>
      </c>
      <c r="D188" t="s">
        <v>185</v>
      </c>
      <c r="E188" t="s">
        <v>106</v>
      </c>
      <c r="F188">
        <v>2012</v>
      </c>
      <c r="G188" t="s">
        <v>113</v>
      </c>
      <c r="H188" t="s">
        <v>186</v>
      </c>
      <c r="I188" t="s">
        <v>115</v>
      </c>
      <c r="J188" t="s">
        <v>187</v>
      </c>
      <c r="L188">
        <v>0</v>
      </c>
      <c r="M188">
        <v>0</v>
      </c>
      <c r="N188">
        <v>43386</v>
      </c>
      <c r="O188">
        <v>0</v>
      </c>
      <c r="P188">
        <v>-43386</v>
      </c>
      <c r="Q188" t="s">
        <v>103</v>
      </c>
      <c r="R188">
        <v>0</v>
      </c>
      <c r="S188">
        <v>0</v>
      </c>
      <c r="T188">
        <v>12498</v>
      </c>
      <c r="U188">
        <v>-3861</v>
      </c>
      <c r="V188">
        <v>0</v>
      </c>
      <c r="W188">
        <v>7722</v>
      </c>
      <c r="X188">
        <v>3861</v>
      </c>
      <c r="Y188">
        <v>7722</v>
      </c>
      <c r="Z188">
        <v>3861</v>
      </c>
      <c r="AA188">
        <v>7722</v>
      </c>
      <c r="AB188">
        <v>-3861</v>
      </c>
      <c r="AC188">
        <v>7722</v>
      </c>
      <c r="AD188">
        <v>0</v>
      </c>
      <c r="AE188" t="s">
        <v>904</v>
      </c>
      <c r="AF188" t="s">
        <v>924</v>
      </c>
      <c r="AG188" t="s">
        <v>935</v>
      </c>
      <c r="AH188" t="s">
        <v>107</v>
      </c>
    </row>
    <row r="189" spans="1:34" ht="15">
      <c r="A189" t="s">
        <v>898</v>
      </c>
      <c r="B189" t="s">
        <v>102</v>
      </c>
      <c r="C189" t="s">
        <v>931</v>
      </c>
      <c r="D189" t="s">
        <v>516</v>
      </c>
      <c r="E189" t="s">
        <v>102</v>
      </c>
      <c r="F189">
        <v>2012</v>
      </c>
      <c r="G189" t="s">
        <v>113</v>
      </c>
      <c r="H189" t="s">
        <v>517</v>
      </c>
      <c r="I189" t="s">
        <v>115</v>
      </c>
      <c r="J189" t="s">
        <v>187</v>
      </c>
      <c r="L189">
        <v>1841</v>
      </c>
      <c r="M189">
        <v>1841</v>
      </c>
      <c r="N189">
        <v>0</v>
      </c>
      <c r="O189">
        <v>0</v>
      </c>
      <c r="P189">
        <v>1841</v>
      </c>
      <c r="Q189" t="s">
        <v>131</v>
      </c>
      <c r="R189">
        <v>0</v>
      </c>
      <c r="S189">
        <v>0</v>
      </c>
      <c r="T189">
        <v>0</v>
      </c>
      <c r="U189">
        <v>0</v>
      </c>
      <c r="V189">
        <v>0</v>
      </c>
      <c r="W189">
        <v>0</v>
      </c>
      <c r="X189">
        <v>0</v>
      </c>
      <c r="Y189">
        <v>0</v>
      </c>
      <c r="Z189">
        <v>0</v>
      </c>
      <c r="AA189">
        <v>0</v>
      </c>
      <c r="AB189">
        <v>0</v>
      </c>
      <c r="AC189">
        <v>0</v>
      </c>
      <c r="AD189">
        <v>0</v>
      </c>
      <c r="AE189" t="s">
        <v>904</v>
      </c>
      <c r="AF189" t="s">
        <v>105</v>
      </c>
      <c r="AG189" t="s">
        <v>935</v>
      </c>
      <c r="AH189" t="s">
        <v>105</v>
      </c>
    </row>
    <row r="190" spans="1:34" ht="15">
      <c r="A190" t="s">
        <v>898</v>
      </c>
      <c r="B190" t="s">
        <v>923</v>
      </c>
      <c r="C190" t="s">
        <v>931</v>
      </c>
      <c r="D190" t="s">
        <v>950</v>
      </c>
      <c r="E190" t="s">
        <v>106</v>
      </c>
      <c r="F190">
        <v>2012</v>
      </c>
      <c r="G190" t="s">
        <v>113</v>
      </c>
      <c r="H190" t="s">
        <v>951</v>
      </c>
      <c r="I190" t="s">
        <v>115</v>
      </c>
      <c r="J190" t="s">
        <v>187</v>
      </c>
      <c r="L190">
        <v>0</v>
      </c>
      <c r="M190">
        <v>0</v>
      </c>
      <c r="N190">
        <v>14.85</v>
      </c>
      <c r="O190">
        <v>0</v>
      </c>
      <c r="P190">
        <v>-14.85</v>
      </c>
      <c r="Q190" t="s">
        <v>103</v>
      </c>
      <c r="R190">
        <v>0</v>
      </c>
      <c r="S190">
        <v>0</v>
      </c>
      <c r="T190">
        <v>0</v>
      </c>
      <c r="U190">
        <v>0</v>
      </c>
      <c r="V190">
        <v>0</v>
      </c>
      <c r="W190">
        <v>0</v>
      </c>
      <c r="X190">
        <v>0</v>
      </c>
      <c r="Y190">
        <v>0</v>
      </c>
      <c r="Z190">
        <v>0</v>
      </c>
      <c r="AA190">
        <v>0</v>
      </c>
      <c r="AB190">
        <v>0</v>
      </c>
      <c r="AC190">
        <v>14.85</v>
      </c>
      <c r="AD190">
        <v>0</v>
      </c>
      <c r="AE190" t="s">
        <v>904</v>
      </c>
      <c r="AF190" t="s">
        <v>924</v>
      </c>
      <c r="AG190" t="s">
        <v>935</v>
      </c>
      <c r="AH190" t="s">
        <v>107</v>
      </c>
    </row>
    <row r="191" spans="1:34" ht="15">
      <c r="A191" t="s">
        <v>898</v>
      </c>
      <c r="B191" t="s">
        <v>102</v>
      </c>
      <c r="C191" t="s">
        <v>931</v>
      </c>
      <c r="D191" t="s">
        <v>278</v>
      </c>
      <c r="E191" t="s">
        <v>102</v>
      </c>
      <c r="F191">
        <v>2012</v>
      </c>
      <c r="G191" t="s">
        <v>113</v>
      </c>
      <c r="H191" t="s">
        <v>279</v>
      </c>
      <c r="I191" t="s">
        <v>115</v>
      </c>
      <c r="J191" t="s">
        <v>187</v>
      </c>
      <c r="L191">
        <v>2430</v>
      </c>
      <c r="M191">
        <v>2430</v>
      </c>
      <c r="N191">
        <v>0</v>
      </c>
      <c r="O191">
        <v>0</v>
      </c>
      <c r="P191">
        <v>2430</v>
      </c>
      <c r="Q191" t="s">
        <v>131</v>
      </c>
      <c r="R191">
        <v>0</v>
      </c>
      <c r="S191">
        <v>0</v>
      </c>
      <c r="T191">
        <v>0</v>
      </c>
      <c r="U191">
        <v>0</v>
      </c>
      <c r="V191">
        <v>0</v>
      </c>
      <c r="W191">
        <v>0</v>
      </c>
      <c r="X191">
        <v>0</v>
      </c>
      <c r="Y191">
        <v>0</v>
      </c>
      <c r="Z191">
        <v>0</v>
      </c>
      <c r="AA191">
        <v>0</v>
      </c>
      <c r="AB191">
        <v>0</v>
      </c>
      <c r="AC191">
        <v>0</v>
      </c>
      <c r="AD191">
        <v>0</v>
      </c>
      <c r="AE191" t="s">
        <v>904</v>
      </c>
      <c r="AF191" t="s">
        <v>105</v>
      </c>
      <c r="AG191" t="s">
        <v>935</v>
      </c>
      <c r="AH191" t="s">
        <v>105</v>
      </c>
    </row>
    <row r="192" spans="1:34" ht="15">
      <c r="A192" t="s">
        <v>898</v>
      </c>
      <c r="B192" t="s">
        <v>923</v>
      </c>
      <c r="C192" t="s">
        <v>931</v>
      </c>
      <c r="D192" t="s">
        <v>278</v>
      </c>
      <c r="E192" t="s">
        <v>106</v>
      </c>
      <c r="F192">
        <v>2012</v>
      </c>
      <c r="G192" t="s">
        <v>113</v>
      </c>
      <c r="H192" t="s">
        <v>279</v>
      </c>
      <c r="I192" t="s">
        <v>115</v>
      </c>
      <c r="J192" t="s">
        <v>187</v>
      </c>
      <c r="L192">
        <v>0</v>
      </c>
      <c r="M192">
        <v>0</v>
      </c>
      <c r="N192">
        <v>2634.13</v>
      </c>
      <c r="O192">
        <v>0</v>
      </c>
      <c r="P192">
        <v>-2634.13</v>
      </c>
      <c r="Q192" t="s">
        <v>103</v>
      </c>
      <c r="R192">
        <v>0</v>
      </c>
      <c r="S192">
        <v>0</v>
      </c>
      <c r="T192">
        <v>2634.13</v>
      </c>
      <c r="U192">
        <v>0</v>
      </c>
      <c r="V192">
        <v>0</v>
      </c>
      <c r="W192">
        <v>0</v>
      </c>
      <c r="X192">
        <v>0</v>
      </c>
      <c r="Y192">
        <v>0</v>
      </c>
      <c r="Z192">
        <v>0</v>
      </c>
      <c r="AA192">
        <v>0</v>
      </c>
      <c r="AB192">
        <v>0</v>
      </c>
      <c r="AC192">
        <v>0</v>
      </c>
      <c r="AD192">
        <v>0</v>
      </c>
      <c r="AE192" t="s">
        <v>904</v>
      </c>
      <c r="AF192" t="s">
        <v>924</v>
      </c>
      <c r="AG192" t="s">
        <v>935</v>
      </c>
      <c r="AH192" t="s">
        <v>107</v>
      </c>
    </row>
    <row r="193" spans="1:34" ht="15">
      <c r="A193" t="s">
        <v>898</v>
      </c>
      <c r="B193" t="s">
        <v>923</v>
      </c>
      <c r="C193" t="s">
        <v>931</v>
      </c>
      <c r="D193" t="s">
        <v>482</v>
      </c>
      <c r="E193" t="s">
        <v>106</v>
      </c>
      <c r="F193">
        <v>2012</v>
      </c>
      <c r="G193" t="s">
        <v>113</v>
      </c>
      <c r="H193" t="s">
        <v>483</v>
      </c>
      <c r="I193" t="s">
        <v>115</v>
      </c>
      <c r="J193" t="s">
        <v>187</v>
      </c>
      <c r="L193">
        <v>0</v>
      </c>
      <c r="M193">
        <v>0</v>
      </c>
      <c r="N193">
        <v>160</v>
      </c>
      <c r="O193">
        <v>0</v>
      </c>
      <c r="P193">
        <v>-160</v>
      </c>
      <c r="Q193" t="s">
        <v>103</v>
      </c>
      <c r="R193">
        <v>0</v>
      </c>
      <c r="S193">
        <v>0</v>
      </c>
      <c r="T193">
        <v>0</v>
      </c>
      <c r="U193">
        <v>160</v>
      </c>
      <c r="V193">
        <v>0</v>
      </c>
      <c r="W193">
        <v>0</v>
      </c>
      <c r="X193">
        <v>0</v>
      </c>
      <c r="Y193">
        <v>0</v>
      </c>
      <c r="Z193">
        <v>0</v>
      </c>
      <c r="AA193">
        <v>0</v>
      </c>
      <c r="AB193">
        <v>0</v>
      </c>
      <c r="AC193">
        <v>0</v>
      </c>
      <c r="AD193">
        <v>0</v>
      </c>
      <c r="AE193" t="s">
        <v>904</v>
      </c>
      <c r="AF193" t="s">
        <v>924</v>
      </c>
      <c r="AG193" t="s">
        <v>935</v>
      </c>
      <c r="AH193" t="s">
        <v>107</v>
      </c>
    </row>
    <row r="194" spans="1:34" ht="15">
      <c r="A194" t="s">
        <v>898</v>
      </c>
      <c r="B194" t="s">
        <v>102</v>
      </c>
      <c r="C194" t="s">
        <v>931</v>
      </c>
      <c r="D194" t="s">
        <v>952</v>
      </c>
      <c r="E194" t="s">
        <v>102</v>
      </c>
      <c r="F194">
        <v>2012</v>
      </c>
      <c r="G194" t="s">
        <v>113</v>
      </c>
      <c r="H194" t="s">
        <v>953</v>
      </c>
      <c r="I194" t="s">
        <v>115</v>
      </c>
      <c r="J194" t="s">
        <v>187</v>
      </c>
      <c r="L194">
        <v>5000</v>
      </c>
      <c r="M194">
        <v>5000</v>
      </c>
      <c r="N194">
        <v>0</v>
      </c>
      <c r="O194">
        <v>0</v>
      </c>
      <c r="P194">
        <v>5000</v>
      </c>
      <c r="Q194" t="s">
        <v>131</v>
      </c>
      <c r="R194">
        <v>0</v>
      </c>
      <c r="S194">
        <v>0</v>
      </c>
      <c r="T194">
        <v>0</v>
      </c>
      <c r="U194">
        <v>0</v>
      </c>
      <c r="V194">
        <v>0</v>
      </c>
      <c r="W194">
        <v>0</v>
      </c>
      <c r="X194">
        <v>0</v>
      </c>
      <c r="Y194">
        <v>0</v>
      </c>
      <c r="Z194">
        <v>0</v>
      </c>
      <c r="AA194">
        <v>0</v>
      </c>
      <c r="AB194">
        <v>0</v>
      </c>
      <c r="AC194">
        <v>0</v>
      </c>
      <c r="AD194">
        <v>0</v>
      </c>
      <c r="AE194" t="s">
        <v>904</v>
      </c>
      <c r="AF194" t="s">
        <v>105</v>
      </c>
      <c r="AG194" t="s">
        <v>935</v>
      </c>
      <c r="AH194" t="s">
        <v>105</v>
      </c>
    </row>
    <row r="195" spans="1:34" ht="15">
      <c r="A195" t="s">
        <v>898</v>
      </c>
      <c r="B195" t="s">
        <v>102</v>
      </c>
      <c r="C195" t="s">
        <v>931</v>
      </c>
      <c r="D195" t="s">
        <v>280</v>
      </c>
      <c r="E195" t="s">
        <v>102</v>
      </c>
      <c r="F195">
        <v>2012</v>
      </c>
      <c r="G195" t="s">
        <v>113</v>
      </c>
      <c r="H195" t="s">
        <v>281</v>
      </c>
      <c r="I195" t="s">
        <v>115</v>
      </c>
      <c r="J195" t="s">
        <v>187</v>
      </c>
      <c r="L195">
        <v>131340</v>
      </c>
      <c r="M195">
        <v>131340</v>
      </c>
      <c r="N195">
        <v>0</v>
      </c>
      <c r="O195">
        <v>0</v>
      </c>
      <c r="P195">
        <v>131340</v>
      </c>
      <c r="Q195" t="s">
        <v>131</v>
      </c>
      <c r="R195">
        <v>0</v>
      </c>
      <c r="S195">
        <v>0</v>
      </c>
      <c r="T195">
        <v>0</v>
      </c>
      <c r="U195">
        <v>0</v>
      </c>
      <c r="V195">
        <v>0</v>
      </c>
      <c r="W195">
        <v>0</v>
      </c>
      <c r="X195">
        <v>0</v>
      </c>
      <c r="Y195">
        <v>0</v>
      </c>
      <c r="Z195">
        <v>0</v>
      </c>
      <c r="AA195">
        <v>0</v>
      </c>
      <c r="AB195">
        <v>0</v>
      </c>
      <c r="AC195">
        <v>0</v>
      </c>
      <c r="AD195">
        <v>0</v>
      </c>
      <c r="AE195" t="s">
        <v>904</v>
      </c>
      <c r="AF195" t="s">
        <v>105</v>
      </c>
      <c r="AG195" t="s">
        <v>935</v>
      </c>
      <c r="AH195" t="s">
        <v>105</v>
      </c>
    </row>
    <row r="196" spans="1:34" ht="15">
      <c r="A196" t="s">
        <v>898</v>
      </c>
      <c r="B196" t="s">
        <v>923</v>
      </c>
      <c r="C196" t="s">
        <v>931</v>
      </c>
      <c r="D196" t="s">
        <v>280</v>
      </c>
      <c r="E196" t="s">
        <v>106</v>
      </c>
      <c r="F196">
        <v>2012</v>
      </c>
      <c r="G196" t="s">
        <v>113</v>
      </c>
      <c r="H196" t="s">
        <v>281</v>
      </c>
      <c r="I196" t="s">
        <v>115</v>
      </c>
      <c r="J196" t="s">
        <v>187</v>
      </c>
      <c r="L196">
        <v>0</v>
      </c>
      <c r="M196">
        <v>0</v>
      </c>
      <c r="N196">
        <v>151983.21</v>
      </c>
      <c r="O196">
        <v>0</v>
      </c>
      <c r="P196">
        <v>-151983.21</v>
      </c>
      <c r="Q196" t="s">
        <v>103</v>
      </c>
      <c r="R196">
        <v>0</v>
      </c>
      <c r="S196">
        <v>0</v>
      </c>
      <c r="T196">
        <v>70477.65000000001</v>
      </c>
      <c r="U196">
        <v>0</v>
      </c>
      <c r="V196">
        <v>0</v>
      </c>
      <c r="W196">
        <v>26951.79</v>
      </c>
      <c r="X196">
        <v>0</v>
      </c>
      <c r="Y196">
        <v>0</v>
      </c>
      <c r="Z196">
        <v>26951.79</v>
      </c>
      <c r="AA196">
        <v>0</v>
      </c>
      <c r="AB196">
        <v>0</v>
      </c>
      <c r="AC196">
        <v>27601.98</v>
      </c>
      <c r="AD196">
        <v>0</v>
      </c>
      <c r="AE196" t="s">
        <v>904</v>
      </c>
      <c r="AF196" t="s">
        <v>924</v>
      </c>
      <c r="AG196" t="s">
        <v>935</v>
      </c>
      <c r="AH196" t="s">
        <v>107</v>
      </c>
    </row>
    <row r="197" spans="1:34" ht="15">
      <c r="A197" t="s">
        <v>898</v>
      </c>
      <c r="B197" t="s">
        <v>102</v>
      </c>
      <c r="C197" t="s">
        <v>931</v>
      </c>
      <c r="D197" t="s">
        <v>954</v>
      </c>
      <c r="E197" t="s">
        <v>102</v>
      </c>
      <c r="F197">
        <v>2012</v>
      </c>
      <c r="G197" t="s">
        <v>113</v>
      </c>
      <c r="H197" t="s">
        <v>955</v>
      </c>
      <c r="I197" t="s">
        <v>115</v>
      </c>
      <c r="J197" t="s">
        <v>190</v>
      </c>
      <c r="L197">
        <v>30000</v>
      </c>
      <c r="M197">
        <v>30000</v>
      </c>
      <c r="N197">
        <v>0</v>
      </c>
      <c r="O197">
        <v>0</v>
      </c>
      <c r="P197">
        <v>30000</v>
      </c>
      <c r="Q197" t="s">
        <v>131</v>
      </c>
      <c r="R197">
        <v>0</v>
      </c>
      <c r="S197">
        <v>0</v>
      </c>
      <c r="T197">
        <v>0</v>
      </c>
      <c r="U197">
        <v>0</v>
      </c>
      <c r="V197">
        <v>0</v>
      </c>
      <c r="W197">
        <v>0</v>
      </c>
      <c r="X197">
        <v>0</v>
      </c>
      <c r="Y197">
        <v>0</v>
      </c>
      <c r="Z197">
        <v>0</v>
      </c>
      <c r="AA197">
        <v>0</v>
      </c>
      <c r="AB197">
        <v>0</v>
      </c>
      <c r="AC197">
        <v>0</v>
      </c>
      <c r="AD197">
        <v>0</v>
      </c>
      <c r="AE197" t="s">
        <v>904</v>
      </c>
      <c r="AF197" t="s">
        <v>105</v>
      </c>
      <c r="AG197" t="s">
        <v>935</v>
      </c>
      <c r="AH197" t="s">
        <v>105</v>
      </c>
    </row>
    <row r="198" spans="1:34" ht="15">
      <c r="A198" t="s">
        <v>898</v>
      </c>
      <c r="B198" t="s">
        <v>923</v>
      </c>
      <c r="C198" t="s">
        <v>931</v>
      </c>
      <c r="D198" t="s">
        <v>954</v>
      </c>
      <c r="E198" t="s">
        <v>106</v>
      </c>
      <c r="F198">
        <v>2012</v>
      </c>
      <c r="G198" t="s">
        <v>113</v>
      </c>
      <c r="H198" t="s">
        <v>955</v>
      </c>
      <c r="I198" t="s">
        <v>115</v>
      </c>
      <c r="J198" t="s">
        <v>190</v>
      </c>
      <c r="L198">
        <v>0</v>
      </c>
      <c r="M198">
        <v>0</v>
      </c>
      <c r="N198">
        <v>28788.65</v>
      </c>
      <c r="O198">
        <v>0</v>
      </c>
      <c r="P198">
        <v>-28788.65</v>
      </c>
      <c r="Q198" t="s">
        <v>103</v>
      </c>
      <c r="R198">
        <v>0</v>
      </c>
      <c r="S198">
        <v>0</v>
      </c>
      <c r="T198">
        <v>0</v>
      </c>
      <c r="U198">
        <v>0</v>
      </c>
      <c r="V198">
        <v>0</v>
      </c>
      <c r="W198">
        <v>0</v>
      </c>
      <c r="X198">
        <v>0</v>
      </c>
      <c r="Y198">
        <v>0</v>
      </c>
      <c r="Z198">
        <v>0</v>
      </c>
      <c r="AA198">
        <v>0</v>
      </c>
      <c r="AB198">
        <v>0</v>
      </c>
      <c r="AC198">
        <v>28788.65</v>
      </c>
      <c r="AD198">
        <v>0</v>
      </c>
      <c r="AE198" t="s">
        <v>904</v>
      </c>
      <c r="AF198" t="s">
        <v>924</v>
      </c>
      <c r="AG198" t="s">
        <v>935</v>
      </c>
      <c r="AH198" t="s">
        <v>107</v>
      </c>
    </row>
    <row r="199" spans="1:34" ht="15">
      <c r="A199" t="s">
        <v>898</v>
      </c>
      <c r="B199" t="s">
        <v>923</v>
      </c>
      <c r="C199" t="s">
        <v>931</v>
      </c>
      <c r="D199" t="s">
        <v>398</v>
      </c>
      <c r="E199" t="s">
        <v>106</v>
      </c>
      <c r="F199">
        <v>2012</v>
      </c>
      <c r="G199" t="s">
        <v>113</v>
      </c>
      <c r="H199" t="s">
        <v>399</v>
      </c>
      <c r="I199" t="s">
        <v>115</v>
      </c>
      <c r="J199" t="s">
        <v>190</v>
      </c>
      <c r="L199">
        <v>0</v>
      </c>
      <c r="M199">
        <v>0</v>
      </c>
      <c r="N199">
        <v>11751.380000000001</v>
      </c>
      <c r="O199">
        <v>0</v>
      </c>
      <c r="P199">
        <v>-11751.380000000001</v>
      </c>
      <c r="Q199" t="s">
        <v>103</v>
      </c>
      <c r="R199">
        <v>0</v>
      </c>
      <c r="S199">
        <v>0</v>
      </c>
      <c r="T199">
        <v>0</v>
      </c>
      <c r="U199">
        <v>0</v>
      </c>
      <c r="V199">
        <v>11751.380000000001</v>
      </c>
      <c r="W199">
        <v>0</v>
      </c>
      <c r="X199">
        <v>0</v>
      </c>
      <c r="Y199">
        <v>0</v>
      </c>
      <c r="Z199">
        <v>0</v>
      </c>
      <c r="AA199">
        <v>0</v>
      </c>
      <c r="AB199">
        <v>0</v>
      </c>
      <c r="AC199">
        <v>0</v>
      </c>
      <c r="AD199">
        <v>0</v>
      </c>
      <c r="AE199" t="s">
        <v>904</v>
      </c>
      <c r="AF199" t="s">
        <v>924</v>
      </c>
      <c r="AG199" t="s">
        <v>935</v>
      </c>
      <c r="AH199" t="s">
        <v>107</v>
      </c>
    </row>
    <row r="200" spans="1:34" ht="15">
      <c r="A200" t="s">
        <v>898</v>
      </c>
      <c r="B200" t="s">
        <v>102</v>
      </c>
      <c r="C200" t="s">
        <v>931</v>
      </c>
      <c r="D200" t="s">
        <v>956</v>
      </c>
      <c r="E200" t="s">
        <v>102</v>
      </c>
      <c r="F200">
        <v>2012</v>
      </c>
      <c r="G200" t="s">
        <v>113</v>
      </c>
      <c r="H200" t="s">
        <v>957</v>
      </c>
      <c r="I200" t="s">
        <v>115</v>
      </c>
      <c r="J200" t="s">
        <v>190</v>
      </c>
      <c r="L200">
        <v>134761</v>
      </c>
      <c r="M200">
        <v>134761</v>
      </c>
      <c r="N200">
        <v>0</v>
      </c>
      <c r="O200">
        <v>0</v>
      </c>
      <c r="P200">
        <v>134761</v>
      </c>
      <c r="Q200" t="s">
        <v>131</v>
      </c>
      <c r="R200">
        <v>0</v>
      </c>
      <c r="S200">
        <v>0</v>
      </c>
      <c r="T200">
        <v>0</v>
      </c>
      <c r="U200">
        <v>0</v>
      </c>
      <c r="V200">
        <v>0</v>
      </c>
      <c r="W200">
        <v>0</v>
      </c>
      <c r="X200">
        <v>0</v>
      </c>
      <c r="Y200">
        <v>0</v>
      </c>
      <c r="Z200">
        <v>0</v>
      </c>
      <c r="AA200">
        <v>0</v>
      </c>
      <c r="AB200">
        <v>0</v>
      </c>
      <c r="AC200">
        <v>0</v>
      </c>
      <c r="AD200">
        <v>0</v>
      </c>
      <c r="AE200" t="s">
        <v>904</v>
      </c>
      <c r="AF200" t="s">
        <v>105</v>
      </c>
      <c r="AG200" t="s">
        <v>935</v>
      </c>
      <c r="AH200" t="s">
        <v>105</v>
      </c>
    </row>
    <row r="201" spans="1:34" ht="15">
      <c r="A201" t="s">
        <v>898</v>
      </c>
      <c r="B201" t="s">
        <v>923</v>
      </c>
      <c r="C201" t="s">
        <v>931</v>
      </c>
      <c r="D201" t="s">
        <v>956</v>
      </c>
      <c r="E201" t="s">
        <v>106</v>
      </c>
      <c r="F201">
        <v>2012</v>
      </c>
      <c r="G201" t="s">
        <v>113</v>
      </c>
      <c r="H201" t="s">
        <v>957</v>
      </c>
      <c r="I201" t="s">
        <v>115</v>
      </c>
      <c r="J201" t="s">
        <v>190</v>
      </c>
      <c r="L201">
        <v>0</v>
      </c>
      <c r="M201">
        <v>0</v>
      </c>
      <c r="N201">
        <v>67598.48</v>
      </c>
      <c r="O201">
        <v>0.03</v>
      </c>
      <c r="P201">
        <v>-67598.51</v>
      </c>
      <c r="Q201" t="s">
        <v>103</v>
      </c>
      <c r="R201">
        <v>0</v>
      </c>
      <c r="S201">
        <v>0</v>
      </c>
      <c r="T201">
        <v>0</v>
      </c>
      <c r="U201">
        <v>0</v>
      </c>
      <c r="V201">
        <v>0</v>
      </c>
      <c r="W201">
        <v>10792.67</v>
      </c>
      <c r="X201">
        <v>0</v>
      </c>
      <c r="Y201">
        <v>0</v>
      </c>
      <c r="Z201">
        <v>0</v>
      </c>
      <c r="AA201">
        <v>0</v>
      </c>
      <c r="AB201">
        <v>0</v>
      </c>
      <c r="AC201">
        <v>56805.81</v>
      </c>
      <c r="AD201">
        <v>0</v>
      </c>
      <c r="AE201" t="s">
        <v>904</v>
      </c>
      <c r="AF201" t="s">
        <v>924</v>
      </c>
      <c r="AG201" t="s">
        <v>935</v>
      </c>
      <c r="AH201" t="s">
        <v>107</v>
      </c>
    </row>
    <row r="202" spans="1:34" ht="15">
      <c r="A202" t="s">
        <v>898</v>
      </c>
      <c r="B202" t="s">
        <v>923</v>
      </c>
      <c r="C202" t="s">
        <v>931</v>
      </c>
      <c r="D202" t="s">
        <v>958</v>
      </c>
      <c r="E202" t="s">
        <v>106</v>
      </c>
      <c r="F202">
        <v>2012</v>
      </c>
      <c r="G202" t="s">
        <v>113</v>
      </c>
      <c r="H202" t="s">
        <v>959</v>
      </c>
      <c r="I202" t="s">
        <v>115</v>
      </c>
      <c r="J202" t="s">
        <v>349</v>
      </c>
      <c r="L202">
        <v>0</v>
      </c>
      <c r="M202">
        <v>0</v>
      </c>
      <c r="N202">
        <v>1250000</v>
      </c>
      <c r="O202">
        <v>0</v>
      </c>
      <c r="P202">
        <v>-1250000</v>
      </c>
      <c r="Q202" t="s">
        <v>103</v>
      </c>
      <c r="R202">
        <v>0</v>
      </c>
      <c r="S202">
        <v>0</v>
      </c>
      <c r="T202">
        <v>0</v>
      </c>
      <c r="U202">
        <v>0</v>
      </c>
      <c r="V202">
        <v>0</v>
      </c>
      <c r="W202">
        <v>0</v>
      </c>
      <c r="X202">
        <v>0</v>
      </c>
      <c r="Y202">
        <v>0</v>
      </c>
      <c r="Z202">
        <v>0</v>
      </c>
      <c r="AA202">
        <v>0</v>
      </c>
      <c r="AB202">
        <v>1250000</v>
      </c>
      <c r="AC202">
        <v>0</v>
      </c>
      <c r="AD202">
        <v>0</v>
      </c>
      <c r="AE202" t="s">
        <v>904</v>
      </c>
      <c r="AF202" t="s">
        <v>924</v>
      </c>
      <c r="AG202" t="s">
        <v>935</v>
      </c>
      <c r="AH202" t="s">
        <v>107</v>
      </c>
    </row>
    <row r="203" spans="1:34" ht="15">
      <c r="A203" t="s">
        <v>898</v>
      </c>
      <c r="B203" t="s">
        <v>102</v>
      </c>
      <c r="C203" t="s">
        <v>931</v>
      </c>
      <c r="D203" t="s">
        <v>960</v>
      </c>
      <c r="E203" t="s">
        <v>102</v>
      </c>
      <c r="F203">
        <v>2012</v>
      </c>
      <c r="G203" t="s">
        <v>113</v>
      </c>
      <c r="H203" t="s">
        <v>961</v>
      </c>
      <c r="I203" t="s">
        <v>115</v>
      </c>
      <c r="J203" t="s">
        <v>349</v>
      </c>
      <c r="L203">
        <v>0</v>
      </c>
      <c r="M203">
        <v>1250000</v>
      </c>
      <c r="N203">
        <v>0</v>
      </c>
      <c r="O203">
        <v>0</v>
      </c>
      <c r="P203">
        <v>1250000</v>
      </c>
      <c r="Q203" t="s">
        <v>131</v>
      </c>
      <c r="R203">
        <v>0</v>
      </c>
      <c r="S203">
        <v>0</v>
      </c>
      <c r="T203">
        <v>0</v>
      </c>
      <c r="U203">
        <v>0</v>
      </c>
      <c r="V203">
        <v>0</v>
      </c>
      <c r="W203">
        <v>0</v>
      </c>
      <c r="X203">
        <v>0</v>
      </c>
      <c r="Y203">
        <v>0</v>
      </c>
      <c r="Z203">
        <v>0</v>
      </c>
      <c r="AA203">
        <v>0</v>
      </c>
      <c r="AB203">
        <v>0</v>
      </c>
      <c r="AC203">
        <v>0</v>
      </c>
      <c r="AD203">
        <v>0</v>
      </c>
      <c r="AE203" t="s">
        <v>904</v>
      </c>
      <c r="AF203" t="s">
        <v>105</v>
      </c>
      <c r="AG203" t="s">
        <v>935</v>
      </c>
      <c r="AH203" t="s">
        <v>105</v>
      </c>
    </row>
    <row r="204" spans="1:34" ht="15">
      <c r="A204" t="s">
        <v>898</v>
      </c>
      <c r="B204" t="s">
        <v>102</v>
      </c>
      <c r="C204" t="s">
        <v>931</v>
      </c>
      <c r="D204" t="s">
        <v>111</v>
      </c>
      <c r="E204" t="s">
        <v>929</v>
      </c>
      <c r="F204">
        <v>2012</v>
      </c>
      <c r="G204" t="s">
        <v>113</v>
      </c>
      <c r="H204" t="s">
        <v>114</v>
      </c>
      <c r="I204" t="s">
        <v>115</v>
      </c>
      <c r="J204" t="s">
        <v>116</v>
      </c>
      <c r="L204">
        <v>0</v>
      </c>
      <c r="M204">
        <v>0</v>
      </c>
      <c r="N204">
        <v>0</v>
      </c>
      <c r="O204">
        <v>0</v>
      </c>
      <c r="P204">
        <v>0</v>
      </c>
      <c r="Q204" t="s">
        <v>103</v>
      </c>
      <c r="R204">
        <v>0</v>
      </c>
      <c r="S204">
        <v>0</v>
      </c>
      <c r="T204">
        <v>0</v>
      </c>
      <c r="U204">
        <v>0</v>
      </c>
      <c r="V204">
        <v>0</v>
      </c>
      <c r="W204">
        <v>0</v>
      </c>
      <c r="X204">
        <v>0</v>
      </c>
      <c r="Y204">
        <v>0</v>
      </c>
      <c r="Z204">
        <v>0</v>
      </c>
      <c r="AA204">
        <v>0</v>
      </c>
      <c r="AB204">
        <v>0</v>
      </c>
      <c r="AC204">
        <v>171.56</v>
      </c>
      <c r="AD204">
        <v>-171.56</v>
      </c>
      <c r="AE204" t="s">
        <v>904</v>
      </c>
      <c r="AF204" t="s">
        <v>105</v>
      </c>
      <c r="AG204" t="s">
        <v>935</v>
      </c>
      <c r="AH204" t="s">
        <v>930</v>
      </c>
    </row>
    <row r="205" spans="1:34" ht="15">
      <c r="A205" t="s">
        <v>898</v>
      </c>
      <c r="B205" t="s">
        <v>102</v>
      </c>
      <c r="C205" t="s">
        <v>931</v>
      </c>
      <c r="D205" t="s">
        <v>155</v>
      </c>
      <c r="E205" t="s">
        <v>102</v>
      </c>
      <c r="F205">
        <v>2012</v>
      </c>
      <c r="G205" t="s">
        <v>113</v>
      </c>
      <c r="H205" t="s">
        <v>156</v>
      </c>
      <c r="I205" t="s">
        <v>115</v>
      </c>
      <c r="J205" t="s">
        <v>157</v>
      </c>
      <c r="L205">
        <v>0</v>
      </c>
      <c r="M205">
        <v>0</v>
      </c>
      <c r="N205">
        <v>0</v>
      </c>
      <c r="O205">
        <v>0</v>
      </c>
      <c r="P205">
        <v>0</v>
      </c>
      <c r="Q205" t="s">
        <v>103</v>
      </c>
      <c r="R205">
        <v>0</v>
      </c>
      <c r="S205">
        <v>0</v>
      </c>
      <c r="T205">
        <v>0</v>
      </c>
      <c r="U205">
        <v>0</v>
      </c>
      <c r="V205">
        <v>0</v>
      </c>
      <c r="W205">
        <v>0</v>
      </c>
      <c r="X205">
        <v>0</v>
      </c>
      <c r="Y205">
        <v>0</v>
      </c>
      <c r="Z205">
        <v>0</v>
      </c>
      <c r="AA205">
        <v>0</v>
      </c>
      <c r="AB205">
        <v>0</v>
      </c>
      <c r="AC205">
        <v>0</v>
      </c>
      <c r="AD205">
        <v>0</v>
      </c>
      <c r="AE205" t="s">
        <v>904</v>
      </c>
      <c r="AF205" t="s">
        <v>105</v>
      </c>
      <c r="AG205" t="s">
        <v>935</v>
      </c>
      <c r="AH205" t="s">
        <v>105</v>
      </c>
    </row>
    <row r="206" spans="1:34" ht="15">
      <c r="A206" t="s">
        <v>898</v>
      </c>
      <c r="B206" t="s">
        <v>102</v>
      </c>
      <c r="C206" t="s">
        <v>931</v>
      </c>
      <c r="D206" t="s">
        <v>158</v>
      </c>
      <c r="E206" t="s">
        <v>102</v>
      </c>
      <c r="F206">
        <v>2012</v>
      </c>
      <c r="G206" t="s">
        <v>113</v>
      </c>
      <c r="H206" t="s">
        <v>159</v>
      </c>
      <c r="I206" t="s">
        <v>115</v>
      </c>
      <c r="J206" t="s">
        <v>157</v>
      </c>
      <c r="L206">
        <v>0</v>
      </c>
      <c r="M206">
        <v>0</v>
      </c>
      <c r="N206">
        <v>0</v>
      </c>
      <c r="O206">
        <v>0</v>
      </c>
      <c r="P206">
        <v>0</v>
      </c>
      <c r="Q206" t="s">
        <v>103</v>
      </c>
      <c r="R206">
        <v>0</v>
      </c>
      <c r="S206">
        <v>0</v>
      </c>
      <c r="T206">
        <v>0</v>
      </c>
      <c r="U206">
        <v>0</v>
      </c>
      <c r="V206">
        <v>0</v>
      </c>
      <c r="W206">
        <v>0</v>
      </c>
      <c r="X206">
        <v>0</v>
      </c>
      <c r="Y206">
        <v>0</v>
      </c>
      <c r="Z206">
        <v>0</v>
      </c>
      <c r="AA206">
        <v>0</v>
      </c>
      <c r="AB206">
        <v>0</v>
      </c>
      <c r="AC206">
        <v>0</v>
      </c>
      <c r="AD206">
        <v>0</v>
      </c>
      <c r="AE206" t="s">
        <v>904</v>
      </c>
      <c r="AF206" t="s">
        <v>105</v>
      </c>
      <c r="AG206" t="s">
        <v>935</v>
      </c>
      <c r="AH206" t="s">
        <v>105</v>
      </c>
    </row>
    <row r="207" spans="1:34" ht="15">
      <c r="A207" t="s">
        <v>898</v>
      </c>
      <c r="B207" t="s">
        <v>923</v>
      </c>
      <c r="C207" t="s">
        <v>931</v>
      </c>
      <c r="D207" t="s">
        <v>518</v>
      </c>
      <c r="E207" t="s">
        <v>106</v>
      </c>
      <c r="F207">
        <v>2012</v>
      </c>
      <c r="G207" t="s">
        <v>113</v>
      </c>
      <c r="H207" t="s">
        <v>519</v>
      </c>
      <c r="I207" t="s">
        <v>115</v>
      </c>
      <c r="J207" t="s">
        <v>356</v>
      </c>
      <c r="L207">
        <v>0</v>
      </c>
      <c r="M207">
        <v>0</v>
      </c>
      <c r="N207">
        <v>0</v>
      </c>
      <c r="O207">
        <v>0</v>
      </c>
      <c r="P207">
        <v>0</v>
      </c>
      <c r="Q207" t="s">
        <v>103</v>
      </c>
      <c r="R207">
        <v>0</v>
      </c>
      <c r="S207">
        <v>0</v>
      </c>
      <c r="T207">
        <v>0</v>
      </c>
      <c r="U207">
        <v>0</v>
      </c>
      <c r="V207">
        <v>0</v>
      </c>
      <c r="W207">
        <v>0</v>
      </c>
      <c r="X207">
        <v>0</v>
      </c>
      <c r="Y207">
        <v>0</v>
      </c>
      <c r="Z207">
        <v>0</v>
      </c>
      <c r="AA207">
        <v>0</v>
      </c>
      <c r="AB207">
        <v>0</v>
      </c>
      <c r="AC207">
        <v>0</v>
      </c>
      <c r="AD207">
        <v>0</v>
      </c>
      <c r="AE207" t="s">
        <v>904</v>
      </c>
      <c r="AF207" t="s">
        <v>924</v>
      </c>
      <c r="AG207" t="s">
        <v>935</v>
      </c>
      <c r="AH207" t="s">
        <v>107</v>
      </c>
    </row>
    <row r="208" spans="1:34" ht="15">
      <c r="A208" t="s">
        <v>898</v>
      </c>
      <c r="B208" t="s">
        <v>102</v>
      </c>
      <c r="C208" t="s">
        <v>962</v>
      </c>
      <c r="D208" t="s">
        <v>468</v>
      </c>
      <c r="E208" t="s">
        <v>102</v>
      </c>
      <c r="F208">
        <v>2012</v>
      </c>
      <c r="G208" t="s">
        <v>121</v>
      </c>
      <c r="H208" t="s">
        <v>469</v>
      </c>
      <c r="I208" t="s">
        <v>123</v>
      </c>
      <c r="J208" t="s">
        <v>220</v>
      </c>
      <c r="L208">
        <v>0</v>
      </c>
      <c r="M208">
        <v>0</v>
      </c>
      <c r="N208">
        <v>-19.57</v>
      </c>
      <c r="O208">
        <v>0</v>
      </c>
      <c r="P208">
        <v>19.57</v>
      </c>
      <c r="Q208" t="s">
        <v>103</v>
      </c>
      <c r="R208">
        <v>0</v>
      </c>
      <c r="S208">
        <v>0</v>
      </c>
      <c r="T208">
        <v>0</v>
      </c>
      <c r="U208">
        <v>0</v>
      </c>
      <c r="V208">
        <v>0</v>
      </c>
      <c r="W208">
        <v>0</v>
      </c>
      <c r="X208">
        <v>0</v>
      </c>
      <c r="Y208">
        <v>0</v>
      </c>
      <c r="Z208">
        <v>0</v>
      </c>
      <c r="AA208">
        <v>-19.57</v>
      </c>
      <c r="AB208">
        <v>0</v>
      </c>
      <c r="AC208">
        <v>0</v>
      </c>
      <c r="AD208">
        <v>0</v>
      </c>
      <c r="AE208" t="s">
        <v>904</v>
      </c>
      <c r="AF208" t="s">
        <v>105</v>
      </c>
      <c r="AG208" t="s">
        <v>963</v>
      </c>
      <c r="AH208" t="s">
        <v>105</v>
      </c>
    </row>
    <row r="209" spans="1:34" ht="15">
      <c r="A209" t="s">
        <v>898</v>
      </c>
      <c r="B209" t="s">
        <v>102</v>
      </c>
      <c r="C209" t="s">
        <v>962</v>
      </c>
      <c r="D209" t="s">
        <v>127</v>
      </c>
      <c r="E209" t="s">
        <v>102</v>
      </c>
      <c r="F209">
        <v>2012</v>
      </c>
      <c r="G209" t="s">
        <v>113</v>
      </c>
      <c r="H209" t="s">
        <v>128</v>
      </c>
      <c r="I209" t="s">
        <v>115</v>
      </c>
      <c r="J209" t="s">
        <v>129</v>
      </c>
      <c r="K209" t="s">
        <v>130</v>
      </c>
      <c r="L209">
        <v>232590.96</v>
      </c>
      <c r="M209">
        <v>232590.96</v>
      </c>
      <c r="N209">
        <v>0</v>
      </c>
      <c r="O209">
        <v>0</v>
      </c>
      <c r="P209">
        <v>232590.96</v>
      </c>
      <c r="Q209" t="s">
        <v>131</v>
      </c>
      <c r="R209">
        <v>0</v>
      </c>
      <c r="S209">
        <v>0</v>
      </c>
      <c r="T209">
        <v>0</v>
      </c>
      <c r="U209">
        <v>0</v>
      </c>
      <c r="V209">
        <v>0</v>
      </c>
      <c r="W209">
        <v>0</v>
      </c>
      <c r="X209">
        <v>0</v>
      </c>
      <c r="Y209">
        <v>0</v>
      </c>
      <c r="Z209">
        <v>0</v>
      </c>
      <c r="AA209">
        <v>0</v>
      </c>
      <c r="AB209">
        <v>0</v>
      </c>
      <c r="AC209">
        <v>0</v>
      </c>
      <c r="AD209">
        <v>0</v>
      </c>
      <c r="AE209" t="s">
        <v>904</v>
      </c>
      <c r="AF209" t="s">
        <v>105</v>
      </c>
      <c r="AG209" t="s">
        <v>963</v>
      </c>
      <c r="AH209" t="s">
        <v>105</v>
      </c>
    </row>
    <row r="210" spans="1:34" ht="15">
      <c r="A210" t="s">
        <v>898</v>
      </c>
      <c r="B210" t="s">
        <v>964</v>
      </c>
      <c r="C210" t="s">
        <v>962</v>
      </c>
      <c r="D210" t="s">
        <v>127</v>
      </c>
      <c r="E210" t="s">
        <v>106</v>
      </c>
      <c r="F210">
        <v>2012</v>
      </c>
      <c r="G210" t="s">
        <v>113</v>
      </c>
      <c r="H210" t="s">
        <v>128</v>
      </c>
      <c r="I210" t="s">
        <v>115</v>
      </c>
      <c r="J210" t="s">
        <v>129</v>
      </c>
      <c r="K210" t="s">
        <v>130</v>
      </c>
      <c r="L210">
        <v>0</v>
      </c>
      <c r="M210">
        <v>0</v>
      </c>
      <c r="N210">
        <v>188159.7</v>
      </c>
      <c r="O210">
        <v>0</v>
      </c>
      <c r="P210">
        <v>-188159.7</v>
      </c>
      <c r="Q210" t="s">
        <v>103</v>
      </c>
      <c r="R210">
        <v>17872.170000000002</v>
      </c>
      <c r="S210">
        <v>13399.61</v>
      </c>
      <c r="T210">
        <v>41625.62</v>
      </c>
      <c r="U210">
        <v>27825.12</v>
      </c>
      <c r="V210">
        <v>21182.88</v>
      </c>
      <c r="W210">
        <v>20833.260000000002</v>
      </c>
      <c r="X210">
        <v>20889.87</v>
      </c>
      <c r="Y210">
        <v>20698.94</v>
      </c>
      <c r="Z210">
        <v>-63161.590000000004</v>
      </c>
      <c r="AA210">
        <v>19520.46</v>
      </c>
      <c r="AB210">
        <v>23205.48</v>
      </c>
      <c r="AC210">
        <v>24267.88</v>
      </c>
      <c r="AD210">
        <v>0</v>
      </c>
      <c r="AE210" t="s">
        <v>904</v>
      </c>
      <c r="AF210" t="s">
        <v>965</v>
      </c>
      <c r="AG210" t="s">
        <v>963</v>
      </c>
      <c r="AH210" t="s">
        <v>107</v>
      </c>
    </row>
    <row r="211" spans="1:34" ht="15">
      <c r="A211" t="s">
        <v>898</v>
      </c>
      <c r="B211" t="s">
        <v>102</v>
      </c>
      <c r="C211" t="s">
        <v>962</v>
      </c>
      <c r="D211" t="s">
        <v>132</v>
      </c>
      <c r="E211" t="s">
        <v>102</v>
      </c>
      <c r="F211">
        <v>2012</v>
      </c>
      <c r="G211" t="s">
        <v>113</v>
      </c>
      <c r="H211" t="s">
        <v>133</v>
      </c>
      <c r="I211" t="s">
        <v>115</v>
      </c>
      <c r="J211" t="s">
        <v>129</v>
      </c>
      <c r="K211" t="s">
        <v>130</v>
      </c>
      <c r="L211">
        <v>0</v>
      </c>
      <c r="M211">
        <v>0</v>
      </c>
      <c r="N211">
        <v>0</v>
      </c>
      <c r="O211">
        <v>0</v>
      </c>
      <c r="P211">
        <v>0</v>
      </c>
      <c r="Q211" t="s">
        <v>103</v>
      </c>
      <c r="R211">
        <v>0</v>
      </c>
      <c r="S211">
        <v>8240.76</v>
      </c>
      <c r="T211">
        <v>-8240.76</v>
      </c>
      <c r="U211">
        <v>0</v>
      </c>
      <c r="V211">
        <v>4236.58</v>
      </c>
      <c r="W211">
        <v>971.74</v>
      </c>
      <c r="X211">
        <v>2122.95</v>
      </c>
      <c r="Y211">
        <v>-7331.27</v>
      </c>
      <c r="Z211">
        <v>0</v>
      </c>
      <c r="AA211">
        <v>2928.07</v>
      </c>
      <c r="AB211">
        <v>-2928.07</v>
      </c>
      <c r="AC211">
        <v>0</v>
      </c>
      <c r="AD211">
        <v>0</v>
      </c>
      <c r="AE211" t="s">
        <v>904</v>
      </c>
      <c r="AF211" t="s">
        <v>105</v>
      </c>
      <c r="AG211" t="s">
        <v>963</v>
      </c>
      <c r="AH211" t="s">
        <v>105</v>
      </c>
    </row>
    <row r="212" spans="1:34" ht="15">
      <c r="A212" t="s">
        <v>898</v>
      </c>
      <c r="B212" t="s">
        <v>102</v>
      </c>
      <c r="C212" t="s">
        <v>962</v>
      </c>
      <c r="D212" t="s">
        <v>255</v>
      </c>
      <c r="E212" t="s">
        <v>102</v>
      </c>
      <c r="F212">
        <v>2012</v>
      </c>
      <c r="G212" t="s">
        <v>113</v>
      </c>
      <c r="H212" t="s">
        <v>256</v>
      </c>
      <c r="I212" t="s">
        <v>115</v>
      </c>
      <c r="J212" t="s">
        <v>129</v>
      </c>
      <c r="K212" t="s">
        <v>130</v>
      </c>
      <c r="L212">
        <v>6631</v>
      </c>
      <c r="M212">
        <v>6631</v>
      </c>
      <c r="N212">
        <v>0</v>
      </c>
      <c r="O212">
        <v>0</v>
      </c>
      <c r="P212">
        <v>6631</v>
      </c>
      <c r="Q212" t="s">
        <v>131</v>
      </c>
      <c r="R212">
        <v>0</v>
      </c>
      <c r="S212">
        <v>0</v>
      </c>
      <c r="T212">
        <v>0</v>
      </c>
      <c r="U212">
        <v>0</v>
      </c>
      <c r="V212">
        <v>0</v>
      </c>
      <c r="W212">
        <v>0</v>
      </c>
      <c r="X212">
        <v>0</v>
      </c>
      <c r="Y212">
        <v>0</v>
      </c>
      <c r="Z212">
        <v>0</v>
      </c>
      <c r="AA212">
        <v>0</v>
      </c>
      <c r="AB212">
        <v>0</v>
      </c>
      <c r="AC212">
        <v>0</v>
      </c>
      <c r="AD212">
        <v>0</v>
      </c>
      <c r="AE212" t="s">
        <v>904</v>
      </c>
      <c r="AF212" t="s">
        <v>105</v>
      </c>
      <c r="AG212" t="s">
        <v>963</v>
      </c>
      <c r="AH212" t="s">
        <v>105</v>
      </c>
    </row>
    <row r="213" spans="1:34" ht="15">
      <c r="A213" t="s">
        <v>898</v>
      </c>
      <c r="B213" t="s">
        <v>964</v>
      </c>
      <c r="C213" t="s">
        <v>962</v>
      </c>
      <c r="D213" t="s">
        <v>255</v>
      </c>
      <c r="E213" t="s">
        <v>106</v>
      </c>
      <c r="F213">
        <v>2012</v>
      </c>
      <c r="G213" t="s">
        <v>113</v>
      </c>
      <c r="H213" t="s">
        <v>256</v>
      </c>
      <c r="I213" t="s">
        <v>115</v>
      </c>
      <c r="J213" t="s">
        <v>129</v>
      </c>
      <c r="K213" t="s">
        <v>130</v>
      </c>
      <c r="L213">
        <v>0</v>
      </c>
      <c r="M213">
        <v>0</v>
      </c>
      <c r="N213">
        <v>20603.73</v>
      </c>
      <c r="O213">
        <v>0</v>
      </c>
      <c r="P213">
        <v>-20603.73</v>
      </c>
      <c r="Q213" t="s">
        <v>103</v>
      </c>
      <c r="R213">
        <v>1567.93</v>
      </c>
      <c r="S213">
        <v>1199.56</v>
      </c>
      <c r="T213">
        <v>1967.95</v>
      </c>
      <c r="U213">
        <v>1469.9</v>
      </c>
      <c r="V213">
        <v>1345.02</v>
      </c>
      <c r="W213">
        <v>1842.74</v>
      </c>
      <c r="X213">
        <v>714.0500000000001</v>
      </c>
      <c r="Y213">
        <v>2715.21</v>
      </c>
      <c r="Z213">
        <v>1788.98</v>
      </c>
      <c r="AA213">
        <v>1930.4</v>
      </c>
      <c r="AB213">
        <v>1418.42</v>
      </c>
      <c r="AC213">
        <v>2643.57</v>
      </c>
      <c r="AD213">
        <v>0</v>
      </c>
      <c r="AE213" t="s">
        <v>904</v>
      </c>
      <c r="AF213" t="s">
        <v>965</v>
      </c>
      <c r="AG213" t="s">
        <v>963</v>
      </c>
      <c r="AH213" t="s">
        <v>107</v>
      </c>
    </row>
    <row r="214" spans="1:34" ht="15">
      <c r="A214" t="s">
        <v>898</v>
      </c>
      <c r="B214" t="s">
        <v>102</v>
      </c>
      <c r="C214" t="s">
        <v>962</v>
      </c>
      <c r="D214" t="s">
        <v>134</v>
      </c>
      <c r="E214" t="s">
        <v>102</v>
      </c>
      <c r="F214">
        <v>2012</v>
      </c>
      <c r="G214" t="s">
        <v>113</v>
      </c>
      <c r="H214" t="s">
        <v>135</v>
      </c>
      <c r="I214" t="s">
        <v>115</v>
      </c>
      <c r="J214" t="s">
        <v>129</v>
      </c>
      <c r="K214" t="s">
        <v>136</v>
      </c>
      <c r="L214">
        <v>46440</v>
      </c>
      <c r="M214">
        <v>46440</v>
      </c>
      <c r="N214">
        <v>0</v>
      </c>
      <c r="O214">
        <v>0</v>
      </c>
      <c r="P214">
        <v>46440</v>
      </c>
      <c r="Q214" t="s">
        <v>131</v>
      </c>
      <c r="R214">
        <v>0</v>
      </c>
      <c r="S214">
        <v>0</v>
      </c>
      <c r="T214">
        <v>0</v>
      </c>
      <c r="U214">
        <v>0</v>
      </c>
      <c r="V214">
        <v>0</v>
      </c>
      <c r="W214">
        <v>0</v>
      </c>
      <c r="X214">
        <v>0</v>
      </c>
      <c r="Y214">
        <v>0</v>
      </c>
      <c r="Z214">
        <v>0</v>
      </c>
      <c r="AA214">
        <v>0</v>
      </c>
      <c r="AB214">
        <v>0</v>
      </c>
      <c r="AC214">
        <v>0</v>
      </c>
      <c r="AD214">
        <v>0</v>
      </c>
      <c r="AE214" t="s">
        <v>904</v>
      </c>
      <c r="AF214" t="s">
        <v>105</v>
      </c>
      <c r="AG214" t="s">
        <v>963</v>
      </c>
      <c r="AH214" t="s">
        <v>105</v>
      </c>
    </row>
    <row r="215" spans="1:34" ht="15">
      <c r="A215" t="s">
        <v>898</v>
      </c>
      <c r="B215" t="s">
        <v>964</v>
      </c>
      <c r="C215" t="s">
        <v>962</v>
      </c>
      <c r="D215" t="s">
        <v>134</v>
      </c>
      <c r="E215" t="s">
        <v>106</v>
      </c>
      <c r="F215">
        <v>2012</v>
      </c>
      <c r="G215" t="s">
        <v>113</v>
      </c>
      <c r="H215" t="s">
        <v>135</v>
      </c>
      <c r="I215" t="s">
        <v>115</v>
      </c>
      <c r="J215" t="s">
        <v>129</v>
      </c>
      <c r="K215" t="s">
        <v>136</v>
      </c>
      <c r="L215">
        <v>0</v>
      </c>
      <c r="M215">
        <v>0</v>
      </c>
      <c r="N215">
        <v>54819.78</v>
      </c>
      <c r="O215">
        <v>0</v>
      </c>
      <c r="P215">
        <v>-54819.78</v>
      </c>
      <c r="Q215" t="s">
        <v>103</v>
      </c>
      <c r="R215">
        <v>2570.2400000000002</v>
      </c>
      <c r="S215">
        <v>5160</v>
      </c>
      <c r="T215">
        <v>7749.76</v>
      </c>
      <c r="U215">
        <v>5160</v>
      </c>
      <c r="V215">
        <v>5160</v>
      </c>
      <c r="W215">
        <v>5160</v>
      </c>
      <c r="X215">
        <v>5160</v>
      </c>
      <c r="Y215">
        <v>3870</v>
      </c>
      <c r="Z215">
        <v>-3230.2200000000003</v>
      </c>
      <c r="AA215">
        <v>5160</v>
      </c>
      <c r="AB215">
        <v>5160</v>
      </c>
      <c r="AC215">
        <v>7740</v>
      </c>
      <c r="AD215">
        <v>0</v>
      </c>
      <c r="AE215" t="s">
        <v>904</v>
      </c>
      <c r="AF215" t="s">
        <v>965</v>
      </c>
      <c r="AG215" t="s">
        <v>963</v>
      </c>
      <c r="AH215" t="s">
        <v>107</v>
      </c>
    </row>
    <row r="216" spans="1:34" ht="15">
      <c r="A216" t="s">
        <v>898</v>
      </c>
      <c r="B216" t="s">
        <v>102</v>
      </c>
      <c r="C216" t="s">
        <v>962</v>
      </c>
      <c r="D216" t="s">
        <v>137</v>
      </c>
      <c r="E216" t="s">
        <v>102</v>
      </c>
      <c r="F216">
        <v>2012</v>
      </c>
      <c r="G216" t="s">
        <v>113</v>
      </c>
      <c r="H216" t="s">
        <v>138</v>
      </c>
      <c r="I216" t="s">
        <v>115</v>
      </c>
      <c r="J216" t="s">
        <v>129</v>
      </c>
      <c r="K216" t="s">
        <v>136</v>
      </c>
      <c r="L216">
        <v>18208</v>
      </c>
      <c r="M216">
        <v>18208</v>
      </c>
      <c r="N216">
        <v>0</v>
      </c>
      <c r="O216">
        <v>0</v>
      </c>
      <c r="P216">
        <v>18208</v>
      </c>
      <c r="Q216" t="s">
        <v>131</v>
      </c>
      <c r="R216">
        <v>0</v>
      </c>
      <c r="S216">
        <v>0</v>
      </c>
      <c r="T216">
        <v>0</v>
      </c>
      <c r="U216">
        <v>0</v>
      </c>
      <c r="V216">
        <v>0</v>
      </c>
      <c r="W216">
        <v>0</v>
      </c>
      <c r="X216">
        <v>0</v>
      </c>
      <c r="Y216">
        <v>0</v>
      </c>
      <c r="Z216">
        <v>0</v>
      </c>
      <c r="AA216">
        <v>0</v>
      </c>
      <c r="AB216">
        <v>0</v>
      </c>
      <c r="AC216">
        <v>0</v>
      </c>
      <c r="AD216">
        <v>0</v>
      </c>
      <c r="AE216" t="s">
        <v>904</v>
      </c>
      <c r="AF216" t="s">
        <v>105</v>
      </c>
      <c r="AG216" t="s">
        <v>963</v>
      </c>
      <c r="AH216" t="s">
        <v>105</v>
      </c>
    </row>
    <row r="217" spans="1:34" ht="15">
      <c r="A217" t="s">
        <v>898</v>
      </c>
      <c r="B217" t="s">
        <v>964</v>
      </c>
      <c r="C217" t="s">
        <v>962</v>
      </c>
      <c r="D217" t="s">
        <v>137</v>
      </c>
      <c r="E217" t="s">
        <v>106</v>
      </c>
      <c r="F217">
        <v>2012</v>
      </c>
      <c r="G217" t="s">
        <v>113</v>
      </c>
      <c r="H217" t="s">
        <v>138</v>
      </c>
      <c r="I217" t="s">
        <v>115</v>
      </c>
      <c r="J217" t="s">
        <v>129</v>
      </c>
      <c r="K217" t="s">
        <v>136</v>
      </c>
      <c r="L217">
        <v>0</v>
      </c>
      <c r="M217">
        <v>0</v>
      </c>
      <c r="N217">
        <v>22169.97</v>
      </c>
      <c r="O217">
        <v>0</v>
      </c>
      <c r="P217">
        <v>-22169.97</v>
      </c>
      <c r="Q217" t="s">
        <v>103</v>
      </c>
      <c r="R217">
        <v>1125.75</v>
      </c>
      <c r="S217">
        <v>2270.42</v>
      </c>
      <c r="T217">
        <v>3880.06</v>
      </c>
      <c r="U217">
        <v>2249.34</v>
      </c>
      <c r="V217">
        <v>2244.39</v>
      </c>
      <c r="W217">
        <v>2277.88</v>
      </c>
      <c r="X217">
        <v>2208.87</v>
      </c>
      <c r="Y217">
        <v>2384.23</v>
      </c>
      <c r="Z217">
        <v>-2988.29</v>
      </c>
      <c r="AA217">
        <v>2213.37</v>
      </c>
      <c r="AB217">
        <v>1653.66</v>
      </c>
      <c r="AC217">
        <v>2650.29</v>
      </c>
      <c r="AD217">
        <v>0</v>
      </c>
      <c r="AE217" t="s">
        <v>904</v>
      </c>
      <c r="AF217" t="s">
        <v>965</v>
      </c>
      <c r="AG217" t="s">
        <v>963</v>
      </c>
      <c r="AH217" t="s">
        <v>107</v>
      </c>
    </row>
    <row r="218" spans="1:34" ht="15">
      <c r="A218" t="s">
        <v>898</v>
      </c>
      <c r="B218" t="s">
        <v>102</v>
      </c>
      <c r="C218" t="s">
        <v>962</v>
      </c>
      <c r="D218" t="s">
        <v>139</v>
      </c>
      <c r="E218" t="s">
        <v>102</v>
      </c>
      <c r="F218">
        <v>2012</v>
      </c>
      <c r="G218" t="s">
        <v>113</v>
      </c>
      <c r="H218" t="s">
        <v>140</v>
      </c>
      <c r="I218" t="s">
        <v>115</v>
      </c>
      <c r="J218" t="s">
        <v>129</v>
      </c>
      <c r="K218" t="s">
        <v>136</v>
      </c>
      <c r="L218">
        <v>17344</v>
      </c>
      <c r="M218">
        <v>17344</v>
      </c>
      <c r="N218">
        <v>0</v>
      </c>
      <c r="O218">
        <v>0</v>
      </c>
      <c r="P218">
        <v>17344</v>
      </c>
      <c r="Q218" t="s">
        <v>131</v>
      </c>
      <c r="R218">
        <v>0</v>
      </c>
      <c r="S218">
        <v>0</v>
      </c>
      <c r="T218">
        <v>0</v>
      </c>
      <c r="U218">
        <v>0</v>
      </c>
      <c r="V218">
        <v>0</v>
      </c>
      <c r="W218">
        <v>0</v>
      </c>
      <c r="X218">
        <v>0</v>
      </c>
      <c r="Y218">
        <v>0</v>
      </c>
      <c r="Z218">
        <v>0</v>
      </c>
      <c r="AA218">
        <v>0</v>
      </c>
      <c r="AB218">
        <v>0</v>
      </c>
      <c r="AC218">
        <v>0</v>
      </c>
      <c r="AD218">
        <v>0</v>
      </c>
      <c r="AE218" t="s">
        <v>904</v>
      </c>
      <c r="AF218" t="s">
        <v>105</v>
      </c>
      <c r="AG218" t="s">
        <v>963</v>
      </c>
      <c r="AH218" t="s">
        <v>105</v>
      </c>
    </row>
    <row r="219" spans="1:34" ht="15">
      <c r="A219" t="s">
        <v>898</v>
      </c>
      <c r="B219" t="s">
        <v>964</v>
      </c>
      <c r="C219" t="s">
        <v>962</v>
      </c>
      <c r="D219" t="s">
        <v>139</v>
      </c>
      <c r="E219" t="s">
        <v>106</v>
      </c>
      <c r="F219">
        <v>2012</v>
      </c>
      <c r="G219" t="s">
        <v>113</v>
      </c>
      <c r="H219" t="s">
        <v>140</v>
      </c>
      <c r="I219" t="s">
        <v>115</v>
      </c>
      <c r="J219" t="s">
        <v>129</v>
      </c>
      <c r="K219" t="s">
        <v>136</v>
      </c>
      <c r="L219">
        <v>0</v>
      </c>
      <c r="M219">
        <v>0</v>
      </c>
      <c r="N219">
        <v>21878.21</v>
      </c>
      <c r="O219">
        <v>0</v>
      </c>
      <c r="P219">
        <v>-21878.21</v>
      </c>
      <c r="Q219" t="s">
        <v>103</v>
      </c>
      <c r="R219">
        <v>1063.09</v>
      </c>
      <c r="S219">
        <v>2139.78</v>
      </c>
      <c r="T219">
        <v>3667.44</v>
      </c>
      <c r="U219">
        <v>2123.9</v>
      </c>
      <c r="V219">
        <v>2065.23</v>
      </c>
      <c r="W219">
        <v>2100.48</v>
      </c>
      <c r="X219">
        <v>2064.76</v>
      </c>
      <c r="Y219">
        <v>2245.82</v>
      </c>
      <c r="Z219">
        <v>-2767.32</v>
      </c>
      <c r="AA219">
        <v>2075.2200000000003</v>
      </c>
      <c r="AB219">
        <v>2039.69</v>
      </c>
      <c r="AC219">
        <v>3060.12</v>
      </c>
      <c r="AD219">
        <v>0</v>
      </c>
      <c r="AE219" t="s">
        <v>904</v>
      </c>
      <c r="AF219" t="s">
        <v>965</v>
      </c>
      <c r="AG219" t="s">
        <v>963</v>
      </c>
      <c r="AH219" t="s">
        <v>107</v>
      </c>
    </row>
    <row r="220" spans="1:34" ht="15">
      <c r="A220" t="s">
        <v>898</v>
      </c>
      <c r="B220" t="s">
        <v>102</v>
      </c>
      <c r="C220" t="s">
        <v>962</v>
      </c>
      <c r="D220" t="s">
        <v>141</v>
      </c>
      <c r="E220" t="s">
        <v>102</v>
      </c>
      <c r="F220">
        <v>2012</v>
      </c>
      <c r="G220" t="s">
        <v>113</v>
      </c>
      <c r="H220" t="s">
        <v>142</v>
      </c>
      <c r="I220" t="s">
        <v>115</v>
      </c>
      <c r="J220" t="s">
        <v>129</v>
      </c>
      <c r="K220" t="s">
        <v>136</v>
      </c>
      <c r="L220">
        <v>1386</v>
      </c>
      <c r="M220">
        <v>1386</v>
      </c>
      <c r="N220">
        <v>0</v>
      </c>
      <c r="O220">
        <v>0</v>
      </c>
      <c r="P220">
        <v>1386</v>
      </c>
      <c r="Q220" t="s">
        <v>131</v>
      </c>
      <c r="R220">
        <v>0</v>
      </c>
      <c r="S220">
        <v>0</v>
      </c>
      <c r="T220">
        <v>0</v>
      </c>
      <c r="U220">
        <v>0</v>
      </c>
      <c r="V220">
        <v>0</v>
      </c>
      <c r="W220">
        <v>0</v>
      </c>
      <c r="X220">
        <v>0</v>
      </c>
      <c r="Y220">
        <v>0</v>
      </c>
      <c r="Z220">
        <v>0</v>
      </c>
      <c r="AA220">
        <v>0</v>
      </c>
      <c r="AB220">
        <v>0</v>
      </c>
      <c r="AC220">
        <v>0</v>
      </c>
      <c r="AD220">
        <v>0</v>
      </c>
      <c r="AE220" t="s">
        <v>904</v>
      </c>
      <c r="AF220" t="s">
        <v>105</v>
      </c>
      <c r="AG220" t="s">
        <v>963</v>
      </c>
      <c r="AH220" t="s">
        <v>105</v>
      </c>
    </row>
    <row r="221" spans="1:34" ht="15">
      <c r="A221" t="s">
        <v>898</v>
      </c>
      <c r="B221" t="s">
        <v>964</v>
      </c>
      <c r="C221" t="s">
        <v>962</v>
      </c>
      <c r="D221" t="s">
        <v>141</v>
      </c>
      <c r="E221" t="s">
        <v>106</v>
      </c>
      <c r="F221">
        <v>2012</v>
      </c>
      <c r="G221" t="s">
        <v>113</v>
      </c>
      <c r="H221" t="s">
        <v>142</v>
      </c>
      <c r="I221" t="s">
        <v>115</v>
      </c>
      <c r="J221" t="s">
        <v>129</v>
      </c>
      <c r="K221" t="s">
        <v>136</v>
      </c>
      <c r="L221">
        <v>0</v>
      </c>
      <c r="M221">
        <v>0</v>
      </c>
      <c r="N221">
        <v>1386</v>
      </c>
      <c r="O221">
        <v>0</v>
      </c>
      <c r="P221">
        <v>-1386</v>
      </c>
      <c r="Q221" t="s">
        <v>103</v>
      </c>
      <c r="R221">
        <v>0</v>
      </c>
      <c r="S221">
        <v>0</v>
      </c>
      <c r="T221">
        <v>0</v>
      </c>
      <c r="U221">
        <v>0</v>
      </c>
      <c r="V221">
        <v>0</v>
      </c>
      <c r="W221">
        <v>693</v>
      </c>
      <c r="X221">
        <v>115.5</v>
      </c>
      <c r="Y221">
        <v>115.5</v>
      </c>
      <c r="Z221">
        <v>115.5</v>
      </c>
      <c r="AA221">
        <v>115.5</v>
      </c>
      <c r="AB221">
        <v>115.5</v>
      </c>
      <c r="AC221">
        <v>115.5</v>
      </c>
      <c r="AD221">
        <v>0</v>
      </c>
      <c r="AE221" t="s">
        <v>904</v>
      </c>
      <c r="AF221" t="s">
        <v>965</v>
      </c>
      <c r="AG221" t="s">
        <v>963</v>
      </c>
      <c r="AH221" t="s">
        <v>107</v>
      </c>
    </row>
    <row r="222" spans="1:34" ht="15">
      <c r="A222" t="s">
        <v>898</v>
      </c>
      <c r="B222" t="s">
        <v>964</v>
      </c>
      <c r="C222" t="s">
        <v>962</v>
      </c>
      <c r="D222" t="s">
        <v>488</v>
      </c>
      <c r="E222" t="s">
        <v>106</v>
      </c>
      <c r="F222">
        <v>2012</v>
      </c>
      <c r="G222" t="s">
        <v>113</v>
      </c>
      <c r="H222" t="s">
        <v>489</v>
      </c>
      <c r="I222" t="s">
        <v>115</v>
      </c>
      <c r="J222" t="s">
        <v>129</v>
      </c>
      <c r="K222" t="s">
        <v>136</v>
      </c>
      <c r="L222">
        <v>0</v>
      </c>
      <c r="M222">
        <v>0</v>
      </c>
      <c r="N222">
        <v>283.21</v>
      </c>
      <c r="O222">
        <v>0</v>
      </c>
      <c r="P222">
        <v>-283.21</v>
      </c>
      <c r="Q222" t="s">
        <v>103</v>
      </c>
      <c r="R222">
        <v>0</v>
      </c>
      <c r="S222">
        <v>0</v>
      </c>
      <c r="T222">
        <v>0</v>
      </c>
      <c r="U222">
        <v>0</v>
      </c>
      <c r="V222">
        <v>0</v>
      </c>
      <c r="W222">
        <v>0</v>
      </c>
      <c r="X222">
        <v>0</v>
      </c>
      <c r="Y222">
        <v>0</v>
      </c>
      <c r="Z222">
        <v>65</v>
      </c>
      <c r="AA222">
        <v>65</v>
      </c>
      <c r="AB222">
        <v>65</v>
      </c>
      <c r="AC222">
        <v>88.21000000000001</v>
      </c>
      <c r="AD222">
        <v>0</v>
      </c>
      <c r="AE222" t="s">
        <v>904</v>
      </c>
      <c r="AF222" t="s">
        <v>965</v>
      </c>
      <c r="AG222" t="s">
        <v>963</v>
      </c>
      <c r="AH222" t="s">
        <v>107</v>
      </c>
    </row>
    <row r="223" spans="1:34" ht="15">
      <c r="A223" t="s">
        <v>898</v>
      </c>
      <c r="B223" t="s">
        <v>102</v>
      </c>
      <c r="C223" t="s">
        <v>962</v>
      </c>
      <c r="D223" t="s">
        <v>143</v>
      </c>
      <c r="E223" t="s">
        <v>102</v>
      </c>
      <c r="F223">
        <v>2012</v>
      </c>
      <c r="G223" t="s">
        <v>113</v>
      </c>
      <c r="H223" t="s">
        <v>144</v>
      </c>
      <c r="I223" t="s">
        <v>115</v>
      </c>
      <c r="J223" t="s">
        <v>129</v>
      </c>
      <c r="K223" t="s">
        <v>136</v>
      </c>
      <c r="L223">
        <v>0</v>
      </c>
      <c r="M223">
        <v>0</v>
      </c>
      <c r="N223">
        <v>0</v>
      </c>
      <c r="O223">
        <v>0</v>
      </c>
      <c r="P223">
        <v>0</v>
      </c>
      <c r="Q223" t="s">
        <v>103</v>
      </c>
      <c r="R223">
        <v>0</v>
      </c>
      <c r="S223">
        <v>2712.27</v>
      </c>
      <c r="T223">
        <v>-2712.27</v>
      </c>
      <c r="U223">
        <v>0</v>
      </c>
      <c r="V223">
        <v>861.9300000000001</v>
      </c>
      <c r="W223">
        <v>258.1</v>
      </c>
      <c r="X223">
        <v>413.53000000000003</v>
      </c>
      <c r="Y223">
        <v>-1533.56</v>
      </c>
      <c r="Z223">
        <v>0</v>
      </c>
      <c r="AA223">
        <v>641.82</v>
      </c>
      <c r="AB223">
        <v>-641.82</v>
      </c>
      <c r="AC223">
        <v>0</v>
      </c>
      <c r="AD223">
        <v>0</v>
      </c>
      <c r="AE223" t="s">
        <v>904</v>
      </c>
      <c r="AF223" t="s">
        <v>105</v>
      </c>
      <c r="AG223" t="s">
        <v>963</v>
      </c>
      <c r="AH223" t="s">
        <v>105</v>
      </c>
    </row>
    <row r="224" spans="1:34" ht="15">
      <c r="A224" t="s">
        <v>898</v>
      </c>
      <c r="B224" t="s">
        <v>102</v>
      </c>
      <c r="C224" t="s">
        <v>962</v>
      </c>
      <c r="D224" t="s">
        <v>198</v>
      </c>
      <c r="E224" t="s">
        <v>102</v>
      </c>
      <c r="F224">
        <v>2012</v>
      </c>
      <c r="G224" t="s">
        <v>113</v>
      </c>
      <c r="H224" t="s">
        <v>199</v>
      </c>
      <c r="I224" t="s">
        <v>115</v>
      </c>
      <c r="J224" t="s">
        <v>147</v>
      </c>
      <c r="L224">
        <v>6000</v>
      </c>
      <c r="M224">
        <v>6000</v>
      </c>
      <c r="N224">
        <v>0</v>
      </c>
      <c r="O224">
        <v>0</v>
      </c>
      <c r="P224">
        <v>6000</v>
      </c>
      <c r="Q224" t="s">
        <v>131</v>
      </c>
      <c r="R224">
        <v>0</v>
      </c>
      <c r="S224">
        <v>0</v>
      </c>
      <c r="T224">
        <v>0</v>
      </c>
      <c r="U224">
        <v>0</v>
      </c>
      <c r="V224">
        <v>0</v>
      </c>
      <c r="W224">
        <v>0</v>
      </c>
      <c r="X224">
        <v>0</v>
      </c>
      <c r="Y224">
        <v>0</v>
      </c>
      <c r="Z224">
        <v>0</v>
      </c>
      <c r="AA224">
        <v>0</v>
      </c>
      <c r="AB224">
        <v>0</v>
      </c>
      <c r="AC224">
        <v>0</v>
      </c>
      <c r="AD224">
        <v>0</v>
      </c>
      <c r="AE224" t="s">
        <v>904</v>
      </c>
      <c r="AF224" t="s">
        <v>105</v>
      </c>
      <c r="AG224" t="s">
        <v>963</v>
      </c>
      <c r="AH224" t="s">
        <v>105</v>
      </c>
    </row>
    <row r="225" spans="1:34" ht="15">
      <c r="A225" t="s">
        <v>898</v>
      </c>
      <c r="B225" t="s">
        <v>964</v>
      </c>
      <c r="C225" t="s">
        <v>962</v>
      </c>
      <c r="D225" t="s">
        <v>198</v>
      </c>
      <c r="E225" t="s">
        <v>106</v>
      </c>
      <c r="F225">
        <v>2012</v>
      </c>
      <c r="G225" t="s">
        <v>113</v>
      </c>
      <c r="H225" t="s">
        <v>199</v>
      </c>
      <c r="I225" t="s">
        <v>115</v>
      </c>
      <c r="J225" t="s">
        <v>147</v>
      </c>
      <c r="L225">
        <v>0</v>
      </c>
      <c r="M225">
        <v>0</v>
      </c>
      <c r="N225">
        <v>6882.27</v>
      </c>
      <c r="O225">
        <v>427.12</v>
      </c>
      <c r="P225">
        <v>-7309.39</v>
      </c>
      <c r="Q225" t="s">
        <v>103</v>
      </c>
      <c r="R225">
        <v>85.72</v>
      </c>
      <c r="S225">
        <v>1049.65</v>
      </c>
      <c r="T225">
        <v>353.43</v>
      </c>
      <c r="U225">
        <v>571.2</v>
      </c>
      <c r="V225">
        <v>1921.72</v>
      </c>
      <c r="W225">
        <v>1486.3500000000001</v>
      </c>
      <c r="X225">
        <v>175.33</v>
      </c>
      <c r="Y225">
        <v>-1000.07</v>
      </c>
      <c r="Z225">
        <v>0</v>
      </c>
      <c r="AA225">
        <v>1894.67</v>
      </c>
      <c r="AB225">
        <v>280.64</v>
      </c>
      <c r="AC225">
        <v>63.63</v>
      </c>
      <c r="AD225">
        <v>0</v>
      </c>
      <c r="AE225" t="s">
        <v>904</v>
      </c>
      <c r="AF225" t="s">
        <v>965</v>
      </c>
      <c r="AG225" t="s">
        <v>963</v>
      </c>
      <c r="AH225" t="s">
        <v>107</v>
      </c>
    </row>
    <row r="226" spans="1:34" ht="15">
      <c r="A226" t="s">
        <v>898</v>
      </c>
      <c r="B226" t="s">
        <v>964</v>
      </c>
      <c r="C226" t="s">
        <v>962</v>
      </c>
      <c r="D226" t="s">
        <v>200</v>
      </c>
      <c r="E226" t="s">
        <v>106</v>
      </c>
      <c r="F226">
        <v>2012</v>
      </c>
      <c r="G226" t="s">
        <v>113</v>
      </c>
      <c r="H226" t="s">
        <v>201</v>
      </c>
      <c r="I226" t="s">
        <v>115</v>
      </c>
      <c r="J226" t="s">
        <v>147</v>
      </c>
      <c r="L226">
        <v>0</v>
      </c>
      <c r="M226">
        <v>0</v>
      </c>
      <c r="N226">
        <v>4379.26</v>
      </c>
      <c r="O226">
        <v>0</v>
      </c>
      <c r="P226">
        <v>-4379.26</v>
      </c>
      <c r="Q226" t="s">
        <v>103</v>
      </c>
      <c r="R226">
        <v>0</v>
      </c>
      <c r="S226">
        <v>0</v>
      </c>
      <c r="T226">
        <v>0</v>
      </c>
      <c r="U226">
        <v>0</v>
      </c>
      <c r="V226">
        <v>0</v>
      </c>
      <c r="W226">
        <v>0</v>
      </c>
      <c r="X226">
        <v>0</v>
      </c>
      <c r="Y226">
        <v>0</v>
      </c>
      <c r="Z226">
        <v>0</v>
      </c>
      <c r="AA226">
        <v>99.5</v>
      </c>
      <c r="AB226">
        <v>0</v>
      </c>
      <c r="AC226">
        <v>4279.76</v>
      </c>
      <c r="AD226">
        <v>0</v>
      </c>
      <c r="AE226" t="s">
        <v>904</v>
      </c>
      <c r="AF226" t="s">
        <v>965</v>
      </c>
      <c r="AG226" t="s">
        <v>963</v>
      </c>
      <c r="AH226" t="s">
        <v>107</v>
      </c>
    </row>
    <row r="227" spans="1:34" ht="15">
      <c r="A227" t="s">
        <v>898</v>
      </c>
      <c r="B227" t="s">
        <v>102</v>
      </c>
      <c r="C227" t="s">
        <v>962</v>
      </c>
      <c r="D227" t="s">
        <v>372</v>
      </c>
      <c r="E227" t="s">
        <v>102</v>
      </c>
      <c r="F227">
        <v>2012</v>
      </c>
      <c r="G227" t="s">
        <v>113</v>
      </c>
      <c r="H227" t="s">
        <v>373</v>
      </c>
      <c r="I227" t="s">
        <v>115</v>
      </c>
      <c r="J227" t="s">
        <v>147</v>
      </c>
      <c r="L227">
        <v>1000</v>
      </c>
      <c r="M227">
        <v>1000</v>
      </c>
      <c r="N227">
        <v>0</v>
      </c>
      <c r="O227">
        <v>0</v>
      </c>
      <c r="P227">
        <v>1000</v>
      </c>
      <c r="Q227" t="s">
        <v>131</v>
      </c>
      <c r="R227">
        <v>0</v>
      </c>
      <c r="S227">
        <v>0</v>
      </c>
      <c r="T227">
        <v>0</v>
      </c>
      <c r="U227">
        <v>0</v>
      </c>
      <c r="V227">
        <v>0</v>
      </c>
      <c r="W227">
        <v>0</v>
      </c>
      <c r="X227">
        <v>0</v>
      </c>
      <c r="Y227">
        <v>0</v>
      </c>
      <c r="Z227">
        <v>0</v>
      </c>
      <c r="AA227">
        <v>0</v>
      </c>
      <c r="AB227">
        <v>0</v>
      </c>
      <c r="AC227">
        <v>0</v>
      </c>
      <c r="AD227">
        <v>0</v>
      </c>
      <c r="AE227" t="s">
        <v>904</v>
      </c>
      <c r="AF227" t="s">
        <v>105</v>
      </c>
      <c r="AG227" t="s">
        <v>963</v>
      </c>
      <c r="AH227" t="s">
        <v>105</v>
      </c>
    </row>
    <row r="228" spans="1:34" ht="15">
      <c r="A228" t="s">
        <v>898</v>
      </c>
      <c r="B228" t="s">
        <v>964</v>
      </c>
      <c r="C228" t="s">
        <v>962</v>
      </c>
      <c r="D228" t="s">
        <v>372</v>
      </c>
      <c r="E228" t="s">
        <v>106</v>
      </c>
      <c r="F228">
        <v>2012</v>
      </c>
      <c r="G228" t="s">
        <v>113</v>
      </c>
      <c r="H228" t="s">
        <v>373</v>
      </c>
      <c r="I228" t="s">
        <v>115</v>
      </c>
      <c r="J228" t="s">
        <v>147</v>
      </c>
      <c r="L228">
        <v>0</v>
      </c>
      <c r="M228">
        <v>0</v>
      </c>
      <c r="N228">
        <v>659.28</v>
      </c>
      <c r="O228">
        <v>0</v>
      </c>
      <c r="P228">
        <v>-659.28</v>
      </c>
      <c r="Q228" t="s">
        <v>103</v>
      </c>
      <c r="R228">
        <v>0</v>
      </c>
      <c r="S228">
        <v>0</v>
      </c>
      <c r="T228">
        <v>0</v>
      </c>
      <c r="U228">
        <v>0</v>
      </c>
      <c r="V228">
        <v>0</v>
      </c>
      <c r="W228">
        <v>0</v>
      </c>
      <c r="X228">
        <v>0</v>
      </c>
      <c r="Y228">
        <v>0</v>
      </c>
      <c r="Z228">
        <v>659.28</v>
      </c>
      <c r="AA228">
        <v>0</v>
      </c>
      <c r="AB228">
        <v>0</v>
      </c>
      <c r="AC228">
        <v>0</v>
      </c>
      <c r="AD228">
        <v>0</v>
      </c>
      <c r="AE228" t="s">
        <v>904</v>
      </c>
      <c r="AF228" t="s">
        <v>965</v>
      </c>
      <c r="AG228" t="s">
        <v>963</v>
      </c>
      <c r="AH228" t="s">
        <v>107</v>
      </c>
    </row>
    <row r="229" spans="1:34" ht="15">
      <c r="A229" t="s">
        <v>898</v>
      </c>
      <c r="B229" t="s">
        <v>102</v>
      </c>
      <c r="C229" t="s">
        <v>962</v>
      </c>
      <c r="D229" t="s">
        <v>173</v>
      </c>
      <c r="E229" t="s">
        <v>102</v>
      </c>
      <c r="F229">
        <v>2012</v>
      </c>
      <c r="G229" t="s">
        <v>113</v>
      </c>
      <c r="H229" t="s">
        <v>174</v>
      </c>
      <c r="I229" t="s">
        <v>115</v>
      </c>
      <c r="J229" t="s">
        <v>147</v>
      </c>
      <c r="L229">
        <v>500</v>
      </c>
      <c r="M229">
        <v>1126</v>
      </c>
      <c r="N229">
        <v>0</v>
      </c>
      <c r="O229">
        <v>0</v>
      </c>
      <c r="P229">
        <v>1126</v>
      </c>
      <c r="Q229" t="s">
        <v>131</v>
      </c>
      <c r="R229">
        <v>0</v>
      </c>
      <c r="S229">
        <v>0</v>
      </c>
      <c r="T229">
        <v>0</v>
      </c>
      <c r="U229">
        <v>0</v>
      </c>
      <c r="V229">
        <v>0</v>
      </c>
      <c r="W229">
        <v>0</v>
      </c>
      <c r="X229">
        <v>0</v>
      </c>
      <c r="Y229">
        <v>0</v>
      </c>
      <c r="Z229">
        <v>0</v>
      </c>
      <c r="AA229">
        <v>0</v>
      </c>
      <c r="AB229">
        <v>0</v>
      </c>
      <c r="AC229">
        <v>0</v>
      </c>
      <c r="AD229">
        <v>0</v>
      </c>
      <c r="AE229" t="s">
        <v>904</v>
      </c>
      <c r="AF229" t="s">
        <v>105</v>
      </c>
      <c r="AG229" t="s">
        <v>963</v>
      </c>
      <c r="AH229" t="s">
        <v>105</v>
      </c>
    </row>
    <row r="230" spans="1:34" ht="15">
      <c r="A230" t="s">
        <v>898</v>
      </c>
      <c r="B230" t="s">
        <v>964</v>
      </c>
      <c r="C230" t="s">
        <v>962</v>
      </c>
      <c r="D230" t="s">
        <v>447</v>
      </c>
      <c r="E230" t="s">
        <v>106</v>
      </c>
      <c r="F230">
        <v>2012</v>
      </c>
      <c r="G230" t="s">
        <v>113</v>
      </c>
      <c r="H230" t="s">
        <v>448</v>
      </c>
      <c r="I230" t="s">
        <v>115</v>
      </c>
      <c r="J230" t="s">
        <v>147</v>
      </c>
      <c r="L230">
        <v>0</v>
      </c>
      <c r="M230">
        <v>0</v>
      </c>
      <c r="N230">
        <v>228.06</v>
      </c>
      <c r="O230">
        <v>0</v>
      </c>
      <c r="P230">
        <v>-228.06</v>
      </c>
      <c r="Q230" t="s">
        <v>103</v>
      </c>
      <c r="R230">
        <v>0</v>
      </c>
      <c r="S230">
        <v>0</v>
      </c>
      <c r="T230">
        <v>68.18</v>
      </c>
      <c r="U230">
        <v>24.080000000000002</v>
      </c>
      <c r="V230">
        <v>59.2</v>
      </c>
      <c r="W230">
        <v>0</v>
      </c>
      <c r="X230">
        <v>45.39</v>
      </c>
      <c r="Y230">
        <v>31.21</v>
      </c>
      <c r="Z230">
        <v>0</v>
      </c>
      <c r="AA230">
        <v>0</v>
      </c>
      <c r="AB230">
        <v>0</v>
      </c>
      <c r="AC230">
        <v>0</v>
      </c>
      <c r="AD230">
        <v>0</v>
      </c>
      <c r="AE230" t="s">
        <v>904</v>
      </c>
      <c r="AF230" t="s">
        <v>965</v>
      </c>
      <c r="AG230" t="s">
        <v>963</v>
      </c>
      <c r="AH230" t="s">
        <v>107</v>
      </c>
    </row>
    <row r="231" spans="1:34" ht="15">
      <c r="A231" t="s">
        <v>898</v>
      </c>
      <c r="B231" t="s">
        <v>102</v>
      </c>
      <c r="C231" t="s">
        <v>962</v>
      </c>
      <c r="D231" t="s">
        <v>390</v>
      </c>
      <c r="E231" t="s">
        <v>102</v>
      </c>
      <c r="F231">
        <v>2012</v>
      </c>
      <c r="G231" t="s">
        <v>113</v>
      </c>
      <c r="H231" t="s">
        <v>391</v>
      </c>
      <c r="I231" t="s">
        <v>115</v>
      </c>
      <c r="J231" t="s">
        <v>147</v>
      </c>
      <c r="L231">
        <v>400</v>
      </c>
      <c r="M231">
        <v>400</v>
      </c>
      <c r="N231">
        <v>0</v>
      </c>
      <c r="O231">
        <v>0</v>
      </c>
      <c r="P231">
        <v>400</v>
      </c>
      <c r="Q231" t="s">
        <v>131</v>
      </c>
      <c r="R231">
        <v>0</v>
      </c>
      <c r="S231">
        <v>0</v>
      </c>
      <c r="T231">
        <v>0</v>
      </c>
      <c r="U231">
        <v>0</v>
      </c>
      <c r="V231">
        <v>0</v>
      </c>
      <c r="W231">
        <v>0</v>
      </c>
      <c r="X231">
        <v>0</v>
      </c>
      <c r="Y231">
        <v>0</v>
      </c>
      <c r="Z231">
        <v>0</v>
      </c>
      <c r="AA231">
        <v>0</v>
      </c>
      <c r="AB231">
        <v>0</v>
      </c>
      <c r="AC231">
        <v>0</v>
      </c>
      <c r="AD231">
        <v>0</v>
      </c>
      <c r="AE231" t="s">
        <v>904</v>
      </c>
      <c r="AF231" t="s">
        <v>105</v>
      </c>
      <c r="AG231" t="s">
        <v>963</v>
      </c>
      <c r="AH231" t="s">
        <v>105</v>
      </c>
    </row>
    <row r="232" spans="1:34" ht="15">
      <c r="A232" t="s">
        <v>898</v>
      </c>
      <c r="B232" t="s">
        <v>964</v>
      </c>
      <c r="C232" t="s">
        <v>962</v>
      </c>
      <c r="D232" t="s">
        <v>492</v>
      </c>
      <c r="E232" t="s">
        <v>106</v>
      </c>
      <c r="F232">
        <v>2012</v>
      </c>
      <c r="G232" t="s">
        <v>113</v>
      </c>
      <c r="H232" t="s">
        <v>493</v>
      </c>
      <c r="I232" t="s">
        <v>115</v>
      </c>
      <c r="J232" t="s">
        <v>147</v>
      </c>
      <c r="L232">
        <v>0</v>
      </c>
      <c r="M232">
        <v>0</v>
      </c>
      <c r="N232">
        <v>1665.69</v>
      </c>
      <c r="O232">
        <v>0</v>
      </c>
      <c r="P232">
        <v>-1665.69</v>
      </c>
      <c r="Q232" t="s">
        <v>103</v>
      </c>
      <c r="R232">
        <v>0</v>
      </c>
      <c r="S232">
        <v>0</v>
      </c>
      <c r="T232">
        <v>0</v>
      </c>
      <c r="U232">
        <v>1475.52</v>
      </c>
      <c r="V232">
        <v>37.37</v>
      </c>
      <c r="W232">
        <v>0</v>
      </c>
      <c r="X232">
        <v>0</v>
      </c>
      <c r="Y232">
        <v>0</v>
      </c>
      <c r="Z232">
        <v>0</v>
      </c>
      <c r="AA232">
        <v>152.8</v>
      </c>
      <c r="AB232">
        <v>0</v>
      </c>
      <c r="AC232">
        <v>0</v>
      </c>
      <c r="AD232">
        <v>0</v>
      </c>
      <c r="AE232" t="s">
        <v>904</v>
      </c>
      <c r="AF232" t="s">
        <v>965</v>
      </c>
      <c r="AG232" t="s">
        <v>963</v>
      </c>
      <c r="AH232" t="s">
        <v>107</v>
      </c>
    </row>
    <row r="233" spans="1:34" ht="15">
      <c r="A233" t="s">
        <v>898</v>
      </c>
      <c r="B233" t="s">
        <v>964</v>
      </c>
      <c r="C233" t="s">
        <v>962</v>
      </c>
      <c r="D233" t="s">
        <v>272</v>
      </c>
      <c r="E233" t="s">
        <v>106</v>
      </c>
      <c r="F233">
        <v>2012</v>
      </c>
      <c r="G233" t="s">
        <v>113</v>
      </c>
      <c r="H233" t="s">
        <v>273</v>
      </c>
      <c r="I233" t="s">
        <v>115</v>
      </c>
      <c r="J233" t="s">
        <v>150</v>
      </c>
      <c r="L233">
        <v>0</v>
      </c>
      <c r="M233">
        <v>0</v>
      </c>
      <c r="N233">
        <v>12619</v>
      </c>
      <c r="O233">
        <v>0.01</v>
      </c>
      <c r="P233">
        <v>-12619.01</v>
      </c>
      <c r="Q233" t="s">
        <v>103</v>
      </c>
      <c r="R233">
        <v>12619</v>
      </c>
      <c r="S233">
        <v>0</v>
      </c>
      <c r="T233">
        <v>0</v>
      </c>
      <c r="U233">
        <v>0</v>
      </c>
      <c r="V233">
        <v>0</v>
      </c>
      <c r="W233">
        <v>0</v>
      </c>
      <c r="X233">
        <v>0</v>
      </c>
      <c r="Y233">
        <v>0</v>
      </c>
      <c r="Z233">
        <v>0</v>
      </c>
      <c r="AA233">
        <v>0</v>
      </c>
      <c r="AB233">
        <v>0</v>
      </c>
      <c r="AC233">
        <v>0</v>
      </c>
      <c r="AD233">
        <v>0</v>
      </c>
      <c r="AE233" t="s">
        <v>904</v>
      </c>
      <c r="AF233" t="s">
        <v>965</v>
      </c>
      <c r="AG233" t="s">
        <v>963</v>
      </c>
      <c r="AH233" t="s">
        <v>107</v>
      </c>
    </row>
    <row r="234" spans="1:34" ht="15">
      <c r="A234" t="s">
        <v>898</v>
      </c>
      <c r="B234" t="s">
        <v>964</v>
      </c>
      <c r="C234" t="s">
        <v>962</v>
      </c>
      <c r="D234" t="s">
        <v>378</v>
      </c>
      <c r="E234" t="s">
        <v>106</v>
      </c>
      <c r="F234">
        <v>2012</v>
      </c>
      <c r="G234" t="s">
        <v>113</v>
      </c>
      <c r="H234" t="s">
        <v>379</v>
      </c>
      <c r="I234" t="s">
        <v>115</v>
      </c>
      <c r="J234" t="s">
        <v>150</v>
      </c>
      <c r="L234">
        <v>0</v>
      </c>
      <c r="M234">
        <v>0</v>
      </c>
      <c r="N234">
        <v>53.96</v>
      </c>
      <c r="O234">
        <v>0</v>
      </c>
      <c r="P234">
        <v>-53.96</v>
      </c>
      <c r="Q234" t="s">
        <v>103</v>
      </c>
      <c r="R234">
        <v>0</v>
      </c>
      <c r="S234">
        <v>0</v>
      </c>
      <c r="T234">
        <v>33.980000000000004</v>
      </c>
      <c r="U234">
        <v>0</v>
      </c>
      <c r="V234">
        <v>19.98</v>
      </c>
      <c r="W234">
        <v>0</v>
      </c>
      <c r="X234">
        <v>0</v>
      </c>
      <c r="Y234">
        <v>0</v>
      </c>
      <c r="Z234">
        <v>0</v>
      </c>
      <c r="AA234">
        <v>0</v>
      </c>
      <c r="AB234">
        <v>0</v>
      </c>
      <c r="AC234">
        <v>0</v>
      </c>
      <c r="AD234">
        <v>0</v>
      </c>
      <c r="AE234" t="s">
        <v>904</v>
      </c>
      <c r="AF234" t="s">
        <v>965</v>
      </c>
      <c r="AG234" t="s">
        <v>963</v>
      </c>
      <c r="AH234" t="s">
        <v>107</v>
      </c>
    </row>
    <row r="235" spans="1:34" ht="15">
      <c r="A235" t="s">
        <v>898</v>
      </c>
      <c r="B235" t="s">
        <v>102</v>
      </c>
      <c r="C235" t="s">
        <v>962</v>
      </c>
      <c r="D235" t="s">
        <v>245</v>
      </c>
      <c r="E235" t="s">
        <v>102</v>
      </c>
      <c r="F235">
        <v>2012</v>
      </c>
      <c r="G235" t="s">
        <v>113</v>
      </c>
      <c r="H235" t="s">
        <v>246</v>
      </c>
      <c r="I235" t="s">
        <v>115</v>
      </c>
      <c r="J235" t="s">
        <v>150</v>
      </c>
      <c r="L235">
        <v>3000</v>
      </c>
      <c r="M235">
        <v>3000</v>
      </c>
      <c r="N235">
        <v>0</v>
      </c>
      <c r="O235">
        <v>0</v>
      </c>
      <c r="P235">
        <v>3000</v>
      </c>
      <c r="Q235" t="s">
        <v>131</v>
      </c>
      <c r="R235">
        <v>0</v>
      </c>
      <c r="S235">
        <v>0</v>
      </c>
      <c r="T235">
        <v>0</v>
      </c>
      <c r="U235">
        <v>0</v>
      </c>
      <c r="V235">
        <v>0</v>
      </c>
      <c r="W235">
        <v>0</v>
      </c>
      <c r="X235">
        <v>0</v>
      </c>
      <c r="Y235">
        <v>0</v>
      </c>
      <c r="Z235">
        <v>0</v>
      </c>
      <c r="AA235">
        <v>0</v>
      </c>
      <c r="AB235">
        <v>0</v>
      </c>
      <c r="AC235">
        <v>0</v>
      </c>
      <c r="AD235">
        <v>0</v>
      </c>
      <c r="AE235" t="s">
        <v>904</v>
      </c>
      <c r="AF235" t="s">
        <v>105</v>
      </c>
      <c r="AG235" t="s">
        <v>963</v>
      </c>
      <c r="AH235" t="s">
        <v>105</v>
      </c>
    </row>
    <row r="236" spans="1:34" ht="15">
      <c r="A236" t="s">
        <v>898</v>
      </c>
      <c r="B236" t="s">
        <v>102</v>
      </c>
      <c r="C236" t="s">
        <v>962</v>
      </c>
      <c r="D236" t="s">
        <v>316</v>
      </c>
      <c r="E236" t="s">
        <v>102</v>
      </c>
      <c r="F236">
        <v>2012</v>
      </c>
      <c r="G236" t="s">
        <v>113</v>
      </c>
      <c r="H236" t="s">
        <v>317</v>
      </c>
      <c r="I236" t="s">
        <v>115</v>
      </c>
      <c r="J236" t="s">
        <v>150</v>
      </c>
      <c r="L236">
        <v>2185</v>
      </c>
      <c r="M236">
        <v>2185</v>
      </c>
      <c r="N236">
        <v>0</v>
      </c>
      <c r="O236">
        <v>0</v>
      </c>
      <c r="P236">
        <v>2185</v>
      </c>
      <c r="Q236" t="s">
        <v>131</v>
      </c>
      <c r="R236">
        <v>0</v>
      </c>
      <c r="S236">
        <v>0</v>
      </c>
      <c r="T236">
        <v>0</v>
      </c>
      <c r="U236">
        <v>0</v>
      </c>
      <c r="V236">
        <v>0</v>
      </c>
      <c r="W236">
        <v>0</v>
      </c>
      <c r="X236">
        <v>0</v>
      </c>
      <c r="Y236">
        <v>0</v>
      </c>
      <c r="Z236">
        <v>0</v>
      </c>
      <c r="AA236">
        <v>0</v>
      </c>
      <c r="AB236">
        <v>0</v>
      </c>
      <c r="AC236">
        <v>0</v>
      </c>
      <c r="AD236">
        <v>0</v>
      </c>
      <c r="AE236" t="s">
        <v>904</v>
      </c>
      <c r="AF236" t="s">
        <v>105</v>
      </c>
      <c r="AG236" t="s">
        <v>963</v>
      </c>
      <c r="AH236" t="s">
        <v>105</v>
      </c>
    </row>
    <row r="237" spans="1:34" ht="15">
      <c r="A237" t="s">
        <v>898</v>
      </c>
      <c r="B237" t="s">
        <v>102</v>
      </c>
      <c r="C237" t="s">
        <v>962</v>
      </c>
      <c r="D237" t="s">
        <v>177</v>
      </c>
      <c r="E237" t="s">
        <v>102</v>
      </c>
      <c r="F237">
        <v>2012</v>
      </c>
      <c r="G237" t="s">
        <v>113</v>
      </c>
      <c r="H237" t="s">
        <v>178</v>
      </c>
      <c r="I237" t="s">
        <v>115</v>
      </c>
      <c r="J237" t="s">
        <v>150</v>
      </c>
      <c r="L237">
        <v>650</v>
      </c>
      <c r="M237">
        <v>650</v>
      </c>
      <c r="N237">
        <v>0</v>
      </c>
      <c r="O237">
        <v>0</v>
      </c>
      <c r="P237">
        <v>650</v>
      </c>
      <c r="Q237" t="s">
        <v>131</v>
      </c>
      <c r="R237">
        <v>0</v>
      </c>
      <c r="S237">
        <v>0</v>
      </c>
      <c r="T237">
        <v>0</v>
      </c>
      <c r="U237">
        <v>0</v>
      </c>
      <c r="V237">
        <v>0</v>
      </c>
      <c r="W237">
        <v>0</v>
      </c>
      <c r="X237">
        <v>0</v>
      </c>
      <c r="Y237">
        <v>0</v>
      </c>
      <c r="Z237">
        <v>0</v>
      </c>
      <c r="AA237">
        <v>0</v>
      </c>
      <c r="AB237">
        <v>0</v>
      </c>
      <c r="AC237">
        <v>0</v>
      </c>
      <c r="AD237">
        <v>0</v>
      </c>
      <c r="AE237" t="s">
        <v>904</v>
      </c>
      <c r="AF237" t="s">
        <v>105</v>
      </c>
      <c r="AG237" t="s">
        <v>963</v>
      </c>
      <c r="AH237" t="s">
        <v>105</v>
      </c>
    </row>
    <row r="238" spans="1:34" ht="15">
      <c r="A238" t="s">
        <v>898</v>
      </c>
      <c r="B238" t="s">
        <v>102</v>
      </c>
      <c r="C238" t="s">
        <v>962</v>
      </c>
      <c r="D238" t="s">
        <v>430</v>
      </c>
      <c r="E238" t="s">
        <v>102</v>
      </c>
      <c r="F238">
        <v>2012</v>
      </c>
      <c r="G238" t="s">
        <v>113</v>
      </c>
      <c r="H238" t="s">
        <v>431</v>
      </c>
      <c r="I238" t="s">
        <v>115</v>
      </c>
      <c r="J238" t="s">
        <v>150</v>
      </c>
      <c r="L238">
        <v>1500</v>
      </c>
      <c r="M238">
        <v>1500</v>
      </c>
      <c r="N238">
        <v>0</v>
      </c>
      <c r="O238">
        <v>0</v>
      </c>
      <c r="P238">
        <v>1500</v>
      </c>
      <c r="Q238" t="s">
        <v>131</v>
      </c>
      <c r="R238">
        <v>0</v>
      </c>
      <c r="S238">
        <v>0</v>
      </c>
      <c r="T238">
        <v>0</v>
      </c>
      <c r="U238">
        <v>0</v>
      </c>
      <c r="V238">
        <v>0</v>
      </c>
      <c r="W238">
        <v>0</v>
      </c>
      <c r="X238">
        <v>0</v>
      </c>
      <c r="Y238">
        <v>0</v>
      </c>
      <c r="Z238">
        <v>0</v>
      </c>
      <c r="AA238">
        <v>0</v>
      </c>
      <c r="AB238">
        <v>0</v>
      </c>
      <c r="AC238">
        <v>0</v>
      </c>
      <c r="AD238">
        <v>0</v>
      </c>
      <c r="AE238" t="s">
        <v>904</v>
      </c>
      <c r="AF238" t="s">
        <v>105</v>
      </c>
      <c r="AG238" t="s">
        <v>963</v>
      </c>
      <c r="AH238" t="s">
        <v>105</v>
      </c>
    </row>
    <row r="239" spans="1:34" ht="15">
      <c r="A239" t="s">
        <v>898</v>
      </c>
      <c r="B239" t="s">
        <v>964</v>
      </c>
      <c r="C239" t="s">
        <v>962</v>
      </c>
      <c r="D239" t="s">
        <v>430</v>
      </c>
      <c r="E239" t="s">
        <v>106</v>
      </c>
      <c r="F239">
        <v>2012</v>
      </c>
      <c r="G239" t="s">
        <v>113</v>
      </c>
      <c r="H239" t="s">
        <v>431</v>
      </c>
      <c r="I239" t="s">
        <v>115</v>
      </c>
      <c r="J239" t="s">
        <v>150</v>
      </c>
      <c r="L239">
        <v>0</v>
      </c>
      <c r="M239">
        <v>0</v>
      </c>
      <c r="N239">
        <v>1130.47</v>
      </c>
      <c r="O239">
        <v>0</v>
      </c>
      <c r="P239">
        <v>-1130.47</v>
      </c>
      <c r="Q239" t="s">
        <v>103</v>
      </c>
      <c r="R239">
        <v>0</v>
      </c>
      <c r="S239">
        <v>0</v>
      </c>
      <c r="T239">
        <v>0</v>
      </c>
      <c r="U239">
        <v>0</v>
      </c>
      <c r="V239">
        <v>85.04</v>
      </c>
      <c r="W239">
        <v>792</v>
      </c>
      <c r="X239">
        <v>94.66</v>
      </c>
      <c r="Y239">
        <v>0</v>
      </c>
      <c r="Z239">
        <v>94.66</v>
      </c>
      <c r="AA239">
        <v>73.86</v>
      </c>
      <c r="AB239">
        <v>-94.66</v>
      </c>
      <c r="AC239">
        <v>84.91</v>
      </c>
      <c r="AD239">
        <v>0</v>
      </c>
      <c r="AE239" t="s">
        <v>904</v>
      </c>
      <c r="AF239" t="s">
        <v>965</v>
      </c>
      <c r="AG239" t="s">
        <v>963</v>
      </c>
      <c r="AH239" t="s">
        <v>107</v>
      </c>
    </row>
    <row r="240" spans="1:34" ht="15">
      <c r="A240" t="s">
        <v>898</v>
      </c>
      <c r="B240" t="s">
        <v>102</v>
      </c>
      <c r="C240" t="s">
        <v>962</v>
      </c>
      <c r="D240" t="s">
        <v>404</v>
      </c>
      <c r="E240" t="s">
        <v>102</v>
      </c>
      <c r="F240">
        <v>2012</v>
      </c>
      <c r="G240" t="s">
        <v>113</v>
      </c>
      <c r="H240" t="s">
        <v>405</v>
      </c>
      <c r="I240" t="s">
        <v>115</v>
      </c>
      <c r="J240" t="s">
        <v>150</v>
      </c>
      <c r="L240">
        <v>4000</v>
      </c>
      <c r="M240">
        <v>4000</v>
      </c>
      <c r="N240">
        <v>0</v>
      </c>
      <c r="O240">
        <v>0</v>
      </c>
      <c r="P240">
        <v>4000</v>
      </c>
      <c r="Q240" t="s">
        <v>131</v>
      </c>
      <c r="R240">
        <v>0</v>
      </c>
      <c r="S240">
        <v>0</v>
      </c>
      <c r="T240">
        <v>0</v>
      </c>
      <c r="U240">
        <v>0</v>
      </c>
      <c r="V240">
        <v>0</v>
      </c>
      <c r="W240">
        <v>0</v>
      </c>
      <c r="X240">
        <v>0</v>
      </c>
      <c r="Y240">
        <v>0</v>
      </c>
      <c r="Z240">
        <v>0</v>
      </c>
      <c r="AA240">
        <v>0</v>
      </c>
      <c r="AB240">
        <v>0</v>
      </c>
      <c r="AC240">
        <v>0</v>
      </c>
      <c r="AD240">
        <v>0</v>
      </c>
      <c r="AE240" t="s">
        <v>904</v>
      </c>
      <c r="AF240" t="s">
        <v>105</v>
      </c>
      <c r="AG240" t="s">
        <v>963</v>
      </c>
      <c r="AH240" t="s">
        <v>105</v>
      </c>
    </row>
    <row r="241" spans="1:34" ht="15">
      <c r="A241" t="s">
        <v>898</v>
      </c>
      <c r="B241" t="s">
        <v>964</v>
      </c>
      <c r="C241" t="s">
        <v>962</v>
      </c>
      <c r="D241" t="s">
        <v>404</v>
      </c>
      <c r="E241" t="s">
        <v>106</v>
      </c>
      <c r="F241">
        <v>2012</v>
      </c>
      <c r="G241" t="s">
        <v>113</v>
      </c>
      <c r="H241" t="s">
        <v>405</v>
      </c>
      <c r="I241" t="s">
        <v>115</v>
      </c>
      <c r="J241" t="s">
        <v>150</v>
      </c>
      <c r="L241">
        <v>0</v>
      </c>
      <c r="M241">
        <v>0</v>
      </c>
      <c r="N241">
        <v>430.98</v>
      </c>
      <c r="O241">
        <v>0</v>
      </c>
      <c r="P241">
        <v>-430.98</v>
      </c>
      <c r="Q241" t="s">
        <v>103</v>
      </c>
      <c r="R241">
        <v>0</v>
      </c>
      <c r="S241">
        <v>0</v>
      </c>
      <c r="T241">
        <v>0</v>
      </c>
      <c r="U241">
        <v>0</v>
      </c>
      <c r="V241">
        <v>0</v>
      </c>
      <c r="W241">
        <v>0</v>
      </c>
      <c r="X241">
        <v>0</v>
      </c>
      <c r="Y241">
        <v>0</v>
      </c>
      <c r="Z241">
        <v>0</v>
      </c>
      <c r="AA241">
        <v>430.98</v>
      </c>
      <c r="AB241">
        <v>0</v>
      </c>
      <c r="AC241">
        <v>0</v>
      </c>
      <c r="AD241">
        <v>0</v>
      </c>
      <c r="AE241" t="s">
        <v>904</v>
      </c>
      <c r="AF241" t="s">
        <v>965</v>
      </c>
      <c r="AG241" t="s">
        <v>963</v>
      </c>
      <c r="AH241" t="s">
        <v>107</v>
      </c>
    </row>
    <row r="242" spans="1:34" ht="15">
      <c r="A242" t="s">
        <v>898</v>
      </c>
      <c r="B242" t="s">
        <v>964</v>
      </c>
      <c r="C242" t="s">
        <v>962</v>
      </c>
      <c r="D242" t="s">
        <v>380</v>
      </c>
      <c r="E242" t="s">
        <v>106</v>
      </c>
      <c r="F242">
        <v>2012</v>
      </c>
      <c r="G242" t="s">
        <v>113</v>
      </c>
      <c r="H242" t="s">
        <v>381</v>
      </c>
      <c r="I242" t="s">
        <v>115</v>
      </c>
      <c r="J242" t="s">
        <v>150</v>
      </c>
      <c r="L242">
        <v>0</v>
      </c>
      <c r="M242">
        <v>0</v>
      </c>
      <c r="N242">
        <v>16.5</v>
      </c>
      <c r="O242">
        <v>0</v>
      </c>
      <c r="P242">
        <v>-16.5</v>
      </c>
      <c r="Q242" t="s">
        <v>103</v>
      </c>
      <c r="R242">
        <v>0</v>
      </c>
      <c r="S242">
        <v>0</v>
      </c>
      <c r="T242">
        <v>0</v>
      </c>
      <c r="U242">
        <v>0</v>
      </c>
      <c r="V242">
        <v>0</v>
      </c>
      <c r="W242">
        <v>0</v>
      </c>
      <c r="X242">
        <v>0</v>
      </c>
      <c r="Y242">
        <v>0</v>
      </c>
      <c r="Z242">
        <v>0</v>
      </c>
      <c r="AA242">
        <v>16.5</v>
      </c>
      <c r="AB242">
        <v>0</v>
      </c>
      <c r="AC242">
        <v>0</v>
      </c>
      <c r="AD242">
        <v>0</v>
      </c>
      <c r="AE242" t="s">
        <v>904</v>
      </c>
      <c r="AF242" t="s">
        <v>965</v>
      </c>
      <c r="AG242" t="s">
        <v>963</v>
      </c>
      <c r="AH242" t="s">
        <v>107</v>
      </c>
    </row>
    <row r="243" spans="1:34" ht="15">
      <c r="A243" t="s">
        <v>898</v>
      </c>
      <c r="B243" t="s">
        <v>964</v>
      </c>
      <c r="C243" t="s">
        <v>962</v>
      </c>
      <c r="D243" t="s">
        <v>526</v>
      </c>
      <c r="E243" t="s">
        <v>106</v>
      </c>
      <c r="F243">
        <v>2012</v>
      </c>
      <c r="G243" t="s">
        <v>113</v>
      </c>
      <c r="H243" t="s">
        <v>527</v>
      </c>
      <c r="I243" t="s">
        <v>115</v>
      </c>
      <c r="J243" t="s">
        <v>150</v>
      </c>
      <c r="L243">
        <v>0</v>
      </c>
      <c r="M243">
        <v>0</v>
      </c>
      <c r="N243">
        <v>228.46</v>
      </c>
      <c r="O243">
        <v>0</v>
      </c>
      <c r="P243">
        <v>-228.46</v>
      </c>
      <c r="Q243" t="s">
        <v>103</v>
      </c>
      <c r="R243">
        <v>0</v>
      </c>
      <c r="S243">
        <v>228.46</v>
      </c>
      <c r="T243">
        <v>0</v>
      </c>
      <c r="U243">
        <v>0</v>
      </c>
      <c r="V243">
        <v>0</v>
      </c>
      <c r="W243">
        <v>0</v>
      </c>
      <c r="X243">
        <v>0</v>
      </c>
      <c r="Y243">
        <v>0</v>
      </c>
      <c r="Z243">
        <v>0</v>
      </c>
      <c r="AA243">
        <v>0</v>
      </c>
      <c r="AB243">
        <v>0</v>
      </c>
      <c r="AC243">
        <v>0</v>
      </c>
      <c r="AD243">
        <v>0</v>
      </c>
      <c r="AE243" t="s">
        <v>904</v>
      </c>
      <c r="AF243" t="s">
        <v>965</v>
      </c>
      <c r="AG243" t="s">
        <v>963</v>
      </c>
      <c r="AH243" t="s">
        <v>107</v>
      </c>
    </row>
    <row r="244" spans="1:34" ht="15">
      <c r="A244" t="s">
        <v>898</v>
      </c>
      <c r="B244" t="s">
        <v>102</v>
      </c>
      <c r="C244" t="s">
        <v>962</v>
      </c>
      <c r="D244" t="s">
        <v>410</v>
      </c>
      <c r="E244" t="s">
        <v>102</v>
      </c>
      <c r="F244">
        <v>2012</v>
      </c>
      <c r="G244" t="s">
        <v>113</v>
      </c>
      <c r="H244" t="s">
        <v>411</v>
      </c>
      <c r="I244" t="s">
        <v>115</v>
      </c>
      <c r="J244" t="s">
        <v>150</v>
      </c>
      <c r="L244">
        <v>600</v>
      </c>
      <c r="M244">
        <v>600</v>
      </c>
      <c r="N244">
        <v>0</v>
      </c>
      <c r="O244">
        <v>0</v>
      </c>
      <c r="P244">
        <v>600</v>
      </c>
      <c r="Q244" t="s">
        <v>131</v>
      </c>
      <c r="R244">
        <v>0</v>
      </c>
      <c r="S244">
        <v>0</v>
      </c>
      <c r="T244">
        <v>0</v>
      </c>
      <c r="U244">
        <v>0</v>
      </c>
      <c r="V244">
        <v>0</v>
      </c>
      <c r="W244">
        <v>0</v>
      </c>
      <c r="X244">
        <v>0</v>
      </c>
      <c r="Y244">
        <v>0</v>
      </c>
      <c r="Z244">
        <v>0</v>
      </c>
      <c r="AA244">
        <v>0</v>
      </c>
      <c r="AB244">
        <v>0</v>
      </c>
      <c r="AC244">
        <v>0</v>
      </c>
      <c r="AD244">
        <v>0</v>
      </c>
      <c r="AE244" t="s">
        <v>904</v>
      </c>
      <c r="AF244" t="s">
        <v>105</v>
      </c>
      <c r="AG244" t="s">
        <v>963</v>
      </c>
      <c r="AH244" t="s">
        <v>105</v>
      </c>
    </row>
    <row r="245" spans="1:34" ht="15">
      <c r="A245" t="s">
        <v>898</v>
      </c>
      <c r="B245" t="s">
        <v>964</v>
      </c>
      <c r="C245" t="s">
        <v>962</v>
      </c>
      <c r="D245" t="s">
        <v>410</v>
      </c>
      <c r="E245" t="s">
        <v>106</v>
      </c>
      <c r="F245">
        <v>2012</v>
      </c>
      <c r="G245" t="s">
        <v>113</v>
      </c>
      <c r="H245" t="s">
        <v>411</v>
      </c>
      <c r="I245" t="s">
        <v>115</v>
      </c>
      <c r="J245" t="s">
        <v>150</v>
      </c>
      <c r="L245">
        <v>0</v>
      </c>
      <c r="M245">
        <v>0</v>
      </c>
      <c r="N245">
        <v>325.86</v>
      </c>
      <c r="O245">
        <v>0</v>
      </c>
      <c r="P245">
        <v>-325.86</v>
      </c>
      <c r="Q245" t="s">
        <v>103</v>
      </c>
      <c r="R245">
        <v>0</v>
      </c>
      <c r="S245">
        <v>0</v>
      </c>
      <c r="T245">
        <v>0</v>
      </c>
      <c r="U245">
        <v>0</v>
      </c>
      <c r="V245">
        <v>0</v>
      </c>
      <c r="W245">
        <v>8</v>
      </c>
      <c r="X245">
        <v>0</v>
      </c>
      <c r="Y245">
        <v>15</v>
      </c>
      <c r="Z245">
        <v>0</v>
      </c>
      <c r="AA245">
        <v>272.86</v>
      </c>
      <c r="AB245">
        <v>0</v>
      </c>
      <c r="AC245">
        <v>30</v>
      </c>
      <c r="AD245">
        <v>0</v>
      </c>
      <c r="AE245" t="s">
        <v>904</v>
      </c>
      <c r="AF245" t="s">
        <v>965</v>
      </c>
      <c r="AG245" t="s">
        <v>963</v>
      </c>
      <c r="AH245" t="s">
        <v>107</v>
      </c>
    </row>
    <row r="246" spans="1:34" ht="15">
      <c r="A246" t="s">
        <v>898</v>
      </c>
      <c r="B246" t="s">
        <v>102</v>
      </c>
      <c r="C246" t="s">
        <v>962</v>
      </c>
      <c r="D246" t="s">
        <v>179</v>
      </c>
      <c r="E246" t="s">
        <v>102</v>
      </c>
      <c r="F246">
        <v>2012</v>
      </c>
      <c r="G246" t="s">
        <v>113</v>
      </c>
      <c r="H246" t="s">
        <v>180</v>
      </c>
      <c r="I246" t="s">
        <v>115</v>
      </c>
      <c r="J246" t="s">
        <v>150</v>
      </c>
      <c r="L246">
        <v>6500</v>
      </c>
      <c r="M246">
        <v>6500</v>
      </c>
      <c r="N246">
        <v>0</v>
      </c>
      <c r="O246">
        <v>0</v>
      </c>
      <c r="P246">
        <v>6500</v>
      </c>
      <c r="Q246" t="s">
        <v>131</v>
      </c>
      <c r="R246">
        <v>0</v>
      </c>
      <c r="S246">
        <v>0</v>
      </c>
      <c r="T246">
        <v>0</v>
      </c>
      <c r="U246">
        <v>0</v>
      </c>
      <c r="V246">
        <v>0</v>
      </c>
      <c r="W246">
        <v>0</v>
      </c>
      <c r="X246">
        <v>0</v>
      </c>
      <c r="Y246">
        <v>0</v>
      </c>
      <c r="Z246">
        <v>0</v>
      </c>
      <c r="AA246">
        <v>0</v>
      </c>
      <c r="AB246">
        <v>0</v>
      </c>
      <c r="AC246">
        <v>0</v>
      </c>
      <c r="AD246">
        <v>0</v>
      </c>
      <c r="AE246" t="s">
        <v>904</v>
      </c>
      <c r="AF246" t="s">
        <v>105</v>
      </c>
      <c r="AG246" t="s">
        <v>963</v>
      </c>
      <c r="AH246" t="s">
        <v>105</v>
      </c>
    </row>
    <row r="247" spans="1:34" ht="15">
      <c r="A247" t="s">
        <v>898</v>
      </c>
      <c r="B247" t="s">
        <v>964</v>
      </c>
      <c r="C247" t="s">
        <v>962</v>
      </c>
      <c r="D247" t="s">
        <v>179</v>
      </c>
      <c r="E247" t="s">
        <v>106</v>
      </c>
      <c r="F247">
        <v>2012</v>
      </c>
      <c r="G247" t="s">
        <v>113</v>
      </c>
      <c r="H247" t="s">
        <v>180</v>
      </c>
      <c r="I247" t="s">
        <v>115</v>
      </c>
      <c r="J247" t="s">
        <v>150</v>
      </c>
      <c r="L247">
        <v>0</v>
      </c>
      <c r="M247">
        <v>0</v>
      </c>
      <c r="N247">
        <v>9930.28</v>
      </c>
      <c r="O247">
        <v>0.02</v>
      </c>
      <c r="P247">
        <v>-9930.300000000001</v>
      </c>
      <c r="Q247" t="s">
        <v>103</v>
      </c>
      <c r="R247">
        <v>0</v>
      </c>
      <c r="S247">
        <v>1320.65</v>
      </c>
      <c r="T247">
        <v>623.3100000000001</v>
      </c>
      <c r="U247">
        <v>2313.93</v>
      </c>
      <c r="V247">
        <v>739.11</v>
      </c>
      <c r="W247">
        <v>584.41</v>
      </c>
      <c r="X247">
        <v>739</v>
      </c>
      <c r="Y247">
        <v>565</v>
      </c>
      <c r="Z247">
        <v>565</v>
      </c>
      <c r="AA247">
        <v>565</v>
      </c>
      <c r="AB247">
        <v>827.53</v>
      </c>
      <c r="AC247">
        <v>1087.34</v>
      </c>
      <c r="AD247">
        <v>0</v>
      </c>
      <c r="AE247" t="s">
        <v>904</v>
      </c>
      <c r="AF247" t="s">
        <v>965</v>
      </c>
      <c r="AG247" t="s">
        <v>963</v>
      </c>
      <c r="AH247" t="s">
        <v>107</v>
      </c>
    </row>
    <row r="248" spans="1:34" ht="15">
      <c r="A248" t="s">
        <v>898</v>
      </c>
      <c r="B248" t="s">
        <v>102</v>
      </c>
      <c r="C248" t="s">
        <v>962</v>
      </c>
      <c r="D248" t="s">
        <v>291</v>
      </c>
      <c r="E248" t="s">
        <v>102</v>
      </c>
      <c r="F248">
        <v>2012</v>
      </c>
      <c r="G248" t="s">
        <v>113</v>
      </c>
      <c r="H248" t="s">
        <v>292</v>
      </c>
      <c r="I248" t="s">
        <v>115</v>
      </c>
      <c r="J248" t="s">
        <v>150</v>
      </c>
      <c r="L248">
        <v>14500</v>
      </c>
      <c r="M248">
        <v>14500</v>
      </c>
      <c r="N248">
        <v>0</v>
      </c>
      <c r="O248">
        <v>0</v>
      </c>
      <c r="P248">
        <v>14500</v>
      </c>
      <c r="Q248" t="s">
        <v>131</v>
      </c>
      <c r="R248">
        <v>0</v>
      </c>
      <c r="S248">
        <v>0</v>
      </c>
      <c r="T248">
        <v>0</v>
      </c>
      <c r="U248">
        <v>0</v>
      </c>
      <c r="V248">
        <v>0</v>
      </c>
      <c r="W248">
        <v>0</v>
      </c>
      <c r="X248">
        <v>0</v>
      </c>
      <c r="Y248">
        <v>0</v>
      </c>
      <c r="Z248">
        <v>0</v>
      </c>
      <c r="AA248">
        <v>0</v>
      </c>
      <c r="AB248">
        <v>0</v>
      </c>
      <c r="AC248">
        <v>0</v>
      </c>
      <c r="AD248">
        <v>0</v>
      </c>
      <c r="AE248" t="s">
        <v>904</v>
      </c>
      <c r="AF248" t="s">
        <v>105</v>
      </c>
      <c r="AG248" t="s">
        <v>963</v>
      </c>
      <c r="AH248" t="s">
        <v>105</v>
      </c>
    </row>
    <row r="249" spans="1:34" ht="15">
      <c r="A249" t="s">
        <v>898</v>
      </c>
      <c r="B249" t="s">
        <v>964</v>
      </c>
      <c r="C249" t="s">
        <v>962</v>
      </c>
      <c r="D249" t="s">
        <v>291</v>
      </c>
      <c r="E249" t="s">
        <v>106</v>
      </c>
      <c r="F249">
        <v>2012</v>
      </c>
      <c r="G249" t="s">
        <v>113</v>
      </c>
      <c r="H249" t="s">
        <v>292</v>
      </c>
      <c r="I249" t="s">
        <v>115</v>
      </c>
      <c r="J249" t="s">
        <v>150</v>
      </c>
      <c r="L249">
        <v>0</v>
      </c>
      <c r="M249">
        <v>0</v>
      </c>
      <c r="N249">
        <v>11950.69</v>
      </c>
      <c r="O249">
        <v>0</v>
      </c>
      <c r="P249">
        <v>-11950.69</v>
      </c>
      <c r="Q249" t="s">
        <v>103</v>
      </c>
      <c r="R249">
        <v>0</v>
      </c>
      <c r="S249">
        <v>1868.99</v>
      </c>
      <c r="T249">
        <v>1577.89</v>
      </c>
      <c r="U249">
        <v>1840.3</v>
      </c>
      <c r="V249">
        <v>1170.74</v>
      </c>
      <c r="W249">
        <v>1347.46</v>
      </c>
      <c r="X249">
        <v>0</v>
      </c>
      <c r="Y249">
        <v>1457.68</v>
      </c>
      <c r="Z249">
        <v>0</v>
      </c>
      <c r="AA249">
        <v>651.42</v>
      </c>
      <c r="AB249">
        <v>879.95</v>
      </c>
      <c r="AC249">
        <v>1156.26</v>
      </c>
      <c r="AD249">
        <v>0</v>
      </c>
      <c r="AE249" t="s">
        <v>904</v>
      </c>
      <c r="AF249" t="s">
        <v>965</v>
      </c>
      <c r="AG249" t="s">
        <v>963</v>
      </c>
      <c r="AH249" t="s">
        <v>107</v>
      </c>
    </row>
    <row r="250" spans="1:34" ht="15">
      <c r="A250" t="s">
        <v>898</v>
      </c>
      <c r="B250" t="s">
        <v>102</v>
      </c>
      <c r="C250" t="s">
        <v>962</v>
      </c>
      <c r="D250" t="s">
        <v>577</v>
      </c>
      <c r="E250" t="s">
        <v>102</v>
      </c>
      <c r="F250">
        <v>2012</v>
      </c>
      <c r="G250" t="s">
        <v>113</v>
      </c>
      <c r="H250" t="s">
        <v>578</v>
      </c>
      <c r="I250" t="s">
        <v>115</v>
      </c>
      <c r="J250" t="s">
        <v>150</v>
      </c>
      <c r="L250">
        <v>1200</v>
      </c>
      <c r="M250">
        <v>1200</v>
      </c>
      <c r="N250">
        <v>0</v>
      </c>
      <c r="O250">
        <v>0</v>
      </c>
      <c r="P250">
        <v>1200</v>
      </c>
      <c r="Q250" t="s">
        <v>131</v>
      </c>
      <c r="R250">
        <v>0</v>
      </c>
      <c r="S250">
        <v>0</v>
      </c>
      <c r="T250">
        <v>0</v>
      </c>
      <c r="U250">
        <v>0</v>
      </c>
      <c r="V250">
        <v>0</v>
      </c>
      <c r="W250">
        <v>0</v>
      </c>
      <c r="X250">
        <v>0</v>
      </c>
      <c r="Y250">
        <v>0</v>
      </c>
      <c r="Z250">
        <v>0</v>
      </c>
      <c r="AA250">
        <v>0</v>
      </c>
      <c r="AB250">
        <v>0</v>
      </c>
      <c r="AC250">
        <v>0</v>
      </c>
      <c r="AD250">
        <v>0</v>
      </c>
      <c r="AE250" t="s">
        <v>904</v>
      </c>
      <c r="AF250" t="s">
        <v>105</v>
      </c>
      <c r="AG250" t="s">
        <v>963</v>
      </c>
      <c r="AH250" t="s">
        <v>105</v>
      </c>
    </row>
    <row r="251" spans="1:34" ht="15">
      <c r="A251" t="s">
        <v>898</v>
      </c>
      <c r="B251" t="s">
        <v>964</v>
      </c>
      <c r="C251" t="s">
        <v>962</v>
      </c>
      <c r="D251" t="s">
        <v>577</v>
      </c>
      <c r="E251" t="s">
        <v>106</v>
      </c>
      <c r="F251">
        <v>2012</v>
      </c>
      <c r="G251" t="s">
        <v>113</v>
      </c>
      <c r="H251" t="s">
        <v>578</v>
      </c>
      <c r="I251" t="s">
        <v>115</v>
      </c>
      <c r="J251" t="s">
        <v>150</v>
      </c>
      <c r="L251">
        <v>0</v>
      </c>
      <c r="M251">
        <v>0</v>
      </c>
      <c r="N251">
        <v>2801.9500000000003</v>
      </c>
      <c r="O251">
        <v>0</v>
      </c>
      <c r="P251">
        <v>-2801.9500000000003</v>
      </c>
      <c r="Q251" t="s">
        <v>103</v>
      </c>
      <c r="R251">
        <v>0</v>
      </c>
      <c r="S251">
        <v>269.07</v>
      </c>
      <c r="T251">
        <v>-23.34</v>
      </c>
      <c r="U251">
        <v>248.52</v>
      </c>
      <c r="V251">
        <v>521.94</v>
      </c>
      <c r="W251">
        <v>247.42000000000002</v>
      </c>
      <c r="X251">
        <v>272.9</v>
      </c>
      <c r="Y251">
        <v>274.23</v>
      </c>
      <c r="Z251">
        <v>225.36</v>
      </c>
      <c r="AA251">
        <v>270.08</v>
      </c>
      <c r="AB251">
        <v>249.35</v>
      </c>
      <c r="AC251">
        <v>246.42000000000002</v>
      </c>
      <c r="AD251">
        <v>0</v>
      </c>
      <c r="AE251" t="s">
        <v>904</v>
      </c>
      <c r="AF251" t="s">
        <v>965</v>
      </c>
      <c r="AG251" t="s">
        <v>963</v>
      </c>
      <c r="AH251" t="s">
        <v>107</v>
      </c>
    </row>
    <row r="252" spans="1:34" ht="15">
      <c r="A252" t="s">
        <v>898</v>
      </c>
      <c r="B252" t="s">
        <v>964</v>
      </c>
      <c r="C252" t="s">
        <v>962</v>
      </c>
      <c r="D252" t="s">
        <v>362</v>
      </c>
      <c r="E252" t="s">
        <v>106</v>
      </c>
      <c r="F252">
        <v>2012</v>
      </c>
      <c r="G252" t="s">
        <v>113</v>
      </c>
      <c r="H252" t="s">
        <v>363</v>
      </c>
      <c r="I252" t="s">
        <v>115</v>
      </c>
      <c r="J252" t="s">
        <v>150</v>
      </c>
      <c r="L252">
        <v>0</v>
      </c>
      <c r="M252">
        <v>0</v>
      </c>
      <c r="N252">
        <v>819.85</v>
      </c>
      <c r="O252">
        <v>0</v>
      </c>
      <c r="P252">
        <v>-819.85</v>
      </c>
      <c r="Q252" t="s">
        <v>103</v>
      </c>
      <c r="R252">
        <v>0</v>
      </c>
      <c r="S252">
        <v>0</v>
      </c>
      <c r="T252">
        <v>0</v>
      </c>
      <c r="U252">
        <v>0</v>
      </c>
      <c r="V252">
        <v>0</v>
      </c>
      <c r="W252">
        <v>0</v>
      </c>
      <c r="X252">
        <v>0</v>
      </c>
      <c r="Y252">
        <v>819.85</v>
      </c>
      <c r="Z252">
        <v>0</v>
      </c>
      <c r="AA252">
        <v>0</v>
      </c>
      <c r="AB252">
        <v>0</v>
      </c>
      <c r="AC252">
        <v>0</v>
      </c>
      <c r="AD252">
        <v>0</v>
      </c>
      <c r="AE252" t="s">
        <v>904</v>
      </c>
      <c r="AF252" t="s">
        <v>965</v>
      </c>
      <c r="AG252" t="s">
        <v>963</v>
      </c>
      <c r="AH252" t="s">
        <v>107</v>
      </c>
    </row>
    <row r="253" spans="1:34" ht="15">
      <c r="A253" t="s">
        <v>898</v>
      </c>
      <c r="B253" t="s">
        <v>102</v>
      </c>
      <c r="C253" t="s">
        <v>962</v>
      </c>
      <c r="D253" t="s">
        <v>394</v>
      </c>
      <c r="E253" t="s">
        <v>102</v>
      </c>
      <c r="F253">
        <v>2012</v>
      </c>
      <c r="G253" t="s">
        <v>113</v>
      </c>
      <c r="H253" t="s">
        <v>395</v>
      </c>
      <c r="I253" t="s">
        <v>115</v>
      </c>
      <c r="J253" t="s">
        <v>150</v>
      </c>
      <c r="L253">
        <v>3800</v>
      </c>
      <c r="M253">
        <v>3800</v>
      </c>
      <c r="N253">
        <v>0</v>
      </c>
      <c r="O253">
        <v>0</v>
      </c>
      <c r="P253">
        <v>3800</v>
      </c>
      <c r="Q253" t="s">
        <v>131</v>
      </c>
      <c r="R253">
        <v>0</v>
      </c>
      <c r="S253">
        <v>0</v>
      </c>
      <c r="T253">
        <v>0</v>
      </c>
      <c r="U253">
        <v>0</v>
      </c>
      <c r="V253">
        <v>0</v>
      </c>
      <c r="W253">
        <v>0</v>
      </c>
      <c r="X253">
        <v>0</v>
      </c>
      <c r="Y253">
        <v>0</v>
      </c>
      <c r="Z253">
        <v>0</v>
      </c>
      <c r="AA253">
        <v>0</v>
      </c>
      <c r="AB253">
        <v>0</v>
      </c>
      <c r="AC253">
        <v>0</v>
      </c>
      <c r="AD253">
        <v>0</v>
      </c>
      <c r="AE253" t="s">
        <v>904</v>
      </c>
      <c r="AF253" t="s">
        <v>105</v>
      </c>
      <c r="AG253" t="s">
        <v>963</v>
      </c>
      <c r="AH253" t="s">
        <v>105</v>
      </c>
    </row>
    <row r="254" spans="1:34" ht="15">
      <c r="A254" t="s">
        <v>898</v>
      </c>
      <c r="B254" t="s">
        <v>102</v>
      </c>
      <c r="C254" t="s">
        <v>962</v>
      </c>
      <c r="D254" t="s">
        <v>223</v>
      </c>
      <c r="E254" t="s">
        <v>102</v>
      </c>
      <c r="F254">
        <v>2012</v>
      </c>
      <c r="G254" t="s">
        <v>113</v>
      </c>
      <c r="H254" t="s">
        <v>224</v>
      </c>
      <c r="I254" t="s">
        <v>115</v>
      </c>
      <c r="J254" t="s">
        <v>150</v>
      </c>
      <c r="L254">
        <v>100</v>
      </c>
      <c r="M254">
        <v>100</v>
      </c>
      <c r="N254">
        <v>0</v>
      </c>
      <c r="O254">
        <v>0</v>
      </c>
      <c r="P254">
        <v>100</v>
      </c>
      <c r="Q254" t="s">
        <v>131</v>
      </c>
      <c r="R254">
        <v>0</v>
      </c>
      <c r="S254">
        <v>0</v>
      </c>
      <c r="T254">
        <v>0</v>
      </c>
      <c r="U254">
        <v>0</v>
      </c>
      <c r="V254">
        <v>0</v>
      </c>
      <c r="W254">
        <v>0</v>
      </c>
      <c r="X254">
        <v>0</v>
      </c>
      <c r="Y254">
        <v>0</v>
      </c>
      <c r="Z254">
        <v>0</v>
      </c>
      <c r="AA254">
        <v>0</v>
      </c>
      <c r="AB254">
        <v>0</v>
      </c>
      <c r="AC254">
        <v>0</v>
      </c>
      <c r="AD254">
        <v>0</v>
      </c>
      <c r="AE254" t="s">
        <v>904</v>
      </c>
      <c r="AF254" t="s">
        <v>105</v>
      </c>
      <c r="AG254" t="s">
        <v>963</v>
      </c>
      <c r="AH254" t="s">
        <v>105</v>
      </c>
    </row>
    <row r="255" spans="1:34" ht="15">
      <c r="A255" t="s">
        <v>898</v>
      </c>
      <c r="B255" t="s">
        <v>964</v>
      </c>
      <c r="C255" t="s">
        <v>962</v>
      </c>
      <c r="D255" t="s">
        <v>223</v>
      </c>
      <c r="E255" t="s">
        <v>106</v>
      </c>
      <c r="F255">
        <v>2012</v>
      </c>
      <c r="G255" t="s">
        <v>113</v>
      </c>
      <c r="H255" t="s">
        <v>224</v>
      </c>
      <c r="I255" t="s">
        <v>115</v>
      </c>
      <c r="J255" t="s">
        <v>150</v>
      </c>
      <c r="L255">
        <v>0</v>
      </c>
      <c r="M255">
        <v>0</v>
      </c>
      <c r="N255">
        <v>184</v>
      </c>
      <c r="O255">
        <v>0</v>
      </c>
      <c r="P255">
        <v>-184</v>
      </c>
      <c r="Q255" t="s">
        <v>103</v>
      </c>
      <c r="R255">
        <v>0</v>
      </c>
      <c r="S255">
        <v>0</v>
      </c>
      <c r="T255">
        <v>0</v>
      </c>
      <c r="U255">
        <v>0</v>
      </c>
      <c r="V255">
        <v>0</v>
      </c>
      <c r="W255">
        <v>0</v>
      </c>
      <c r="X255">
        <v>0</v>
      </c>
      <c r="Y255">
        <v>0</v>
      </c>
      <c r="Z255">
        <v>0</v>
      </c>
      <c r="AA255">
        <v>0</v>
      </c>
      <c r="AB255">
        <v>184</v>
      </c>
      <c r="AC255">
        <v>0</v>
      </c>
      <c r="AD255">
        <v>0</v>
      </c>
      <c r="AE255" t="s">
        <v>904</v>
      </c>
      <c r="AF255" t="s">
        <v>965</v>
      </c>
      <c r="AG255" t="s">
        <v>963</v>
      </c>
      <c r="AH255" t="s">
        <v>107</v>
      </c>
    </row>
    <row r="256" spans="1:34" ht="15">
      <c r="A256" t="s">
        <v>898</v>
      </c>
      <c r="B256" t="s">
        <v>964</v>
      </c>
      <c r="C256" t="s">
        <v>962</v>
      </c>
      <c r="D256" t="s">
        <v>478</v>
      </c>
      <c r="E256" t="s">
        <v>106</v>
      </c>
      <c r="F256">
        <v>2012</v>
      </c>
      <c r="G256" t="s">
        <v>113</v>
      </c>
      <c r="H256" t="s">
        <v>479</v>
      </c>
      <c r="I256" t="s">
        <v>115</v>
      </c>
      <c r="J256" t="s">
        <v>150</v>
      </c>
      <c r="L256">
        <v>0</v>
      </c>
      <c r="M256">
        <v>0</v>
      </c>
      <c r="N256">
        <v>14.52</v>
      </c>
      <c r="O256">
        <v>0</v>
      </c>
      <c r="P256">
        <v>-14.52</v>
      </c>
      <c r="Q256" t="s">
        <v>103</v>
      </c>
      <c r="R256">
        <v>0</v>
      </c>
      <c r="S256">
        <v>0</v>
      </c>
      <c r="T256">
        <v>0</v>
      </c>
      <c r="U256">
        <v>0</v>
      </c>
      <c r="V256">
        <v>0</v>
      </c>
      <c r="W256">
        <v>0</v>
      </c>
      <c r="X256">
        <v>0</v>
      </c>
      <c r="Y256">
        <v>0</v>
      </c>
      <c r="Z256">
        <v>0</v>
      </c>
      <c r="AA256">
        <v>0</v>
      </c>
      <c r="AB256">
        <v>0</v>
      </c>
      <c r="AC256">
        <v>14.52</v>
      </c>
      <c r="AD256">
        <v>0</v>
      </c>
      <c r="AE256" t="s">
        <v>904</v>
      </c>
      <c r="AF256" t="s">
        <v>965</v>
      </c>
      <c r="AG256" t="s">
        <v>963</v>
      </c>
      <c r="AH256" t="s">
        <v>107</v>
      </c>
    </row>
    <row r="257" spans="1:34" ht="15">
      <c r="A257" t="s">
        <v>898</v>
      </c>
      <c r="B257" t="s">
        <v>102</v>
      </c>
      <c r="C257" t="s">
        <v>962</v>
      </c>
      <c r="D257" t="s">
        <v>183</v>
      </c>
      <c r="E257" t="s">
        <v>102</v>
      </c>
      <c r="F257">
        <v>2012</v>
      </c>
      <c r="G257" t="s">
        <v>113</v>
      </c>
      <c r="H257" t="s">
        <v>184</v>
      </c>
      <c r="I257" t="s">
        <v>115</v>
      </c>
      <c r="J257" t="s">
        <v>150</v>
      </c>
      <c r="L257">
        <v>2000</v>
      </c>
      <c r="M257">
        <v>2000</v>
      </c>
      <c r="N257">
        <v>0</v>
      </c>
      <c r="O257">
        <v>0</v>
      </c>
      <c r="P257">
        <v>2000</v>
      </c>
      <c r="Q257" t="s">
        <v>131</v>
      </c>
      <c r="R257">
        <v>0</v>
      </c>
      <c r="S257">
        <v>0</v>
      </c>
      <c r="T257">
        <v>0</v>
      </c>
      <c r="U257">
        <v>0</v>
      </c>
      <c r="V257">
        <v>0</v>
      </c>
      <c r="W257">
        <v>0</v>
      </c>
      <c r="X257">
        <v>0</v>
      </c>
      <c r="Y257">
        <v>0</v>
      </c>
      <c r="Z257">
        <v>0</v>
      </c>
      <c r="AA257">
        <v>0</v>
      </c>
      <c r="AB257">
        <v>0</v>
      </c>
      <c r="AC257">
        <v>0</v>
      </c>
      <c r="AD257">
        <v>0</v>
      </c>
      <c r="AE257" t="s">
        <v>904</v>
      </c>
      <c r="AF257" t="s">
        <v>105</v>
      </c>
      <c r="AG257" t="s">
        <v>963</v>
      </c>
      <c r="AH257" t="s">
        <v>105</v>
      </c>
    </row>
    <row r="258" spans="1:34" ht="15">
      <c r="A258" t="s">
        <v>898</v>
      </c>
      <c r="B258" t="s">
        <v>964</v>
      </c>
      <c r="C258" t="s">
        <v>962</v>
      </c>
      <c r="D258" t="s">
        <v>183</v>
      </c>
      <c r="E258" t="s">
        <v>106</v>
      </c>
      <c r="F258">
        <v>2012</v>
      </c>
      <c r="G258" t="s">
        <v>113</v>
      </c>
      <c r="H258" t="s">
        <v>184</v>
      </c>
      <c r="I258" t="s">
        <v>115</v>
      </c>
      <c r="J258" t="s">
        <v>150</v>
      </c>
      <c r="L258">
        <v>0</v>
      </c>
      <c r="M258">
        <v>0</v>
      </c>
      <c r="N258">
        <v>328.05</v>
      </c>
      <c r="O258">
        <v>0</v>
      </c>
      <c r="P258">
        <v>-328.05</v>
      </c>
      <c r="Q258" t="s">
        <v>103</v>
      </c>
      <c r="R258">
        <v>0</v>
      </c>
      <c r="S258">
        <v>0</v>
      </c>
      <c r="T258">
        <v>0</v>
      </c>
      <c r="U258">
        <v>0</v>
      </c>
      <c r="V258">
        <v>0</v>
      </c>
      <c r="W258">
        <v>26</v>
      </c>
      <c r="X258">
        <v>10</v>
      </c>
      <c r="Y258">
        <v>58</v>
      </c>
      <c r="Z258">
        <v>71.75</v>
      </c>
      <c r="AA258">
        <v>55.44</v>
      </c>
      <c r="AB258">
        <v>0</v>
      </c>
      <c r="AC258">
        <v>106.86</v>
      </c>
      <c r="AD258">
        <v>0</v>
      </c>
      <c r="AE258" t="s">
        <v>904</v>
      </c>
      <c r="AF258" t="s">
        <v>965</v>
      </c>
      <c r="AG258" t="s">
        <v>963</v>
      </c>
      <c r="AH258" t="s">
        <v>107</v>
      </c>
    </row>
    <row r="259" spans="1:34" ht="15">
      <c r="A259" t="s">
        <v>898</v>
      </c>
      <c r="B259" t="s">
        <v>102</v>
      </c>
      <c r="C259" t="s">
        <v>962</v>
      </c>
      <c r="D259" t="s">
        <v>151</v>
      </c>
      <c r="E259" t="s">
        <v>102</v>
      </c>
      <c r="F259">
        <v>2012</v>
      </c>
      <c r="G259" t="s">
        <v>113</v>
      </c>
      <c r="H259" t="s">
        <v>152</v>
      </c>
      <c r="I259" t="s">
        <v>115</v>
      </c>
      <c r="J259" t="s">
        <v>150</v>
      </c>
      <c r="L259">
        <v>4500</v>
      </c>
      <c r="M259">
        <v>4500</v>
      </c>
      <c r="N259">
        <v>0</v>
      </c>
      <c r="O259">
        <v>0</v>
      </c>
      <c r="P259">
        <v>4500</v>
      </c>
      <c r="Q259" t="s">
        <v>131</v>
      </c>
      <c r="R259">
        <v>0</v>
      </c>
      <c r="S259">
        <v>0</v>
      </c>
      <c r="T259">
        <v>0</v>
      </c>
      <c r="U259">
        <v>0</v>
      </c>
      <c r="V259">
        <v>0</v>
      </c>
      <c r="W259">
        <v>0</v>
      </c>
      <c r="X259">
        <v>0</v>
      </c>
      <c r="Y259">
        <v>0</v>
      </c>
      <c r="Z259">
        <v>0</v>
      </c>
      <c r="AA259">
        <v>0</v>
      </c>
      <c r="AB259">
        <v>0</v>
      </c>
      <c r="AC259">
        <v>0</v>
      </c>
      <c r="AD259">
        <v>0</v>
      </c>
      <c r="AE259" t="s">
        <v>904</v>
      </c>
      <c r="AF259" t="s">
        <v>105</v>
      </c>
      <c r="AG259" t="s">
        <v>963</v>
      </c>
      <c r="AH259" t="s">
        <v>105</v>
      </c>
    </row>
    <row r="260" spans="1:34" ht="15">
      <c r="A260" t="s">
        <v>898</v>
      </c>
      <c r="B260" t="s">
        <v>102</v>
      </c>
      <c r="C260" t="s">
        <v>962</v>
      </c>
      <c r="D260" t="s">
        <v>185</v>
      </c>
      <c r="E260" t="s">
        <v>102</v>
      </c>
      <c r="F260">
        <v>2012</v>
      </c>
      <c r="G260" t="s">
        <v>113</v>
      </c>
      <c r="H260" t="s">
        <v>186</v>
      </c>
      <c r="I260" t="s">
        <v>115</v>
      </c>
      <c r="J260" t="s">
        <v>187</v>
      </c>
      <c r="L260">
        <v>1936</v>
      </c>
      <c r="M260">
        <v>1936</v>
      </c>
      <c r="N260">
        <v>0</v>
      </c>
      <c r="O260">
        <v>0</v>
      </c>
      <c r="P260">
        <v>1936</v>
      </c>
      <c r="Q260" t="s">
        <v>131</v>
      </c>
      <c r="R260">
        <v>0</v>
      </c>
      <c r="S260">
        <v>0</v>
      </c>
      <c r="T260">
        <v>0</v>
      </c>
      <c r="U260">
        <v>0</v>
      </c>
      <c r="V260">
        <v>0</v>
      </c>
      <c r="W260">
        <v>0</v>
      </c>
      <c r="X260">
        <v>0</v>
      </c>
      <c r="Y260">
        <v>0</v>
      </c>
      <c r="Z260">
        <v>0</v>
      </c>
      <c r="AA260">
        <v>0</v>
      </c>
      <c r="AB260">
        <v>0</v>
      </c>
      <c r="AC260">
        <v>0</v>
      </c>
      <c r="AD260">
        <v>0</v>
      </c>
      <c r="AE260" t="s">
        <v>904</v>
      </c>
      <c r="AF260" t="s">
        <v>105</v>
      </c>
      <c r="AG260" t="s">
        <v>963</v>
      </c>
      <c r="AH260" t="s">
        <v>105</v>
      </c>
    </row>
    <row r="261" spans="1:34" ht="15">
      <c r="A261" t="s">
        <v>898</v>
      </c>
      <c r="B261" t="s">
        <v>964</v>
      </c>
      <c r="C261" t="s">
        <v>962</v>
      </c>
      <c r="D261" t="s">
        <v>185</v>
      </c>
      <c r="E261" t="s">
        <v>106</v>
      </c>
      <c r="F261">
        <v>2012</v>
      </c>
      <c r="G261" t="s">
        <v>113</v>
      </c>
      <c r="H261" t="s">
        <v>186</v>
      </c>
      <c r="I261" t="s">
        <v>115</v>
      </c>
      <c r="J261" t="s">
        <v>187</v>
      </c>
      <c r="L261">
        <v>0</v>
      </c>
      <c r="M261">
        <v>0</v>
      </c>
      <c r="N261">
        <v>299</v>
      </c>
      <c r="O261">
        <v>0</v>
      </c>
      <c r="P261">
        <v>-299</v>
      </c>
      <c r="Q261" t="s">
        <v>103</v>
      </c>
      <c r="R261">
        <v>0</v>
      </c>
      <c r="S261">
        <v>0</v>
      </c>
      <c r="T261">
        <v>0</v>
      </c>
      <c r="U261">
        <v>0</v>
      </c>
      <c r="V261">
        <v>0</v>
      </c>
      <c r="W261">
        <v>0</v>
      </c>
      <c r="X261">
        <v>0</v>
      </c>
      <c r="Y261">
        <v>64</v>
      </c>
      <c r="Z261">
        <v>0</v>
      </c>
      <c r="AA261">
        <v>64</v>
      </c>
      <c r="AB261">
        <v>0</v>
      </c>
      <c r="AC261">
        <v>171</v>
      </c>
      <c r="AD261">
        <v>0</v>
      </c>
      <c r="AE261" t="s">
        <v>904</v>
      </c>
      <c r="AF261" t="s">
        <v>965</v>
      </c>
      <c r="AG261" t="s">
        <v>963</v>
      </c>
      <c r="AH261" t="s">
        <v>107</v>
      </c>
    </row>
    <row r="262" spans="1:34" ht="15">
      <c r="A262" t="s">
        <v>898</v>
      </c>
      <c r="B262" t="s">
        <v>102</v>
      </c>
      <c r="C262" t="s">
        <v>962</v>
      </c>
      <c r="D262" t="s">
        <v>831</v>
      </c>
      <c r="E262" t="s">
        <v>102</v>
      </c>
      <c r="F262">
        <v>2012</v>
      </c>
      <c r="G262" t="s">
        <v>113</v>
      </c>
      <c r="H262" t="s">
        <v>832</v>
      </c>
      <c r="I262" t="s">
        <v>115</v>
      </c>
      <c r="J262" t="s">
        <v>187</v>
      </c>
      <c r="L262">
        <v>9762</v>
      </c>
      <c r="M262">
        <v>9762</v>
      </c>
      <c r="N262">
        <v>0</v>
      </c>
      <c r="O262">
        <v>0</v>
      </c>
      <c r="P262">
        <v>9762</v>
      </c>
      <c r="Q262" t="s">
        <v>131</v>
      </c>
      <c r="R262">
        <v>0</v>
      </c>
      <c r="S262">
        <v>0</v>
      </c>
      <c r="T262">
        <v>0</v>
      </c>
      <c r="U262">
        <v>0</v>
      </c>
      <c r="V262">
        <v>0</v>
      </c>
      <c r="W262">
        <v>0</v>
      </c>
      <c r="X262">
        <v>0</v>
      </c>
      <c r="Y262">
        <v>0</v>
      </c>
      <c r="Z262">
        <v>0</v>
      </c>
      <c r="AA262">
        <v>0</v>
      </c>
      <c r="AB262">
        <v>0</v>
      </c>
      <c r="AC262">
        <v>0</v>
      </c>
      <c r="AD262">
        <v>0</v>
      </c>
      <c r="AE262" t="s">
        <v>904</v>
      </c>
      <c r="AF262" t="s">
        <v>105</v>
      </c>
      <c r="AG262" t="s">
        <v>963</v>
      </c>
      <c r="AH262" t="s">
        <v>105</v>
      </c>
    </row>
    <row r="263" spans="1:34" ht="15">
      <c r="A263" t="s">
        <v>898</v>
      </c>
      <c r="B263" t="s">
        <v>964</v>
      </c>
      <c r="C263" t="s">
        <v>962</v>
      </c>
      <c r="D263" t="s">
        <v>831</v>
      </c>
      <c r="E263" t="s">
        <v>106</v>
      </c>
      <c r="F263">
        <v>2012</v>
      </c>
      <c r="G263" t="s">
        <v>113</v>
      </c>
      <c r="H263" t="s">
        <v>832</v>
      </c>
      <c r="I263" t="s">
        <v>115</v>
      </c>
      <c r="J263" t="s">
        <v>187</v>
      </c>
      <c r="L263">
        <v>0</v>
      </c>
      <c r="M263">
        <v>0</v>
      </c>
      <c r="N263">
        <v>9760</v>
      </c>
      <c r="O263">
        <v>0</v>
      </c>
      <c r="P263">
        <v>-9760</v>
      </c>
      <c r="Q263" t="s">
        <v>103</v>
      </c>
      <c r="R263">
        <v>0</v>
      </c>
      <c r="S263">
        <v>2440</v>
      </c>
      <c r="T263">
        <v>0</v>
      </c>
      <c r="U263">
        <v>2440</v>
      </c>
      <c r="V263">
        <v>0</v>
      </c>
      <c r="W263">
        <v>0</v>
      </c>
      <c r="X263">
        <v>2440</v>
      </c>
      <c r="Y263">
        <v>0</v>
      </c>
      <c r="Z263">
        <v>0</v>
      </c>
      <c r="AA263">
        <v>2440</v>
      </c>
      <c r="AB263">
        <v>0</v>
      </c>
      <c r="AC263">
        <v>0</v>
      </c>
      <c r="AD263">
        <v>0</v>
      </c>
      <c r="AE263" t="s">
        <v>904</v>
      </c>
      <c r="AF263" t="s">
        <v>965</v>
      </c>
      <c r="AG263" t="s">
        <v>963</v>
      </c>
      <c r="AH263" t="s">
        <v>107</v>
      </c>
    </row>
    <row r="264" spans="1:34" ht="15">
      <c r="A264" t="s">
        <v>898</v>
      </c>
      <c r="B264" t="s">
        <v>102</v>
      </c>
      <c r="C264" t="s">
        <v>962</v>
      </c>
      <c r="D264" t="s">
        <v>396</v>
      </c>
      <c r="E264" t="s">
        <v>102</v>
      </c>
      <c r="F264">
        <v>2012</v>
      </c>
      <c r="G264" t="s">
        <v>113</v>
      </c>
      <c r="H264" t="s">
        <v>397</v>
      </c>
      <c r="I264" t="s">
        <v>115</v>
      </c>
      <c r="J264" t="s">
        <v>187</v>
      </c>
      <c r="L264">
        <v>20667</v>
      </c>
      <c r="M264">
        <v>20667</v>
      </c>
      <c r="N264">
        <v>0</v>
      </c>
      <c r="O264">
        <v>0</v>
      </c>
      <c r="P264">
        <v>20667</v>
      </c>
      <c r="Q264" t="s">
        <v>131</v>
      </c>
      <c r="R264">
        <v>0</v>
      </c>
      <c r="S264">
        <v>0</v>
      </c>
      <c r="T264">
        <v>0</v>
      </c>
      <c r="U264">
        <v>0</v>
      </c>
      <c r="V264">
        <v>0</v>
      </c>
      <c r="W264">
        <v>0</v>
      </c>
      <c r="X264">
        <v>0</v>
      </c>
      <c r="Y264">
        <v>0</v>
      </c>
      <c r="Z264">
        <v>0</v>
      </c>
      <c r="AA264">
        <v>0</v>
      </c>
      <c r="AB264">
        <v>0</v>
      </c>
      <c r="AC264">
        <v>0</v>
      </c>
      <c r="AD264">
        <v>0</v>
      </c>
      <c r="AE264" t="s">
        <v>904</v>
      </c>
      <c r="AF264" t="s">
        <v>105</v>
      </c>
      <c r="AG264" t="s">
        <v>963</v>
      </c>
      <c r="AH264" t="s">
        <v>105</v>
      </c>
    </row>
    <row r="265" spans="1:34" ht="15">
      <c r="A265" t="s">
        <v>898</v>
      </c>
      <c r="B265" t="s">
        <v>964</v>
      </c>
      <c r="C265" t="s">
        <v>962</v>
      </c>
      <c r="D265" t="s">
        <v>396</v>
      </c>
      <c r="E265" t="s">
        <v>106</v>
      </c>
      <c r="F265">
        <v>2012</v>
      </c>
      <c r="G265" t="s">
        <v>113</v>
      </c>
      <c r="H265" t="s">
        <v>397</v>
      </c>
      <c r="I265" t="s">
        <v>115</v>
      </c>
      <c r="J265" t="s">
        <v>187</v>
      </c>
      <c r="L265">
        <v>0</v>
      </c>
      <c r="M265">
        <v>0</v>
      </c>
      <c r="N265">
        <v>20668</v>
      </c>
      <c r="O265">
        <v>0</v>
      </c>
      <c r="P265">
        <v>-20668</v>
      </c>
      <c r="Q265" t="s">
        <v>103</v>
      </c>
      <c r="R265">
        <v>0</v>
      </c>
      <c r="S265">
        <v>0</v>
      </c>
      <c r="T265">
        <v>5167</v>
      </c>
      <c r="U265">
        <v>5167</v>
      </c>
      <c r="V265">
        <v>0</v>
      </c>
      <c r="W265">
        <v>0</v>
      </c>
      <c r="X265">
        <v>5167</v>
      </c>
      <c r="Y265">
        <v>0</v>
      </c>
      <c r="Z265">
        <v>0</v>
      </c>
      <c r="AA265">
        <v>5167</v>
      </c>
      <c r="AB265">
        <v>0</v>
      </c>
      <c r="AC265">
        <v>0</v>
      </c>
      <c r="AD265">
        <v>0</v>
      </c>
      <c r="AE265" t="s">
        <v>904</v>
      </c>
      <c r="AF265" t="s">
        <v>965</v>
      </c>
      <c r="AG265" t="s">
        <v>963</v>
      </c>
      <c r="AH265" t="s">
        <v>107</v>
      </c>
    </row>
    <row r="266" spans="1:34" ht="15">
      <c r="A266" t="s">
        <v>898</v>
      </c>
      <c r="B266" t="s">
        <v>102</v>
      </c>
      <c r="C266" t="s">
        <v>962</v>
      </c>
      <c r="D266" t="s">
        <v>320</v>
      </c>
      <c r="E266" t="s">
        <v>102</v>
      </c>
      <c r="F266">
        <v>2012</v>
      </c>
      <c r="G266" t="s">
        <v>113</v>
      </c>
      <c r="H266" t="s">
        <v>298</v>
      </c>
      <c r="I266" t="s">
        <v>115</v>
      </c>
      <c r="J266" t="s">
        <v>187</v>
      </c>
      <c r="L266">
        <v>-263</v>
      </c>
      <c r="M266">
        <v>-263</v>
      </c>
      <c r="N266">
        <v>0</v>
      </c>
      <c r="O266">
        <v>0</v>
      </c>
      <c r="P266">
        <v>-263</v>
      </c>
      <c r="Q266" t="s">
        <v>131</v>
      </c>
      <c r="R266">
        <v>0</v>
      </c>
      <c r="S266">
        <v>0</v>
      </c>
      <c r="T266">
        <v>0</v>
      </c>
      <c r="U266">
        <v>0</v>
      </c>
      <c r="V266">
        <v>0</v>
      </c>
      <c r="W266">
        <v>0</v>
      </c>
      <c r="X266">
        <v>0</v>
      </c>
      <c r="Y266">
        <v>0</v>
      </c>
      <c r="Z266">
        <v>0</v>
      </c>
      <c r="AA266">
        <v>0</v>
      </c>
      <c r="AB266">
        <v>0</v>
      </c>
      <c r="AC266">
        <v>0</v>
      </c>
      <c r="AD266">
        <v>0</v>
      </c>
      <c r="AE266" t="s">
        <v>904</v>
      </c>
      <c r="AF266" t="s">
        <v>105</v>
      </c>
      <c r="AG266" t="s">
        <v>963</v>
      </c>
      <c r="AH266" t="s">
        <v>105</v>
      </c>
    </row>
    <row r="267" spans="1:34" ht="15">
      <c r="A267" t="s">
        <v>898</v>
      </c>
      <c r="B267" t="s">
        <v>964</v>
      </c>
      <c r="C267" t="s">
        <v>962</v>
      </c>
      <c r="D267" t="s">
        <v>320</v>
      </c>
      <c r="E267" t="s">
        <v>106</v>
      </c>
      <c r="F267">
        <v>2012</v>
      </c>
      <c r="G267" t="s">
        <v>113</v>
      </c>
      <c r="H267" t="s">
        <v>298</v>
      </c>
      <c r="I267" t="s">
        <v>115</v>
      </c>
      <c r="J267" t="s">
        <v>187</v>
      </c>
      <c r="L267">
        <v>0</v>
      </c>
      <c r="M267">
        <v>0</v>
      </c>
      <c r="N267">
        <v>-264</v>
      </c>
      <c r="O267">
        <v>0</v>
      </c>
      <c r="P267">
        <v>264</v>
      </c>
      <c r="Q267" t="s">
        <v>103</v>
      </c>
      <c r="R267">
        <v>0</v>
      </c>
      <c r="S267">
        <v>0</v>
      </c>
      <c r="T267">
        <v>-66</v>
      </c>
      <c r="U267">
        <v>0</v>
      </c>
      <c r="V267">
        <v>-66</v>
      </c>
      <c r="W267">
        <v>0</v>
      </c>
      <c r="X267">
        <v>-66</v>
      </c>
      <c r="Y267">
        <v>0</v>
      </c>
      <c r="Z267">
        <v>0</v>
      </c>
      <c r="AA267">
        <v>-66</v>
      </c>
      <c r="AB267">
        <v>0</v>
      </c>
      <c r="AC267">
        <v>0</v>
      </c>
      <c r="AD267">
        <v>0</v>
      </c>
      <c r="AE267" t="s">
        <v>904</v>
      </c>
      <c r="AF267" t="s">
        <v>965</v>
      </c>
      <c r="AG267" t="s">
        <v>963</v>
      </c>
      <c r="AH267" t="s">
        <v>107</v>
      </c>
    </row>
    <row r="268" spans="1:34" ht="15">
      <c r="A268" t="s">
        <v>898</v>
      </c>
      <c r="B268" t="s">
        <v>102</v>
      </c>
      <c r="C268" t="s">
        <v>962</v>
      </c>
      <c r="D268" t="s">
        <v>321</v>
      </c>
      <c r="E268" t="s">
        <v>102</v>
      </c>
      <c r="F268">
        <v>2012</v>
      </c>
      <c r="G268" t="s">
        <v>113</v>
      </c>
      <c r="H268" t="s">
        <v>322</v>
      </c>
      <c r="I268" t="s">
        <v>115</v>
      </c>
      <c r="J268" t="s">
        <v>187</v>
      </c>
      <c r="L268">
        <v>3897</v>
      </c>
      <c r="M268">
        <v>3897</v>
      </c>
      <c r="N268">
        <v>0</v>
      </c>
      <c r="O268">
        <v>0</v>
      </c>
      <c r="P268">
        <v>3897</v>
      </c>
      <c r="Q268" t="s">
        <v>131</v>
      </c>
      <c r="R268">
        <v>0</v>
      </c>
      <c r="S268">
        <v>0</v>
      </c>
      <c r="T268">
        <v>0</v>
      </c>
      <c r="U268">
        <v>0</v>
      </c>
      <c r="V268">
        <v>0</v>
      </c>
      <c r="W268">
        <v>0</v>
      </c>
      <c r="X268">
        <v>0</v>
      </c>
      <c r="Y268">
        <v>0</v>
      </c>
      <c r="Z268">
        <v>0</v>
      </c>
      <c r="AA268">
        <v>0</v>
      </c>
      <c r="AB268">
        <v>0</v>
      </c>
      <c r="AC268">
        <v>0</v>
      </c>
      <c r="AD268">
        <v>0</v>
      </c>
      <c r="AE268" t="s">
        <v>904</v>
      </c>
      <c r="AF268" t="s">
        <v>105</v>
      </c>
      <c r="AG268" t="s">
        <v>963</v>
      </c>
      <c r="AH268" t="s">
        <v>105</v>
      </c>
    </row>
    <row r="269" spans="1:34" ht="15">
      <c r="A269" t="s">
        <v>898</v>
      </c>
      <c r="B269" t="s">
        <v>964</v>
      </c>
      <c r="C269" t="s">
        <v>962</v>
      </c>
      <c r="D269" t="s">
        <v>321</v>
      </c>
      <c r="E269" t="s">
        <v>106</v>
      </c>
      <c r="F269">
        <v>2012</v>
      </c>
      <c r="G269" t="s">
        <v>113</v>
      </c>
      <c r="H269" t="s">
        <v>322</v>
      </c>
      <c r="I269" t="s">
        <v>115</v>
      </c>
      <c r="J269" t="s">
        <v>187</v>
      </c>
      <c r="L269">
        <v>0</v>
      </c>
      <c r="M269">
        <v>0</v>
      </c>
      <c r="N269">
        <v>3896</v>
      </c>
      <c r="O269">
        <v>0</v>
      </c>
      <c r="P269">
        <v>-3896</v>
      </c>
      <c r="Q269" t="s">
        <v>103</v>
      </c>
      <c r="R269">
        <v>0</v>
      </c>
      <c r="S269">
        <v>974</v>
      </c>
      <c r="T269">
        <v>0</v>
      </c>
      <c r="U269">
        <v>974</v>
      </c>
      <c r="V269">
        <v>0</v>
      </c>
      <c r="W269">
        <v>0</v>
      </c>
      <c r="X269">
        <v>974</v>
      </c>
      <c r="Y269">
        <v>0</v>
      </c>
      <c r="Z269">
        <v>0</v>
      </c>
      <c r="AA269">
        <v>974</v>
      </c>
      <c r="AB269">
        <v>0</v>
      </c>
      <c r="AC269">
        <v>0</v>
      </c>
      <c r="AD269">
        <v>0</v>
      </c>
      <c r="AE269" t="s">
        <v>904</v>
      </c>
      <c r="AF269" t="s">
        <v>965</v>
      </c>
      <c r="AG269" t="s">
        <v>963</v>
      </c>
      <c r="AH269" t="s">
        <v>107</v>
      </c>
    </row>
    <row r="270" spans="1:34" ht="15">
      <c r="A270" t="s">
        <v>898</v>
      </c>
      <c r="B270" t="s">
        <v>102</v>
      </c>
      <c r="C270" t="s">
        <v>962</v>
      </c>
      <c r="D270" t="s">
        <v>323</v>
      </c>
      <c r="E270" t="s">
        <v>102</v>
      </c>
      <c r="F270">
        <v>2012</v>
      </c>
      <c r="G270" t="s">
        <v>113</v>
      </c>
      <c r="H270" t="s">
        <v>324</v>
      </c>
      <c r="I270" t="s">
        <v>115</v>
      </c>
      <c r="J270" t="s">
        <v>187</v>
      </c>
      <c r="L270">
        <v>1328</v>
      </c>
      <c r="M270">
        <v>1328</v>
      </c>
      <c r="N270">
        <v>0</v>
      </c>
      <c r="O270">
        <v>0</v>
      </c>
      <c r="P270">
        <v>1328</v>
      </c>
      <c r="Q270" t="s">
        <v>131</v>
      </c>
      <c r="R270">
        <v>0</v>
      </c>
      <c r="S270">
        <v>0</v>
      </c>
      <c r="T270">
        <v>0</v>
      </c>
      <c r="U270">
        <v>0</v>
      </c>
      <c r="V270">
        <v>0</v>
      </c>
      <c r="W270">
        <v>0</v>
      </c>
      <c r="X270">
        <v>0</v>
      </c>
      <c r="Y270">
        <v>0</v>
      </c>
      <c r="Z270">
        <v>0</v>
      </c>
      <c r="AA270">
        <v>0</v>
      </c>
      <c r="AB270">
        <v>0</v>
      </c>
      <c r="AC270">
        <v>0</v>
      </c>
      <c r="AD270">
        <v>0</v>
      </c>
      <c r="AE270" t="s">
        <v>904</v>
      </c>
      <c r="AF270" t="s">
        <v>105</v>
      </c>
      <c r="AG270" t="s">
        <v>963</v>
      </c>
      <c r="AH270" t="s">
        <v>105</v>
      </c>
    </row>
    <row r="271" spans="1:34" ht="15">
      <c r="A271" t="s">
        <v>898</v>
      </c>
      <c r="B271" t="s">
        <v>964</v>
      </c>
      <c r="C271" t="s">
        <v>962</v>
      </c>
      <c r="D271" t="s">
        <v>323</v>
      </c>
      <c r="E271" t="s">
        <v>106</v>
      </c>
      <c r="F271">
        <v>2012</v>
      </c>
      <c r="G271" t="s">
        <v>113</v>
      </c>
      <c r="H271" t="s">
        <v>324</v>
      </c>
      <c r="I271" t="s">
        <v>115</v>
      </c>
      <c r="J271" t="s">
        <v>187</v>
      </c>
      <c r="L271">
        <v>0</v>
      </c>
      <c r="M271">
        <v>0</v>
      </c>
      <c r="N271">
        <v>1328</v>
      </c>
      <c r="O271">
        <v>0</v>
      </c>
      <c r="P271">
        <v>-1328</v>
      </c>
      <c r="Q271" t="s">
        <v>103</v>
      </c>
      <c r="R271">
        <v>0</v>
      </c>
      <c r="S271">
        <v>0</v>
      </c>
      <c r="T271">
        <v>332</v>
      </c>
      <c r="U271">
        <v>332</v>
      </c>
      <c r="V271">
        <v>0</v>
      </c>
      <c r="W271">
        <v>0</v>
      </c>
      <c r="X271">
        <v>332</v>
      </c>
      <c r="Y271">
        <v>0</v>
      </c>
      <c r="Z271">
        <v>0</v>
      </c>
      <c r="AA271">
        <v>332</v>
      </c>
      <c r="AB271">
        <v>0</v>
      </c>
      <c r="AC271">
        <v>0</v>
      </c>
      <c r="AD271">
        <v>0</v>
      </c>
      <c r="AE271" t="s">
        <v>904</v>
      </c>
      <c r="AF271" t="s">
        <v>965</v>
      </c>
      <c r="AG271" t="s">
        <v>963</v>
      </c>
      <c r="AH271" t="s">
        <v>107</v>
      </c>
    </row>
    <row r="272" spans="1:34" ht="15">
      <c r="A272" t="s">
        <v>898</v>
      </c>
      <c r="B272" t="s">
        <v>102</v>
      </c>
      <c r="C272" t="s">
        <v>962</v>
      </c>
      <c r="D272" t="s">
        <v>516</v>
      </c>
      <c r="E272" t="s">
        <v>102</v>
      </c>
      <c r="F272">
        <v>2012</v>
      </c>
      <c r="G272" t="s">
        <v>113</v>
      </c>
      <c r="H272" t="s">
        <v>517</v>
      </c>
      <c r="I272" t="s">
        <v>115</v>
      </c>
      <c r="J272" t="s">
        <v>187</v>
      </c>
      <c r="L272">
        <v>919</v>
      </c>
      <c r="M272">
        <v>919</v>
      </c>
      <c r="N272">
        <v>0</v>
      </c>
      <c r="O272">
        <v>0</v>
      </c>
      <c r="P272">
        <v>919</v>
      </c>
      <c r="Q272" t="s">
        <v>131</v>
      </c>
      <c r="R272">
        <v>0</v>
      </c>
      <c r="S272">
        <v>0</v>
      </c>
      <c r="T272">
        <v>0</v>
      </c>
      <c r="U272">
        <v>0</v>
      </c>
      <c r="V272">
        <v>0</v>
      </c>
      <c r="W272">
        <v>0</v>
      </c>
      <c r="X272">
        <v>0</v>
      </c>
      <c r="Y272">
        <v>0</v>
      </c>
      <c r="Z272">
        <v>0</v>
      </c>
      <c r="AA272">
        <v>0</v>
      </c>
      <c r="AB272">
        <v>0</v>
      </c>
      <c r="AC272">
        <v>0</v>
      </c>
      <c r="AD272">
        <v>0</v>
      </c>
      <c r="AE272" t="s">
        <v>904</v>
      </c>
      <c r="AF272" t="s">
        <v>105</v>
      </c>
      <c r="AG272" t="s">
        <v>963</v>
      </c>
      <c r="AH272" t="s">
        <v>105</v>
      </c>
    </row>
    <row r="273" spans="1:34" ht="15">
      <c r="A273" t="s">
        <v>898</v>
      </c>
      <c r="B273" t="s">
        <v>964</v>
      </c>
      <c r="C273" t="s">
        <v>962</v>
      </c>
      <c r="D273" t="s">
        <v>516</v>
      </c>
      <c r="E273" t="s">
        <v>106</v>
      </c>
      <c r="F273">
        <v>2012</v>
      </c>
      <c r="G273" t="s">
        <v>113</v>
      </c>
      <c r="H273" t="s">
        <v>517</v>
      </c>
      <c r="I273" t="s">
        <v>115</v>
      </c>
      <c r="J273" t="s">
        <v>187</v>
      </c>
      <c r="L273">
        <v>0</v>
      </c>
      <c r="M273">
        <v>0</v>
      </c>
      <c r="N273">
        <v>9360</v>
      </c>
      <c r="O273">
        <v>0</v>
      </c>
      <c r="P273">
        <v>-9360</v>
      </c>
      <c r="Q273" t="s">
        <v>103</v>
      </c>
      <c r="R273">
        <v>0</v>
      </c>
      <c r="S273">
        <v>0</v>
      </c>
      <c r="T273">
        <v>0</v>
      </c>
      <c r="U273">
        <v>0</v>
      </c>
      <c r="V273">
        <v>0</v>
      </c>
      <c r="W273">
        <v>0</v>
      </c>
      <c r="X273">
        <v>0</v>
      </c>
      <c r="Y273">
        <v>0</v>
      </c>
      <c r="Z273">
        <v>0</v>
      </c>
      <c r="AA273">
        <v>0</v>
      </c>
      <c r="AB273">
        <v>0</v>
      </c>
      <c r="AC273">
        <v>9360</v>
      </c>
      <c r="AD273">
        <v>0</v>
      </c>
      <c r="AE273" t="s">
        <v>904</v>
      </c>
      <c r="AF273" t="s">
        <v>965</v>
      </c>
      <c r="AG273" t="s">
        <v>963</v>
      </c>
      <c r="AH273" t="s">
        <v>107</v>
      </c>
    </row>
    <row r="274" spans="1:34" ht="15">
      <c r="A274" t="s">
        <v>898</v>
      </c>
      <c r="B274" t="s">
        <v>102</v>
      </c>
      <c r="C274" t="s">
        <v>962</v>
      </c>
      <c r="D274" t="s">
        <v>278</v>
      </c>
      <c r="E274" t="s">
        <v>102</v>
      </c>
      <c r="F274">
        <v>2012</v>
      </c>
      <c r="G274" t="s">
        <v>113</v>
      </c>
      <c r="H274" t="s">
        <v>279</v>
      </c>
      <c r="I274" t="s">
        <v>115</v>
      </c>
      <c r="J274" t="s">
        <v>187</v>
      </c>
      <c r="L274">
        <v>2900</v>
      </c>
      <c r="M274">
        <v>2900</v>
      </c>
      <c r="N274">
        <v>0</v>
      </c>
      <c r="O274">
        <v>0</v>
      </c>
      <c r="P274">
        <v>2900</v>
      </c>
      <c r="Q274" t="s">
        <v>131</v>
      </c>
      <c r="R274">
        <v>0</v>
      </c>
      <c r="S274">
        <v>0</v>
      </c>
      <c r="T274">
        <v>0</v>
      </c>
      <c r="U274">
        <v>0</v>
      </c>
      <c r="V274">
        <v>0</v>
      </c>
      <c r="W274">
        <v>0</v>
      </c>
      <c r="X274">
        <v>0</v>
      </c>
      <c r="Y274">
        <v>0</v>
      </c>
      <c r="Z274">
        <v>0</v>
      </c>
      <c r="AA274">
        <v>0</v>
      </c>
      <c r="AB274">
        <v>0</v>
      </c>
      <c r="AC274">
        <v>0</v>
      </c>
      <c r="AD274">
        <v>0</v>
      </c>
      <c r="AE274" t="s">
        <v>904</v>
      </c>
      <c r="AF274" t="s">
        <v>105</v>
      </c>
      <c r="AG274" t="s">
        <v>963</v>
      </c>
      <c r="AH274" t="s">
        <v>105</v>
      </c>
    </row>
    <row r="275" spans="1:34" ht="15">
      <c r="A275" t="s">
        <v>898</v>
      </c>
      <c r="B275" t="s">
        <v>964</v>
      </c>
      <c r="C275" t="s">
        <v>962</v>
      </c>
      <c r="D275" t="s">
        <v>278</v>
      </c>
      <c r="E275" t="s">
        <v>106</v>
      </c>
      <c r="F275">
        <v>2012</v>
      </c>
      <c r="G275" t="s">
        <v>113</v>
      </c>
      <c r="H275" t="s">
        <v>279</v>
      </c>
      <c r="I275" t="s">
        <v>115</v>
      </c>
      <c r="J275" t="s">
        <v>187</v>
      </c>
      <c r="L275">
        <v>0</v>
      </c>
      <c r="M275">
        <v>0</v>
      </c>
      <c r="N275">
        <v>2696.13</v>
      </c>
      <c r="O275">
        <v>0</v>
      </c>
      <c r="P275">
        <v>-2696.13</v>
      </c>
      <c r="Q275" t="s">
        <v>103</v>
      </c>
      <c r="R275">
        <v>0</v>
      </c>
      <c r="S275">
        <v>0</v>
      </c>
      <c r="T275">
        <v>2696.13</v>
      </c>
      <c r="U275">
        <v>0</v>
      </c>
      <c r="V275">
        <v>0</v>
      </c>
      <c r="W275">
        <v>0</v>
      </c>
      <c r="X275">
        <v>0</v>
      </c>
      <c r="Y275">
        <v>0</v>
      </c>
      <c r="Z275">
        <v>0</v>
      </c>
      <c r="AA275">
        <v>0</v>
      </c>
      <c r="AB275">
        <v>0</v>
      </c>
      <c r="AC275">
        <v>0</v>
      </c>
      <c r="AD275">
        <v>0</v>
      </c>
      <c r="AE275" t="s">
        <v>904</v>
      </c>
      <c r="AF275" t="s">
        <v>965</v>
      </c>
      <c r="AG275" t="s">
        <v>963</v>
      </c>
      <c r="AH275" t="s">
        <v>107</v>
      </c>
    </row>
    <row r="276" spans="1:34" ht="15">
      <c r="A276" t="s">
        <v>898</v>
      </c>
      <c r="B276" t="s">
        <v>964</v>
      </c>
      <c r="C276" t="s">
        <v>962</v>
      </c>
      <c r="D276" t="s">
        <v>482</v>
      </c>
      <c r="E276" t="s">
        <v>106</v>
      </c>
      <c r="F276">
        <v>2012</v>
      </c>
      <c r="G276" t="s">
        <v>113</v>
      </c>
      <c r="H276" t="s">
        <v>483</v>
      </c>
      <c r="I276" t="s">
        <v>115</v>
      </c>
      <c r="J276" t="s">
        <v>187</v>
      </c>
      <c r="L276">
        <v>0</v>
      </c>
      <c r="M276">
        <v>0</v>
      </c>
      <c r="N276">
        <v>155</v>
      </c>
      <c r="O276">
        <v>0</v>
      </c>
      <c r="P276">
        <v>-155</v>
      </c>
      <c r="Q276" t="s">
        <v>103</v>
      </c>
      <c r="R276">
        <v>0</v>
      </c>
      <c r="S276">
        <v>0</v>
      </c>
      <c r="T276">
        <v>35</v>
      </c>
      <c r="U276">
        <v>120</v>
      </c>
      <c r="V276">
        <v>0</v>
      </c>
      <c r="W276">
        <v>0</v>
      </c>
      <c r="X276">
        <v>0</v>
      </c>
      <c r="Y276">
        <v>0</v>
      </c>
      <c r="Z276">
        <v>0</v>
      </c>
      <c r="AA276">
        <v>0</v>
      </c>
      <c r="AB276">
        <v>0</v>
      </c>
      <c r="AC276">
        <v>0</v>
      </c>
      <c r="AD276">
        <v>0</v>
      </c>
      <c r="AE276" t="s">
        <v>904</v>
      </c>
      <c r="AF276" t="s">
        <v>965</v>
      </c>
      <c r="AG276" t="s">
        <v>963</v>
      </c>
      <c r="AH276" t="s">
        <v>107</v>
      </c>
    </row>
    <row r="277" spans="1:34" ht="15">
      <c r="A277" t="s">
        <v>898</v>
      </c>
      <c r="B277" t="s">
        <v>102</v>
      </c>
      <c r="C277" t="s">
        <v>962</v>
      </c>
      <c r="D277" t="s">
        <v>327</v>
      </c>
      <c r="E277" t="s">
        <v>102</v>
      </c>
      <c r="F277">
        <v>2012</v>
      </c>
      <c r="G277" t="s">
        <v>113</v>
      </c>
      <c r="H277" t="s">
        <v>328</v>
      </c>
      <c r="I277" t="s">
        <v>115</v>
      </c>
      <c r="J277" t="s">
        <v>187</v>
      </c>
      <c r="L277">
        <v>79955</v>
      </c>
      <c r="M277">
        <v>79955</v>
      </c>
      <c r="N277">
        <v>0</v>
      </c>
      <c r="O277">
        <v>0</v>
      </c>
      <c r="P277">
        <v>79955</v>
      </c>
      <c r="Q277" t="s">
        <v>131</v>
      </c>
      <c r="R277">
        <v>0</v>
      </c>
      <c r="S277">
        <v>0</v>
      </c>
      <c r="T277">
        <v>0</v>
      </c>
      <c r="U277">
        <v>0</v>
      </c>
      <c r="V277">
        <v>0</v>
      </c>
      <c r="W277">
        <v>0</v>
      </c>
      <c r="X277">
        <v>0</v>
      </c>
      <c r="Y277">
        <v>0</v>
      </c>
      <c r="Z277">
        <v>0</v>
      </c>
      <c r="AA277">
        <v>0</v>
      </c>
      <c r="AB277">
        <v>0</v>
      </c>
      <c r="AC277">
        <v>0</v>
      </c>
      <c r="AD277">
        <v>0</v>
      </c>
      <c r="AE277" t="s">
        <v>904</v>
      </c>
      <c r="AF277" t="s">
        <v>105</v>
      </c>
      <c r="AG277" t="s">
        <v>963</v>
      </c>
      <c r="AH277" t="s">
        <v>105</v>
      </c>
    </row>
    <row r="278" spans="1:34" ht="15">
      <c r="A278" t="s">
        <v>898</v>
      </c>
      <c r="B278" t="s">
        <v>964</v>
      </c>
      <c r="C278" t="s">
        <v>962</v>
      </c>
      <c r="D278" t="s">
        <v>327</v>
      </c>
      <c r="E278" t="s">
        <v>106</v>
      </c>
      <c r="F278">
        <v>2012</v>
      </c>
      <c r="G278" t="s">
        <v>113</v>
      </c>
      <c r="H278" t="s">
        <v>328</v>
      </c>
      <c r="I278" t="s">
        <v>115</v>
      </c>
      <c r="J278" t="s">
        <v>187</v>
      </c>
      <c r="L278">
        <v>0</v>
      </c>
      <c r="M278">
        <v>0</v>
      </c>
      <c r="N278">
        <v>83269</v>
      </c>
      <c r="O278">
        <v>0</v>
      </c>
      <c r="P278">
        <v>-83269</v>
      </c>
      <c r="Q278" t="s">
        <v>103</v>
      </c>
      <c r="R278">
        <v>0</v>
      </c>
      <c r="S278">
        <v>0</v>
      </c>
      <c r="T278">
        <v>0</v>
      </c>
      <c r="U278">
        <v>0</v>
      </c>
      <c r="V278">
        <v>0</v>
      </c>
      <c r="W278">
        <v>0</v>
      </c>
      <c r="X278">
        <v>41634.5</v>
      </c>
      <c r="Y278">
        <v>0</v>
      </c>
      <c r="Z278">
        <v>0</v>
      </c>
      <c r="AA278">
        <v>0</v>
      </c>
      <c r="AB278">
        <v>41634.5</v>
      </c>
      <c r="AC278">
        <v>0</v>
      </c>
      <c r="AD278">
        <v>0</v>
      </c>
      <c r="AE278" t="s">
        <v>904</v>
      </c>
      <c r="AF278" t="s">
        <v>965</v>
      </c>
      <c r="AG278" t="s">
        <v>963</v>
      </c>
      <c r="AH278" t="s">
        <v>107</v>
      </c>
    </row>
    <row r="279" spans="1:34" ht="15">
      <c r="A279" t="s">
        <v>898</v>
      </c>
      <c r="B279" t="s">
        <v>102</v>
      </c>
      <c r="C279" t="s">
        <v>962</v>
      </c>
      <c r="D279" t="s">
        <v>331</v>
      </c>
      <c r="E279" t="s">
        <v>102</v>
      </c>
      <c r="F279">
        <v>2012</v>
      </c>
      <c r="G279" t="s">
        <v>113</v>
      </c>
      <c r="H279" t="s">
        <v>332</v>
      </c>
      <c r="I279" t="s">
        <v>115</v>
      </c>
      <c r="J279" t="s">
        <v>187</v>
      </c>
      <c r="L279">
        <v>100552</v>
      </c>
      <c r="M279">
        <v>100552</v>
      </c>
      <c r="N279">
        <v>0</v>
      </c>
      <c r="O279">
        <v>0</v>
      </c>
      <c r="P279">
        <v>100552</v>
      </c>
      <c r="Q279" t="s">
        <v>131</v>
      </c>
      <c r="R279">
        <v>0</v>
      </c>
      <c r="S279">
        <v>0</v>
      </c>
      <c r="T279">
        <v>0</v>
      </c>
      <c r="U279">
        <v>0</v>
      </c>
      <c r="V279">
        <v>0</v>
      </c>
      <c r="W279">
        <v>0</v>
      </c>
      <c r="X279">
        <v>0</v>
      </c>
      <c r="Y279">
        <v>0</v>
      </c>
      <c r="Z279">
        <v>0</v>
      </c>
      <c r="AA279">
        <v>0</v>
      </c>
      <c r="AB279">
        <v>0</v>
      </c>
      <c r="AC279">
        <v>0</v>
      </c>
      <c r="AD279">
        <v>0</v>
      </c>
      <c r="AE279" t="s">
        <v>904</v>
      </c>
      <c r="AF279" t="s">
        <v>105</v>
      </c>
      <c r="AG279" t="s">
        <v>963</v>
      </c>
      <c r="AH279" t="s">
        <v>105</v>
      </c>
    </row>
    <row r="280" spans="1:34" ht="15">
      <c r="A280" t="s">
        <v>898</v>
      </c>
      <c r="B280" t="s">
        <v>964</v>
      </c>
      <c r="C280" t="s">
        <v>962</v>
      </c>
      <c r="D280" t="s">
        <v>331</v>
      </c>
      <c r="E280" t="s">
        <v>106</v>
      </c>
      <c r="F280">
        <v>2012</v>
      </c>
      <c r="G280" t="s">
        <v>113</v>
      </c>
      <c r="H280" t="s">
        <v>332</v>
      </c>
      <c r="I280" t="s">
        <v>115</v>
      </c>
      <c r="J280" t="s">
        <v>187</v>
      </c>
      <c r="L280">
        <v>0</v>
      </c>
      <c r="M280">
        <v>0</v>
      </c>
      <c r="N280">
        <v>100057</v>
      </c>
      <c r="O280">
        <v>0</v>
      </c>
      <c r="P280">
        <v>-100057</v>
      </c>
      <c r="Q280" t="s">
        <v>103</v>
      </c>
      <c r="R280">
        <v>0</v>
      </c>
      <c r="S280">
        <v>0</v>
      </c>
      <c r="T280">
        <v>25014.25</v>
      </c>
      <c r="U280">
        <v>0</v>
      </c>
      <c r="V280">
        <v>0</v>
      </c>
      <c r="W280">
        <v>0</v>
      </c>
      <c r="X280">
        <v>50028.5</v>
      </c>
      <c r="Y280">
        <v>0</v>
      </c>
      <c r="Z280">
        <v>0</v>
      </c>
      <c r="AA280">
        <v>25014.25</v>
      </c>
      <c r="AB280">
        <v>0</v>
      </c>
      <c r="AC280">
        <v>0</v>
      </c>
      <c r="AD280">
        <v>0</v>
      </c>
      <c r="AE280" t="s">
        <v>904</v>
      </c>
      <c r="AF280" t="s">
        <v>965</v>
      </c>
      <c r="AG280" t="s">
        <v>963</v>
      </c>
      <c r="AH280" t="s">
        <v>107</v>
      </c>
    </row>
    <row r="281" spans="1:34" ht="15">
      <c r="A281" t="s">
        <v>898</v>
      </c>
      <c r="B281" t="s">
        <v>964</v>
      </c>
      <c r="C281" t="s">
        <v>962</v>
      </c>
      <c r="D281" t="s">
        <v>696</v>
      </c>
      <c r="E281" t="s">
        <v>106</v>
      </c>
      <c r="F281">
        <v>2012</v>
      </c>
      <c r="G281" t="s">
        <v>113</v>
      </c>
      <c r="H281" t="s">
        <v>697</v>
      </c>
      <c r="I281" t="s">
        <v>115</v>
      </c>
      <c r="J281" t="s">
        <v>187</v>
      </c>
      <c r="L281">
        <v>0</v>
      </c>
      <c r="M281">
        <v>0</v>
      </c>
      <c r="N281">
        <v>496</v>
      </c>
      <c r="O281">
        <v>0</v>
      </c>
      <c r="P281">
        <v>-496</v>
      </c>
      <c r="Q281" t="s">
        <v>103</v>
      </c>
      <c r="R281">
        <v>0</v>
      </c>
      <c r="S281">
        <v>1</v>
      </c>
      <c r="T281">
        <v>123.75</v>
      </c>
      <c r="U281">
        <v>123.75</v>
      </c>
      <c r="V281">
        <v>0</v>
      </c>
      <c r="W281">
        <v>0</v>
      </c>
      <c r="X281">
        <v>123.75</v>
      </c>
      <c r="Y281">
        <v>0</v>
      </c>
      <c r="Z281">
        <v>0</v>
      </c>
      <c r="AA281">
        <v>123.75</v>
      </c>
      <c r="AB281">
        <v>0</v>
      </c>
      <c r="AC281">
        <v>0</v>
      </c>
      <c r="AD281">
        <v>0</v>
      </c>
      <c r="AE281" t="s">
        <v>904</v>
      </c>
      <c r="AF281" t="s">
        <v>965</v>
      </c>
      <c r="AG281" t="s">
        <v>963</v>
      </c>
      <c r="AH281" t="s">
        <v>107</v>
      </c>
    </row>
    <row r="282" spans="1:34" ht="15">
      <c r="A282" t="s">
        <v>898</v>
      </c>
      <c r="B282" t="s">
        <v>102</v>
      </c>
      <c r="C282" t="s">
        <v>962</v>
      </c>
      <c r="D282" t="s">
        <v>333</v>
      </c>
      <c r="E282" t="s">
        <v>102</v>
      </c>
      <c r="F282">
        <v>2012</v>
      </c>
      <c r="G282" t="s">
        <v>113</v>
      </c>
      <c r="H282" t="s">
        <v>334</v>
      </c>
      <c r="I282" t="s">
        <v>115</v>
      </c>
      <c r="J282" t="s">
        <v>187</v>
      </c>
      <c r="L282">
        <v>158428</v>
      </c>
      <c r="M282">
        <v>158428</v>
      </c>
      <c r="N282">
        <v>0</v>
      </c>
      <c r="O282">
        <v>0</v>
      </c>
      <c r="P282">
        <v>158428</v>
      </c>
      <c r="Q282" t="s">
        <v>131</v>
      </c>
      <c r="R282">
        <v>0</v>
      </c>
      <c r="S282">
        <v>0</v>
      </c>
      <c r="T282">
        <v>0</v>
      </c>
      <c r="U282">
        <v>0</v>
      </c>
      <c r="V282">
        <v>0</v>
      </c>
      <c r="W282">
        <v>0</v>
      </c>
      <c r="X282">
        <v>0</v>
      </c>
      <c r="Y282">
        <v>0</v>
      </c>
      <c r="Z282">
        <v>0</v>
      </c>
      <c r="AA282">
        <v>0</v>
      </c>
      <c r="AB282">
        <v>0</v>
      </c>
      <c r="AC282">
        <v>0</v>
      </c>
      <c r="AD282">
        <v>0</v>
      </c>
      <c r="AE282" t="s">
        <v>904</v>
      </c>
      <c r="AF282" t="s">
        <v>105</v>
      </c>
      <c r="AG282" t="s">
        <v>963</v>
      </c>
      <c r="AH282" t="s">
        <v>105</v>
      </c>
    </row>
    <row r="283" spans="1:34" ht="15">
      <c r="A283" t="s">
        <v>898</v>
      </c>
      <c r="B283" t="s">
        <v>964</v>
      </c>
      <c r="C283" t="s">
        <v>962</v>
      </c>
      <c r="D283" t="s">
        <v>333</v>
      </c>
      <c r="E283" t="s">
        <v>106</v>
      </c>
      <c r="F283">
        <v>2012</v>
      </c>
      <c r="G283" t="s">
        <v>113</v>
      </c>
      <c r="H283" t="s">
        <v>334</v>
      </c>
      <c r="I283" t="s">
        <v>115</v>
      </c>
      <c r="J283" t="s">
        <v>187</v>
      </c>
      <c r="L283">
        <v>0</v>
      </c>
      <c r="M283">
        <v>0</v>
      </c>
      <c r="N283">
        <v>150118</v>
      </c>
      <c r="O283">
        <v>0</v>
      </c>
      <c r="P283">
        <v>-150118</v>
      </c>
      <c r="Q283" t="s">
        <v>103</v>
      </c>
      <c r="R283">
        <v>0</v>
      </c>
      <c r="S283">
        <v>0</v>
      </c>
      <c r="T283">
        <v>0</v>
      </c>
      <c r="U283">
        <v>0</v>
      </c>
      <c r="V283">
        <v>0</v>
      </c>
      <c r="W283">
        <v>0</v>
      </c>
      <c r="X283">
        <v>0</v>
      </c>
      <c r="Y283">
        <v>0</v>
      </c>
      <c r="Z283">
        <v>0</v>
      </c>
      <c r="AA283">
        <v>150118</v>
      </c>
      <c r="AB283">
        <v>0</v>
      </c>
      <c r="AC283">
        <v>0</v>
      </c>
      <c r="AD283">
        <v>0</v>
      </c>
      <c r="AE283" t="s">
        <v>904</v>
      </c>
      <c r="AF283" t="s">
        <v>965</v>
      </c>
      <c r="AG283" t="s">
        <v>963</v>
      </c>
      <c r="AH283" t="s">
        <v>107</v>
      </c>
    </row>
    <row r="284" spans="1:34" ht="15">
      <c r="A284" t="s">
        <v>898</v>
      </c>
      <c r="B284" t="s">
        <v>102</v>
      </c>
      <c r="C284" t="s">
        <v>962</v>
      </c>
      <c r="D284" t="s">
        <v>335</v>
      </c>
      <c r="E284" t="s">
        <v>102</v>
      </c>
      <c r="F284">
        <v>2012</v>
      </c>
      <c r="G284" t="s">
        <v>113</v>
      </c>
      <c r="H284" t="s">
        <v>336</v>
      </c>
      <c r="I284" t="s">
        <v>115</v>
      </c>
      <c r="J284" t="s">
        <v>187</v>
      </c>
      <c r="L284">
        <v>19320</v>
      </c>
      <c r="M284">
        <v>19320</v>
      </c>
      <c r="N284">
        <v>0</v>
      </c>
      <c r="O284">
        <v>0</v>
      </c>
      <c r="P284">
        <v>19320</v>
      </c>
      <c r="Q284" t="s">
        <v>131</v>
      </c>
      <c r="R284">
        <v>0</v>
      </c>
      <c r="S284">
        <v>0</v>
      </c>
      <c r="T284">
        <v>0</v>
      </c>
      <c r="U284">
        <v>0</v>
      </c>
      <c r="V284">
        <v>0</v>
      </c>
      <c r="W284">
        <v>0</v>
      </c>
      <c r="X284">
        <v>0</v>
      </c>
      <c r="Y284">
        <v>0</v>
      </c>
      <c r="Z284">
        <v>0</v>
      </c>
      <c r="AA284">
        <v>0</v>
      </c>
      <c r="AB284">
        <v>0</v>
      </c>
      <c r="AC284">
        <v>0</v>
      </c>
      <c r="AD284">
        <v>0</v>
      </c>
      <c r="AE284" t="s">
        <v>904</v>
      </c>
      <c r="AF284" t="s">
        <v>105</v>
      </c>
      <c r="AG284" t="s">
        <v>963</v>
      </c>
      <c r="AH284" t="s">
        <v>105</v>
      </c>
    </row>
    <row r="285" spans="1:34" ht="15">
      <c r="A285" t="s">
        <v>898</v>
      </c>
      <c r="B285" t="s">
        <v>964</v>
      </c>
      <c r="C285" t="s">
        <v>962</v>
      </c>
      <c r="D285" t="s">
        <v>335</v>
      </c>
      <c r="E285" t="s">
        <v>106</v>
      </c>
      <c r="F285">
        <v>2012</v>
      </c>
      <c r="G285" t="s">
        <v>113</v>
      </c>
      <c r="H285" t="s">
        <v>336</v>
      </c>
      <c r="I285" t="s">
        <v>115</v>
      </c>
      <c r="J285" t="s">
        <v>187</v>
      </c>
      <c r="L285">
        <v>0</v>
      </c>
      <c r="M285">
        <v>0</v>
      </c>
      <c r="N285">
        <v>19319.53</v>
      </c>
      <c r="O285">
        <v>0</v>
      </c>
      <c r="P285">
        <v>-19319.53</v>
      </c>
      <c r="Q285" t="s">
        <v>103</v>
      </c>
      <c r="R285">
        <v>0</v>
      </c>
      <c r="S285">
        <v>0</v>
      </c>
      <c r="T285">
        <v>0</v>
      </c>
      <c r="U285">
        <v>0</v>
      </c>
      <c r="V285">
        <v>0</v>
      </c>
      <c r="W285">
        <v>0</v>
      </c>
      <c r="X285">
        <v>9659.77</v>
      </c>
      <c r="Y285">
        <v>0</v>
      </c>
      <c r="Z285">
        <v>0</v>
      </c>
      <c r="AA285">
        <v>9659.76</v>
      </c>
      <c r="AB285">
        <v>0</v>
      </c>
      <c r="AC285">
        <v>0</v>
      </c>
      <c r="AD285">
        <v>0</v>
      </c>
      <c r="AE285" t="s">
        <v>904</v>
      </c>
      <c r="AF285" t="s">
        <v>965</v>
      </c>
      <c r="AG285" t="s">
        <v>963</v>
      </c>
      <c r="AH285" t="s">
        <v>107</v>
      </c>
    </row>
    <row r="286" spans="1:34" ht="15">
      <c r="A286" t="s">
        <v>898</v>
      </c>
      <c r="B286" t="s">
        <v>102</v>
      </c>
      <c r="C286" t="s">
        <v>962</v>
      </c>
      <c r="D286" t="s">
        <v>266</v>
      </c>
      <c r="E286" t="s">
        <v>102</v>
      </c>
      <c r="F286">
        <v>2012</v>
      </c>
      <c r="G286" t="s">
        <v>113</v>
      </c>
      <c r="H286" t="s">
        <v>267</v>
      </c>
      <c r="I286" t="s">
        <v>115</v>
      </c>
      <c r="J286" t="s">
        <v>187</v>
      </c>
      <c r="L286">
        <v>3000</v>
      </c>
      <c r="M286">
        <v>3000</v>
      </c>
      <c r="N286">
        <v>0</v>
      </c>
      <c r="O286">
        <v>0</v>
      </c>
      <c r="P286">
        <v>3000</v>
      </c>
      <c r="Q286" t="s">
        <v>131</v>
      </c>
      <c r="R286">
        <v>0</v>
      </c>
      <c r="S286">
        <v>0</v>
      </c>
      <c r="T286">
        <v>0</v>
      </c>
      <c r="U286">
        <v>0</v>
      </c>
      <c r="V286">
        <v>0</v>
      </c>
      <c r="W286">
        <v>0</v>
      </c>
      <c r="X286">
        <v>0</v>
      </c>
      <c r="Y286">
        <v>0</v>
      </c>
      <c r="Z286">
        <v>0</v>
      </c>
      <c r="AA286">
        <v>0</v>
      </c>
      <c r="AB286">
        <v>0</v>
      </c>
      <c r="AC286">
        <v>0</v>
      </c>
      <c r="AD286">
        <v>0</v>
      </c>
      <c r="AE286" t="s">
        <v>904</v>
      </c>
      <c r="AF286" t="s">
        <v>105</v>
      </c>
      <c r="AG286" t="s">
        <v>963</v>
      </c>
      <c r="AH286" t="s">
        <v>105</v>
      </c>
    </row>
    <row r="287" spans="1:34" ht="15">
      <c r="A287" t="s">
        <v>898</v>
      </c>
      <c r="B287" t="s">
        <v>102</v>
      </c>
      <c r="C287" t="s">
        <v>962</v>
      </c>
      <c r="D287" t="s">
        <v>280</v>
      </c>
      <c r="E287" t="s">
        <v>102</v>
      </c>
      <c r="F287">
        <v>2012</v>
      </c>
      <c r="G287" t="s">
        <v>113</v>
      </c>
      <c r="H287" t="s">
        <v>281</v>
      </c>
      <c r="I287" t="s">
        <v>115</v>
      </c>
      <c r="J287" t="s">
        <v>187</v>
      </c>
      <c r="L287">
        <v>200401</v>
      </c>
      <c r="M287">
        <v>200401</v>
      </c>
      <c r="N287">
        <v>0</v>
      </c>
      <c r="O287">
        <v>0</v>
      </c>
      <c r="P287">
        <v>200401</v>
      </c>
      <c r="Q287" t="s">
        <v>131</v>
      </c>
      <c r="R287">
        <v>0</v>
      </c>
      <c r="S287">
        <v>0</v>
      </c>
      <c r="T287">
        <v>0</v>
      </c>
      <c r="U287">
        <v>0</v>
      </c>
      <c r="V287">
        <v>0</v>
      </c>
      <c r="W287">
        <v>0</v>
      </c>
      <c r="X287">
        <v>0</v>
      </c>
      <c r="Y287">
        <v>0</v>
      </c>
      <c r="Z287">
        <v>0</v>
      </c>
      <c r="AA287">
        <v>0</v>
      </c>
      <c r="AB287">
        <v>0</v>
      </c>
      <c r="AC287">
        <v>0</v>
      </c>
      <c r="AD287">
        <v>0</v>
      </c>
      <c r="AE287" t="s">
        <v>904</v>
      </c>
      <c r="AF287" t="s">
        <v>105</v>
      </c>
      <c r="AG287" t="s">
        <v>963</v>
      </c>
      <c r="AH287" t="s">
        <v>105</v>
      </c>
    </row>
    <row r="288" spans="1:34" ht="15">
      <c r="A288" t="s">
        <v>898</v>
      </c>
      <c r="B288" t="s">
        <v>964</v>
      </c>
      <c r="C288" t="s">
        <v>962</v>
      </c>
      <c r="D288" t="s">
        <v>280</v>
      </c>
      <c r="E288" t="s">
        <v>106</v>
      </c>
      <c r="F288">
        <v>2012</v>
      </c>
      <c r="G288" t="s">
        <v>113</v>
      </c>
      <c r="H288" t="s">
        <v>281</v>
      </c>
      <c r="I288" t="s">
        <v>115</v>
      </c>
      <c r="J288" t="s">
        <v>187</v>
      </c>
      <c r="L288">
        <v>0</v>
      </c>
      <c r="M288">
        <v>0</v>
      </c>
      <c r="N288">
        <v>191305.64</v>
      </c>
      <c r="O288">
        <v>0</v>
      </c>
      <c r="P288">
        <v>-191305.64</v>
      </c>
      <c r="Q288" t="s">
        <v>103</v>
      </c>
      <c r="R288">
        <v>0</v>
      </c>
      <c r="S288">
        <v>0</v>
      </c>
      <c r="T288">
        <v>40902</v>
      </c>
      <c r="U288">
        <v>0</v>
      </c>
      <c r="V288">
        <v>0</v>
      </c>
      <c r="W288">
        <v>51193.64</v>
      </c>
      <c r="X288">
        <v>0</v>
      </c>
      <c r="Y288">
        <v>0</v>
      </c>
      <c r="Z288">
        <v>49605</v>
      </c>
      <c r="AA288">
        <v>0</v>
      </c>
      <c r="AB288">
        <v>0</v>
      </c>
      <c r="AC288">
        <v>49605</v>
      </c>
      <c r="AD288">
        <v>0</v>
      </c>
      <c r="AE288" t="s">
        <v>904</v>
      </c>
      <c r="AF288" t="s">
        <v>965</v>
      </c>
      <c r="AG288" t="s">
        <v>963</v>
      </c>
      <c r="AH288" t="s">
        <v>107</v>
      </c>
    </row>
    <row r="289" spans="1:34" ht="15">
      <c r="A289" t="s">
        <v>898</v>
      </c>
      <c r="B289" t="s">
        <v>964</v>
      </c>
      <c r="C289" t="s">
        <v>962</v>
      </c>
      <c r="D289" t="s">
        <v>504</v>
      </c>
      <c r="E289" t="s">
        <v>106</v>
      </c>
      <c r="F289">
        <v>2012</v>
      </c>
      <c r="G289" t="s">
        <v>113</v>
      </c>
      <c r="H289" t="s">
        <v>505</v>
      </c>
      <c r="I289" t="s">
        <v>115</v>
      </c>
      <c r="J289" t="s">
        <v>187</v>
      </c>
      <c r="L289">
        <v>0</v>
      </c>
      <c r="M289">
        <v>0</v>
      </c>
      <c r="N289">
        <v>3600</v>
      </c>
      <c r="O289">
        <v>0</v>
      </c>
      <c r="P289">
        <v>-3600</v>
      </c>
      <c r="Q289" t="s">
        <v>103</v>
      </c>
      <c r="R289">
        <v>0</v>
      </c>
      <c r="S289">
        <v>0</v>
      </c>
      <c r="T289">
        <v>900</v>
      </c>
      <c r="U289">
        <v>0</v>
      </c>
      <c r="V289">
        <v>900</v>
      </c>
      <c r="W289">
        <v>0</v>
      </c>
      <c r="X289">
        <v>900</v>
      </c>
      <c r="Y289">
        <v>0</v>
      </c>
      <c r="Z289">
        <v>0</v>
      </c>
      <c r="AA289">
        <v>0</v>
      </c>
      <c r="AB289">
        <v>900</v>
      </c>
      <c r="AC289">
        <v>0</v>
      </c>
      <c r="AD289">
        <v>0</v>
      </c>
      <c r="AE289" t="s">
        <v>904</v>
      </c>
      <c r="AF289" t="s">
        <v>965</v>
      </c>
      <c r="AG289" t="s">
        <v>963</v>
      </c>
      <c r="AH289" t="s">
        <v>107</v>
      </c>
    </row>
    <row r="290" spans="1:34" ht="15">
      <c r="A290" t="s">
        <v>898</v>
      </c>
      <c r="B290" t="s">
        <v>964</v>
      </c>
      <c r="C290" t="s">
        <v>962</v>
      </c>
      <c r="D290" t="s">
        <v>548</v>
      </c>
      <c r="E290" t="s">
        <v>106</v>
      </c>
      <c r="F290">
        <v>2012</v>
      </c>
      <c r="G290" t="s">
        <v>113</v>
      </c>
      <c r="H290" t="s">
        <v>549</v>
      </c>
      <c r="I290" t="s">
        <v>115</v>
      </c>
      <c r="J290" t="s">
        <v>187</v>
      </c>
      <c r="L290">
        <v>0</v>
      </c>
      <c r="M290">
        <v>0</v>
      </c>
      <c r="N290">
        <v>12381.84</v>
      </c>
      <c r="O290">
        <v>0</v>
      </c>
      <c r="P290">
        <v>-12381.84</v>
      </c>
      <c r="Q290" t="s">
        <v>103</v>
      </c>
      <c r="R290">
        <v>0</v>
      </c>
      <c r="S290">
        <v>0</v>
      </c>
      <c r="T290">
        <v>0</v>
      </c>
      <c r="U290">
        <v>0</v>
      </c>
      <c r="V290">
        <v>0</v>
      </c>
      <c r="W290">
        <v>6190.92</v>
      </c>
      <c r="X290">
        <v>0</v>
      </c>
      <c r="Y290">
        <v>0</v>
      </c>
      <c r="Z290">
        <v>0</v>
      </c>
      <c r="AA290">
        <v>0</v>
      </c>
      <c r="AB290">
        <v>6190.92</v>
      </c>
      <c r="AC290">
        <v>0</v>
      </c>
      <c r="AD290">
        <v>0</v>
      </c>
      <c r="AE290" t="s">
        <v>904</v>
      </c>
      <c r="AF290" t="s">
        <v>965</v>
      </c>
      <c r="AG290" t="s">
        <v>963</v>
      </c>
      <c r="AH290" t="s">
        <v>107</v>
      </c>
    </row>
    <row r="291" spans="1:34" ht="15">
      <c r="A291" t="s">
        <v>898</v>
      </c>
      <c r="B291" t="s">
        <v>102</v>
      </c>
      <c r="C291" t="s">
        <v>962</v>
      </c>
      <c r="D291" t="s">
        <v>337</v>
      </c>
      <c r="E291" t="s">
        <v>102</v>
      </c>
      <c r="F291">
        <v>2012</v>
      </c>
      <c r="G291" t="s">
        <v>113</v>
      </c>
      <c r="H291" t="s">
        <v>338</v>
      </c>
      <c r="I291" t="s">
        <v>115</v>
      </c>
      <c r="J291" t="s">
        <v>187</v>
      </c>
      <c r="L291">
        <v>12382</v>
      </c>
      <c r="M291">
        <v>12382</v>
      </c>
      <c r="N291">
        <v>0</v>
      </c>
      <c r="O291">
        <v>0</v>
      </c>
      <c r="P291">
        <v>12382</v>
      </c>
      <c r="Q291" t="s">
        <v>131</v>
      </c>
      <c r="R291">
        <v>0</v>
      </c>
      <c r="S291">
        <v>0</v>
      </c>
      <c r="T291">
        <v>0</v>
      </c>
      <c r="U291">
        <v>0</v>
      </c>
      <c r="V291">
        <v>0</v>
      </c>
      <c r="W291">
        <v>0</v>
      </c>
      <c r="X291">
        <v>0</v>
      </c>
      <c r="Y291">
        <v>0</v>
      </c>
      <c r="Z291">
        <v>0</v>
      </c>
      <c r="AA291">
        <v>0</v>
      </c>
      <c r="AB291">
        <v>0</v>
      </c>
      <c r="AC291">
        <v>0</v>
      </c>
      <c r="AD291">
        <v>0</v>
      </c>
      <c r="AE291" t="s">
        <v>904</v>
      </c>
      <c r="AF291" t="s">
        <v>105</v>
      </c>
      <c r="AG291" t="s">
        <v>963</v>
      </c>
      <c r="AH291" t="s">
        <v>105</v>
      </c>
    </row>
    <row r="292" spans="1:34" ht="15">
      <c r="A292" t="s">
        <v>898</v>
      </c>
      <c r="B292" t="s">
        <v>102</v>
      </c>
      <c r="C292" t="s">
        <v>962</v>
      </c>
      <c r="D292" t="s">
        <v>352</v>
      </c>
      <c r="E292" t="s">
        <v>102</v>
      </c>
      <c r="F292">
        <v>2012</v>
      </c>
      <c r="G292" t="s">
        <v>113</v>
      </c>
      <c r="H292" t="s">
        <v>353</v>
      </c>
      <c r="I292" t="s">
        <v>115</v>
      </c>
      <c r="J292" t="s">
        <v>349</v>
      </c>
      <c r="L292">
        <v>-2619</v>
      </c>
      <c r="M292">
        <v>-2619</v>
      </c>
      <c r="N292">
        <v>0</v>
      </c>
      <c r="O292">
        <v>0</v>
      </c>
      <c r="P292">
        <v>-2619</v>
      </c>
      <c r="Q292" t="s">
        <v>131</v>
      </c>
      <c r="R292">
        <v>0</v>
      </c>
      <c r="S292">
        <v>0</v>
      </c>
      <c r="T292">
        <v>0</v>
      </c>
      <c r="U292">
        <v>0</v>
      </c>
      <c r="V292">
        <v>0</v>
      </c>
      <c r="W292">
        <v>0</v>
      </c>
      <c r="X292">
        <v>0</v>
      </c>
      <c r="Y292">
        <v>0</v>
      </c>
      <c r="Z292">
        <v>0</v>
      </c>
      <c r="AA292">
        <v>0</v>
      </c>
      <c r="AB292">
        <v>0</v>
      </c>
      <c r="AC292">
        <v>0</v>
      </c>
      <c r="AD292">
        <v>0</v>
      </c>
      <c r="AE292" t="s">
        <v>904</v>
      </c>
      <c r="AF292" t="s">
        <v>105</v>
      </c>
      <c r="AG292" t="s">
        <v>963</v>
      </c>
      <c r="AH292" t="s">
        <v>105</v>
      </c>
    </row>
    <row r="293" spans="1:34" ht="15">
      <c r="A293" t="s">
        <v>898</v>
      </c>
      <c r="B293" t="s">
        <v>102</v>
      </c>
      <c r="C293" t="s">
        <v>962</v>
      </c>
      <c r="D293" t="s">
        <v>155</v>
      </c>
      <c r="E293" t="s">
        <v>102</v>
      </c>
      <c r="F293">
        <v>2012</v>
      </c>
      <c r="G293" t="s">
        <v>113</v>
      </c>
      <c r="H293" t="s">
        <v>156</v>
      </c>
      <c r="I293" t="s">
        <v>115</v>
      </c>
      <c r="J293" t="s">
        <v>157</v>
      </c>
      <c r="L293">
        <v>582.04</v>
      </c>
      <c r="M293">
        <v>582.04</v>
      </c>
      <c r="N293">
        <v>0</v>
      </c>
      <c r="O293">
        <v>0</v>
      </c>
      <c r="P293">
        <v>582.04</v>
      </c>
      <c r="Q293" t="s">
        <v>131</v>
      </c>
      <c r="R293">
        <v>0</v>
      </c>
      <c r="S293">
        <v>0</v>
      </c>
      <c r="T293">
        <v>0</v>
      </c>
      <c r="U293">
        <v>0</v>
      </c>
      <c r="V293">
        <v>0</v>
      </c>
      <c r="W293">
        <v>0</v>
      </c>
      <c r="X293">
        <v>0</v>
      </c>
      <c r="Y293">
        <v>0</v>
      </c>
      <c r="Z293">
        <v>0</v>
      </c>
      <c r="AA293">
        <v>0</v>
      </c>
      <c r="AB293">
        <v>0</v>
      </c>
      <c r="AC293">
        <v>0</v>
      </c>
      <c r="AD293">
        <v>0</v>
      </c>
      <c r="AE293" t="s">
        <v>904</v>
      </c>
      <c r="AF293" t="s">
        <v>105</v>
      </c>
      <c r="AG293" t="s">
        <v>963</v>
      </c>
      <c r="AH293" t="s">
        <v>105</v>
      </c>
    </row>
    <row r="294" spans="1:34" ht="15">
      <c r="A294" t="s">
        <v>898</v>
      </c>
      <c r="B294" t="s">
        <v>102</v>
      </c>
      <c r="C294" t="s">
        <v>962</v>
      </c>
      <c r="D294" t="s">
        <v>158</v>
      </c>
      <c r="E294" t="s">
        <v>102</v>
      </c>
      <c r="F294">
        <v>2012</v>
      </c>
      <c r="G294" t="s">
        <v>113</v>
      </c>
      <c r="H294" t="s">
        <v>159</v>
      </c>
      <c r="I294" t="s">
        <v>115</v>
      </c>
      <c r="J294" t="s">
        <v>157</v>
      </c>
      <c r="L294">
        <v>1002</v>
      </c>
      <c r="M294">
        <v>1002</v>
      </c>
      <c r="N294">
        <v>0</v>
      </c>
      <c r="O294">
        <v>0</v>
      </c>
      <c r="P294">
        <v>1002</v>
      </c>
      <c r="Q294" t="s">
        <v>131</v>
      </c>
      <c r="R294">
        <v>0</v>
      </c>
      <c r="S294">
        <v>0</v>
      </c>
      <c r="T294">
        <v>0</v>
      </c>
      <c r="U294">
        <v>0</v>
      </c>
      <c r="V294">
        <v>0</v>
      </c>
      <c r="W294">
        <v>0</v>
      </c>
      <c r="X294">
        <v>0</v>
      </c>
      <c r="Y294">
        <v>0</v>
      </c>
      <c r="Z294">
        <v>0</v>
      </c>
      <c r="AA294">
        <v>0</v>
      </c>
      <c r="AB294">
        <v>0</v>
      </c>
      <c r="AC294">
        <v>0</v>
      </c>
      <c r="AD294">
        <v>0</v>
      </c>
      <c r="AE294" t="s">
        <v>904</v>
      </c>
      <c r="AF294" t="s">
        <v>105</v>
      </c>
      <c r="AG294" t="s">
        <v>963</v>
      </c>
      <c r="AH294" t="s">
        <v>105</v>
      </c>
    </row>
    <row r="295" spans="1:34" ht="15">
      <c r="A295" t="s">
        <v>898</v>
      </c>
      <c r="B295" t="s">
        <v>102</v>
      </c>
      <c r="C295" t="s">
        <v>962</v>
      </c>
      <c r="D295" t="s">
        <v>191</v>
      </c>
      <c r="E295" t="s">
        <v>102</v>
      </c>
      <c r="F295">
        <v>2012</v>
      </c>
      <c r="G295" t="s">
        <v>113</v>
      </c>
      <c r="H295" t="s">
        <v>192</v>
      </c>
      <c r="I295" t="s">
        <v>115</v>
      </c>
      <c r="J295" t="s">
        <v>193</v>
      </c>
      <c r="L295">
        <v>14500</v>
      </c>
      <c r="M295">
        <v>14500</v>
      </c>
      <c r="N295">
        <v>0</v>
      </c>
      <c r="O295">
        <v>0</v>
      </c>
      <c r="P295">
        <v>14500</v>
      </c>
      <c r="Q295" t="s">
        <v>131</v>
      </c>
      <c r="R295">
        <v>0</v>
      </c>
      <c r="S295">
        <v>0</v>
      </c>
      <c r="T295">
        <v>0</v>
      </c>
      <c r="U295">
        <v>0</v>
      </c>
      <c r="V295">
        <v>0</v>
      </c>
      <c r="W295">
        <v>0</v>
      </c>
      <c r="X295">
        <v>0</v>
      </c>
      <c r="Y295">
        <v>0</v>
      </c>
      <c r="Z295">
        <v>0</v>
      </c>
      <c r="AA295">
        <v>0</v>
      </c>
      <c r="AB295">
        <v>0</v>
      </c>
      <c r="AC295">
        <v>0</v>
      </c>
      <c r="AD295">
        <v>0</v>
      </c>
      <c r="AE295" t="s">
        <v>904</v>
      </c>
      <c r="AF295" t="s">
        <v>105</v>
      </c>
      <c r="AG295" t="s">
        <v>963</v>
      </c>
      <c r="AH295" t="s">
        <v>105</v>
      </c>
    </row>
    <row r="296" spans="1:34" ht="15">
      <c r="A296" t="s">
        <v>898</v>
      </c>
      <c r="B296" t="s">
        <v>102</v>
      </c>
      <c r="C296" t="s">
        <v>962</v>
      </c>
      <c r="D296" t="s">
        <v>382</v>
      </c>
      <c r="E296" t="s">
        <v>102</v>
      </c>
      <c r="F296">
        <v>2012</v>
      </c>
      <c r="G296" t="s">
        <v>113</v>
      </c>
      <c r="H296" t="s">
        <v>383</v>
      </c>
      <c r="I296" t="s">
        <v>115</v>
      </c>
      <c r="J296" t="s">
        <v>356</v>
      </c>
      <c r="L296">
        <v>-29415.96</v>
      </c>
      <c r="M296">
        <v>-29415.96</v>
      </c>
      <c r="N296">
        <v>0</v>
      </c>
      <c r="O296">
        <v>0</v>
      </c>
      <c r="P296">
        <v>-29415.96</v>
      </c>
      <c r="Q296" t="s">
        <v>131</v>
      </c>
      <c r="R296">
        <v>0</v>
      </c>
      <c r="S296">
        <v>0</v>
      </c>
      <c r="T296">
        <v>0</v>
      </c>
      <c r="U296">
        <v>0</v>
      </c>
      <c r="V296">
        <v>0</v>
      </c>
      <c r="W296">
        <v>0</v>
      </c>
      <c r="X296">
        <v>0</v>
      </c>
      <c r="Y296">
        <v>0</v>
      </c>
      <c r="Z296">
        <v>0</v>
      </c>
      <c r="AA296">
        <v>0</v>
      </c>
      <c r="AB296">
        <v>0</v>
      </c>
      <c r="AC296">
        <v>0</v>
      </c>
      <c r="AD296">
        <v>0</v>
      </c>
      <c r="AE296" t="s">
        <v>904</v>
      </c>
      <c r="AF296" t="s">
        <v>105</v>
      </c>
      <c r="AG296" t="s">
        <v>963</v>
      </c>
      <c r="AH296" t="s">
        <v>105</v>
      </c>
    </row>
    <row r="302" spans="1:2" ht="15">
      <c r="A302" s="31" t="s">
        <v>73</v>
      </c>
      <c r="B302" t="s">
        <v>121</v>
      </c>
    </row>
    <row r="304" ht="15">
      <c r="A304" s="31" t="s">
        <v>768</v>
      </c>
    </row>
    <row r="305" spans="1:3" ht="15">
      <c r="A305" s="31" t="s">
        <v>70</v>
      </c>
      <c r="B305" s="31" t="s">
        <v>74</v>
      </c>
      <c r="C305" t="s">
        <v>769</v>
      </c>
    </row>
    <row r="306" spans="1:3" ht="15">
      <c r="A306" t="s">
        <v>932</v>
      </c>
      <c r="B306" t="s">
        <v>933</v>
      </c>
      <c r="C306" s="33">
        <v>-10687.28</v>
      </c>
    </row>
    <row r="307" spans="1:3" ht="15">
      <c r="A307" t="s">
        <v>936</v>
      </c>
      <c r="B307" t="s">
        <v>937</v>
      </c>
      <c r="C307" s="33">
        <v>-1781.21</v>
      </c>
    </row>
    <row r="308" spans="1:4" ht="15">
      <c r="A308" s="120" t="s">
        <v>938</v>
      </c>
      <c r="B308" s="120" t="s">
        <v>939</v>
      </c>
      <c r="C308" s="121">
        <v>-505523.89</v>
      </c>
      <c r="D308" s="35">
        <f>GETPIVOTDATA("Actuals",$A$304,"Account","34281","Account Description","RESERVE RADIO INFRASTRUCTURE")+GETPIVOTDATA("Actuals",$A$304,"Account","44135","Account Description","RESERVE RADIO INFRASTRUCT")</f>
        <v>-1691143.63</v>
      </c>
    </row>
    <row r="309" spans="1:4" ht="15">
      <c r="A309" s="122" t="s">
        <v>908</v>
      </c>
      <c r="B309" s="122" t="s">
        <v>909</v>
      </c>
      <c r="C309" s="123">
        <v>-19283.85</v>
      </c>
      <c r="D309" s="35">
        <f>GETPIVOTDATA("Actuals",$A$304,"Account","34282","Account Description","RESERVE RADIOS")+GETPIVOTDATA("Actuals",$A$304,"Account","44136","Account Description","RESERVE RADIOS")</f>
        <v>-247408.84</v>
      </c>
    </row>
    <row r="310" spans="1:4" ht="15">
      <c r="A310" s="34" t="s">
        <v>912</v>
      </c>
      <c r="B310" s="34" t="s">
        <v>913</v>
      </c>
      <c r="C310" s="39">
        <v>-469493.34</v>
      </c>
      <c r="D310" s="35">
        <f>GETPIVOTDATA("Actuals",$A$304,"Account","34283","Account Description","RADIO SERVICES")+GETPIVOTDATA("Actuals",$A$304,"Account","44137","Account Description","RADIO SERVICES")</f>
        <v>-1061214.44</v>
      </c>
    </row>
    <row r="311" spans="1:4" ht="15">
      <c r="A311" s="37" t="s">
        <v>914</v>
      </c>
      <c r="B311" s="37" t="s">
        <v>915</v>
      </c>
      <c r="C311" s="38">
        <v>-25630.100000000002</v>
      </c>
      <c r="D311" s="35">
        <f>GETPIVOTDATA("Actuals",$A$304,"Account","34284","Account Description","RADIO MAINT EXTERNAL")+GETPIVOTDATA("Actuals",$A$304,"Account","44140","Account Description","RADIO MAIN INTERNAL")</f>
        <v>-540071.0800000001</v>
      </c>
    </row>
    <row r="312" spans="1:4" ht="15">
      <c r="A312" s="124" t="s">
        <v>804</v>
      </c>
      <c r="B312" s="124" t="s">
        <v>850</v>
      </c>
      <c r="C312" s="125">
        <v>-39924.840000000004</v>
      </c>
      <c r="D312" s="35">
        <f>SUM(C312:C317)</f>
        <v>-38833.04000000001</v>
      </c>
    </row>
    <row r="313" spans="1:3" ht="15">
      <c r="A313" s="124" t="s">
        <v>807</v>
      </c>
      <c r="B313" s="124" t="s">
        <v>851</v>
      </c>
      <c r="C313" s="125">
        <v>598.79</v>
      </c>
    </row>
    <row r="314" spans="1:3" ht="15">
      <c r="A314" s="124" t="s">
        <v>852</v>
      </c>
      <c r="B314" s="124" t="s">
        <v>853</v>
      </c>
      <c r="C314" s="125">
        <v>1144.88</v>
      </c>
    </row>
    <row r="315" spans="1:3" ht="15">
      <c r="A315" s="124" t="s">
        <v>854</v>
      </c>
      <c r="B315" s="124" t="s">
        <v>855</v>
      </c>
      <c r="C315" s="125">
        <v>1508.13</v>
      </c>
    </row>
    <row r="316" spans="1:3" ht="15">
      <c r="A316" s="124" t="s">
        <v>856</v>
      </c>
      <c r="B316" s="124" t="s">
        <v>857</v>
      </c>
      <c r="C316" s="125">
        <v>0</v>
      </c>
    </row>
    <row r="317" spans="1:3" ht="15">
      <c r="A317" s="124" t="s">
        <v>810</v>
      </c>
      <c r="B317" s="124" t="s">
        <v>858</v>
      </c>
      <c r="C317" s="125">
        <v>-2160</v>
      </c>
    </row>
    <row r="318" spans="1:3" ht="15">
      <c r="A318" t="s">
        <v>942</v>
      </c>
      <c r="B318" t="s">
        <v>943</v>
      </c>
      <c r="C318" s="33">
        <v>-195286.32</v>
      </c>
    </row>
    <row r="319" spans="1:3" ht="15">
      <c r="A319" t="s">
        <v>859</v>
      </c>
      <c r="B319" t="s">
        <v>860</v>
      </c>
      <c r="C319" s="33">
        <v>-36572.950000000004</v>
      </c>
    </row>
    <row r="320" spans="1:3" ht="15">
      <c r="A320" t="s">
        <v>468</v>
      </c>
      <c r="B320" t="s">
        <v>469</v>
      </c>
      <c r="C320" s="33">
        <v>20114.359999999986</v>
      </c>
    </row>
    <row r="321" spans="1:3" ht="15">
      <c r="A321" t="s">
        <v>916</v>
      </c>
      <c r="B321" t="s">
        <v>917</v>
      </c>
      <c r="C321" s="33">
        <v>-179510.12</v>
      </c>
    </row>
    <row r="322" spans="1:3" ht="15">
      <c r="A322" s="120" t="s">
        <v>945</v>
      </c>
      <c r="B322" s="120" t="s">
        <v>946</v>
      </c>
      <c r="C322" s="121">
        <v>-1185619.74</v>
      </c>
    </row>
    <row r="323" spans="1:3" ht="15">
      <c r="A323" s="122" t="s">
        <v>918</v>
      </c>
      <c r="B323" s="122" t="s">
        <v>909</v>
      </c>
      <c r="C323" s="123">
        <v>-228124.99</v>
      </c>
    </row>
    <row r="324" spans="1:3" ht="15">
      <c r="A324" s="34" t="s">
        <v>919</v>
      </c>
      <c r="B324" s="34" t="s">
        <v>913</v>
      </c>
      <c r="C324" s="39">
        <v>-591721.1</v>
      </c>
    </row>
    <row r="325" spans="1:3" ht="15">
      <c r="A325" s="37" t="s">
        <v>921</v>
      </c>
      <c r="B325" s="37" t="s">
        <v>922</v>
      </c>
      <c r="C325" s="38">
        <v>-514440.98000000004</v>
      </c>
    </row>
    <row r="326" spans="1:3" ht="15">
      <c r="A326" t="s">
        <v>767</v>
      </c>
      <c r="C326" s="33">
        <v>-3982394.5500000007</v>
      </c>
    </row>
    <row r="330" spans="1:2" ht="15">
      <c r="A330" s="31" t="s">
        <v>73</v>
      </c>
      <c r="B330" t="s">
        <v>113</v>
      </c>
    </row>
    <row r="332" ht="15">
      <c r="A332" s="31" t="s">
        <v>768</v>
      </c>
    </row>
    <row r="333" spans="1:3" ht="15">
      <c r="A333" s="31" t="s">
        <v>70</v>
      </c>
      <c r="B333" s="31" t="s">
        <v>74</v>
      </c>
      <c r="C333" t="s">
        <v>769</v>
      </c>
    </row>
    <row r="334" spans="1:3" ht="15">
      <c r="A334" t="s">
        <v>900</v>
      </c>
      <c r="B334" t="s">
        <v>901</v>
      </c>
      <c r="C334" s="33">
        <v>0</v>
      </c>
    </row>
    <row r="335" spans="1:3" ht="15">
      <c r="A335" t="s">
        <v>127</v>
      </c>
      <c r="B335" t="s">
        <v>128</v>
      </c>
      <c r="C335" s="33">
        <v>1080269.22</v>
      </c>
    </row>
    <row r="336" spans="1:3" ht="15">
      <c r="A336" t="s">
        <v>253</v>
      </c>
      <c r="B336" t="s">
        <v>254</v>
      </c>
      <c r="C336" s="33">
        <v>-302346.05</v>
      </c>
    </row>
    <row r="337" spans="1:3" ht="15">
      <c r="A337" t="s">
        <v>132</v>
      </c>
      <c r="B337" t="s">
        <v>133</v>
      </c>
      <c r="C337" s="33">
        <v>0</v>
      </c>
    </row>
    <row r="338" spans="1:3" ht="15">
      <c r="A338" t="s">
        <v>255</v>
      </c>
      <c r="B338" t="s">
        <v>256</v>
      </c>
      <c r="C338" s="33">
        <v>92486.31</v>
      </c>
    </row>
    <row r="339" spans="1:3" ht="15">
      <c r="A339" t="s">
        <v>196</v>
      </c>
      <c r="B339" t="s">
        <v>197</v>
      </c>
      <c r="C339" s="33">
        <v>0</v>
      </c>
    </row>
    <row r="340" spans="1:3" ht="15">
      <c r="A340" t="s">
        <v>508</v>
      </c>
      <c r="B340" t="s">
        <v>509</v>
      </c>
      <c r="C340" s="33">
        <v>89361.91</v>
      </c>
    </row>
    <row r="341" spans="1:3" ht="15">
      <c r="A341" t="s">
        <v>134</v>
      </c>
      <c r="B341" t="s">
        <v>135</v>
      </c>
      <c r="C341" s="33">
        <v>260569.56</v>
      </c>
    </row>
    <row r="342" spans="1:3" ht="15">
      <c r="A342" t="s">
        <v>137</v>
      </c>
      <c r="B342" t="s">
        <v>138</v>
      </c>
      <c r="C342" s="33">
        <v>102205.76000000001</v>
      </c>
    </row>
    <row r="343" spans="1:3" ht="15">
      <c r="A343" t="s">
        <v>139</v>
      </c>
      <c r="B343" t="s">
        <v>140</v>
      </c>
      <c r="C343" s="33">
        <v>97140.04999999999</v>
      </c>
    </row>
    <row r="344" spans="1:3" ht="15">
      <c r="A344" t="s">
        <v>141</v>
      </c>
      <c r="B344" t="s">
        <v>142</v>
      </c>
      <c r="C344" s="33">
        <v>38252</v>
      </c>
    </row>
    <row r="345" spans="1:3" ht="15">
      <c r="A345" t="s">
        <v>488</v>
      </c>
      <c r="B345" t="s">
        <v>489</v>
      </c>
      <c r="C345" s="33">
        <v>784.64</v>
      </c>
    </row>
    <row r="346" spans="1:3" ht="15">
      <c r="A346" t="s">
        <v>143</v>
      </c>
      <c r="B346" t="s">
        <v>144</v>
      </c>
      <c r="C346" s="33">
        <v>0</v>
      </c>
    </row>
    <row r="347" spans="1:3" ht="15">
      <c r="A347" t="s">
        <v>512</v>
      </c>
      <c r="B347" t="s">
        <v>513</v>
      </c>
      <c r="C347" s="33">
        <v>82.92</v>
      </c>
    </row>
    <row r="348" spans="1:3" ht="15">
      <c r="A348" t="s">
        <v>198</v>
      </c>
      <c r="B348" t="s">
        <v>199</v>
      </c>
      <c r="C348" s="33">
        <v>7350.75</v>
      </c>
    </row>
    <row r="349" spans="1:3" ht="15">
      <c r="A349" t="s">
        <v>200</v>
      </c>
      <c r="B349" t="s">
        <v>201</v>
      </c>
      <c r="C349" s="33">
        <v>6342.360000000001</v>
      </c>
    </row>
    <row r="350" spans="1:3" ht="15">
      <c r="A350" t="s">
        <v>232</v>
      </c>
      <c r="B350" t="s">
        <v>233</v>
      </c>
      <c r="C350" s="33">
        <v>151244.32</v>
      </c>
    </row>
    <row r="351" spans="1:3" ht="15">
      <c r="A351" t="s">
        <v>372</v>
      </c>
      <c r="B351" t="s">
        <v>373</v>
      </c>
      <c r="C351" s="33">
        <v>1402.79</v>
      </c>
    </row>
    <row r="352" spans="1:3" ht="15">
      <c r="A352" t="s">
        <v>173</v>
      </c>
      <c r="B352" t="s">
        <v>174</v>
      </c>
      <c r="C352" s="33">
        <v>2329.34</v>
      </c>
    </row>
    <row r="353" spans="1:3" ht="15">
      <c r="A353" t="s">
        <v>447</v>
      </c>
      <c r="B353" t="s">
        <v>448</v>
      </c>
      <c r="C353" s="33">
        <v>250.89000000000001</v>
      </c>
    </row>
    <row r="354" spans="1:3" ht="15">
      <c r="A354" t="s">
        <v>449</v>
      </c>
      <c r="B354" t="s">
        <v>450</v>
      </c>
      <c r="C354" s="33">
        <v>456.2</v>
      </c>
    </row>
    <row r="355" spans="1:3" ht="15">
      <c r="A355" t="s">
        <v>175</v>
      </c>
      <c r="B355" t="s">
        <v>176</v>
      </c>
      <c r="C355" s="33">
        <v>57.97</v>
      </c>
    </row>
    <row r="356" spans="1:3" ht="15">
      <c r="A356" t="s">
        <v>514</v>
      </c>
      <c r="B356" t="s">
        <v>515</v>
      </c>
      <c r="C356" s="33">
        <v>124.78</v>
      </c>
    </row>
    <row r="357" spans="1:3" ht="15">
      <c r="A357" t="s">
        <v>390</v>
      </c>
      <c r="B357" t="s">
        <v>391</v>
      </c>
      <c r="C357" s="33">
        <v>55110.969999999994</v>
      </c>
    </row>
    <row r="358" spans="1:3" ht="15">
      <c r="A358" t="s">
        <v>524</v>
      </c>
      <c r="B358" t="s">
        <v>525</v>
      </c>
      <c r="C358" s="33">
        <v>104.13</v>
      </c>
    </row>
    <row r="359" spans="1:3" ht="15">
      <c r="A359" t="s">
        <v>428</v>
      </c>
      <c r="B359" t="s">
        <v>429</v>
      </c>
      <c r="C359" s="33">
        <v>1253.6000000000001</v>
      </c>
    </row>
    <row r="360" spans="1:3" ht="15">
      <c r="A360" t="s">
        <v>948</v>
      </c>
      <c r="B360" t="s">
        <v>949</v>
      </c>
      <c r="C360" s="33">
        <v>11053.99</v>
      </c>
    </row>
    <row r="361" spans="1:3" ht="15">
      <c r="A361" t="s">
        <v>925</v>
      </c>
      <c r="B361" t="s">
        <v>926</v>
      </c>
      <c r="C361" s="33">
        <v>189.72000000000003</v>
      </c>
    </row>
    <row r="362" spans="1:3" ht="15">
      <c r="A362" t="s">
        <v>145</v>
      </c>
      <c r="B362" t="s">
        <v>146</v>
      </c>
      <c r="C362" s="33">
        <v>7892.7</v>
      </c>
    </row>
    <row r="363" spans="1:3" ht="15">
      <c r="A363" t="s">
        <v>422</v>
      </c>
      <c r="B363" t="s">
        <v>423</v>
      </c>
      <c r="C363" s="33">
        <v>64.57000000000001</v>
      </c>
    </row>
    <row r="364" spans="1:3" ht="15">
      <c r="A364" t="s">
        <v>208</v>
      </c>
      <c r="B364" t="s">
        <v>209</v>
      </c>
      <c r="C364" s="33">
        <v>10467.18</v>
      </c>
    </row>
    <row r="365" spans="1:3" ht="15">
      <c r="A365" t="s">
        <v>492</v>
      </c>
      <c r="B365" t="s">
        <v>493</v>
      </c>
      <c r="C365" s="33">
        <v>115380.04000000001</v>
      </c>
    </row>
    <row r="366" spans="1:3" ht="15">
      <c r="A366" t="s">
        <v>257</v>
      </c>
      <c r="B366" t="s">
        <v>258</v>
      </c>
      <c r="C366" s="33">
        <v>0</v>
      </c>
    </row>
    <row r="367" spans="1:3" ht="15">
      <c r="A367" t="s">
        <v>451</v>
      </c>
      <c r="B367" t="s">
        <v>452</v>
      </c>
      <c r="C367" s="33">
        <v>0</v>
      </c>
    </row>
    <row r="368" spans="1:3" ht="15">
      <c r="A368" t="s">
        <v>272</v>
      </c>
      <c r="B368" t="s">
        <v>273</v>
      </c>
      <c r="C368" s="33">
        <v>23419</v>
      </c>
    </row>
    <row r="369" spans="1:3" ht="15">
      <c r="A369" t="s">
        <v>378</v>
      </c>
      <c r="B369" t="s">
        <v>379</v>
      </c>
      <c r="C369" s="33">
        <v>53.96</v>
      </c>
    </row>
    <row r="370" spans="1:3" ht="15">
      <c r="A370" t="s">
        <v>465</v>
      </c>
      <c r="B370" t="s">
        <v>466</v>
      </c>
      <c r="C370" s="33">
        <v>-441.01</v>
      </c>
    </row>
    <row r="371" spans="1:3" ht="15">
      <c r="A371" t="s">
        <v>245</v>
      </c>
      <c r="B371" t="s">
        <v>246</v>
      </c>
      <c r="C371" s="33">
        <v>0</v>
      </c>
    </row>
    <row r="372" spans="1:3" ht="15">
      <c r="A372" t="s">
        <v>316</v>
      </c>
      <c r="B372" t="s">
        <v>317</v>
      </c>
      <c r="C372" s="33">
        <v>9856.99</v>
      </c>
    </row>
    <row r="373" spans="1:3" ht="15">
      <c r="A373" t="s">
        <v>177</v>
      </c>
      <c r="B373" t="s">
        <v>178</v>
      </c>
      <c r="C373" s="33">
        <v>5131.35</v>
      </c>
    </row>
    <row r="374" spans="1:3" ht="15">
      <c r="A374" t="s">
        <v>430</v>
      </c>
      <c r="B374" t="s">
        <v>431</v>
      </c>
      <c r="C374" s="33">
        <v>1130.47</v>
      </c>
    </row>
    <row r="375" spans="1:3" ht="15">
      <c r="A375" t="s">
        <v>404</v>
      </c>
      <c r="B375" t="s">
        <v>405</v>
      </c>
      <c r="C375" s="33">
        <v>430.98</v>
      </c>
    </row>
    <row r="376" spans="1:3" ht="15">
      <c r="A376" t="s">
        <v>380</v>
      </c>
      <c r="B376" t="s">
        <v>381</v>
      </c>
      <c r="C376" s="33">
        <v>613.2</v>
      </c>
    </row>
    <row r="377" spans="1:3" ht="15">
      <c r="A377" t="s">
        <v>526</v>
      </c>
      <c r="B377" t="s">
        <v>527</v>
      </c>
      <c r="C377" s="33">
        <v>3458.5</v>
      </c>
    </row>
    <row r="378" spans="1:3" ht="15">
      <c r="A378" t="s">
        <v>410</v>
      </c>
      <c r="B378" t="s">
        <v>411</v>
      </c>
      <c r="C378" s="33">
        <v>9628.36</v>
      </c>
    </row>
    <row r="379" spans="1:3" ht="15">
      <c r="A379" t="s">
        <v>179</v>
      </c>
      <c r="B379" t="s">
        <v>180</v>
      </c>
      <c r="C379" s="33">
        <v>15589.14</v>
      </c>
    </row>
    <row r="380" spans="1:3" ht="15">
      <c r="A380" t="s">
        <v>291</v>
      </c>
      <c r="B380" t="s">
        <v>292</v>
      </c>
      <c r="C380" s="33">
        <v>243364.58000000002</v>
      </c>
    </row>
    <row r="381" spans="1:3" ht="15">
      <c r="A381" t="s">
        <v>577</v>
      </c>
      <c r="B381" t="s">
        <v>578</v>
      </c>
      <c r="C381" s="33">
        <v>2801.9500000000003</v>
      </c>
    </row>
    <row r="382" spans="1:3" ht="15">
      <c r="A382" t="s">
        <v>362</v>
      </c>
      <c r="B382" t="s">
        <v>363</v>
      </c>
      <c r="C382" s="33">
        <v>193132.67</v>
      </c>
    </row>
    <row r="383" spans="1:3" ht="15">
      <c r="A383" t="s">
        <v>927</v>
      </c>
      <c r="B383" t="s">
        <v>928</v>
      </c>
      <c r="C383" s="33">
        <v>860.8000000000001</v>
      </c>
    </row>
    <row r="384" spans="1:3" ht="15">
      <c r="A384" t="s">
        <v>274</v>
      </c>
      <c r="B384" t="s">
        <v>275</v>
      </c>
      <c r="C384" s="33">
        <v>35295.33</v>
      </c>
    </row>
    <row r="385" spans="1:3" ht="15">
      <c r="A385" t="s">
        <v>394</v>
      </c>
      <c r="B385" t="s">
        <v>395</v>
      </c>
      <c r="C385" s="33">
        <v>0</v>
      </c>
    </row>
    <row r="386" spans="1:3" ht="15">
      <c r="A386" t="s">
        <v>276</v>
      </c>
      <c r="B386" t="s">
        <v>277</v>
      </c>
      <c r="C386" s="33">
        <v>463.02</v>
      </c>
    </row>
    <row r="387" spans="1:3" ht="15">
      <c r="A387" t="s">
        <v>223</v>
      </c>
      <c r="B387" t="s">
        <v>224</v>
      </c>
      <c r="C387" s="33">
        <v>391</v>
      </c>
    </row>
    <row r="388" spans="1:3" ht="15">
      <c r="A388" t="s">
        <v>478</v>
      </c>
      <c r="B388" t="s">
        <v>479</v>
      </c>
      <c r="C388" s="33">
        <v>1139.48</v>
      </c>
    </row>
    <row r="389" spans="1:3" ht="15">
      <c r="A389" t="s">
        <v>181</v>
      </c>
      <c r="B389" t="s">
        <v>182</v>
      </c>
      <c r="C389" s="33">
        <v>345</v>
      </c>
    </row>
    <row r="390" spans="1:3" ht="15">
      <c r="A390" t="s">
        <v>374</v>
      </c>
      <c r="B390" t="s">
        <v>375</v>
      </c>
      <c r="C390" s="33">
        <v>8735.619999999999</v>
      </c>
    </row>
    <row r="391" spans="1:3" ht="15">
      <c r="A391" t="s">
        <v>183</v>
      </c>
      <c r="B391" t="s">
        <v>184</v>
      </c>
      <c r="C391" s="33">
        <v>8690.61</v>
      </c>
    </row>
    <row r="392" spans="1:3" ht="15">
      <c r="A392" t="s">
        <v>151</v>
      </c>
      <c r="B392" t="s">
        <v>152</v>
      </c>
      <c r="C392" s="33">
        <v>0</v>
      </c>
    </row>
    <row r="393" spans="1:3" ht="15">
      <c r="A393" t="s">
        <v>185</v>
      </c>
      <c r="B393" t="s">
        <v>186</v>
      </c>
      <c r="C393" s="33">
        <v>64985</v>
      </c>
    </row>
    <row r="394" spans="1:3" ht="15">
      <c r="A394" t="s">
        <v>831</v>
      </c>
      <c r="B394" t="s">
        <v>832</v>
      </c>
      <c r="C394" s="33">
        <v>9760</v>
      </c>
    </row>
    <row r="395" spans="1:3" ht="15">
      <c r="A395" t="s">
        <v>396</v>
      </c>
      <c r="B395" t="s">
        <v>397</v>
      </c>
      <c r="C395" s="33">
        <v>20668</v>
      </c>
    </row>
    <row r="396" spans="1:3" ht="15">
      <c r="A396" t="s">
        <v>320</v>
      </c>
      <c r="B396" t="s">
        <v>298</v>
      </c>
      <c r="C396" s="33">
        <v>-264</v>
      </c>
    </row>
    <row r="397" spans="1:3" ht="15">
      <c r="A397" t="s">
        <v>321</v>
      </c>
      <c r="B397" t="s">
        <v>322</v>
      </c>
      <c r="C397" s="33">
        <v>3896</v>
      </c>
    </row>
    <row r="398" spans="1:3" ht="15">
      <c r="A398" t="s">
        <v>323</v>
      </c>
      <c r="B398" t="s">
        <v>324</v>
      </c>
      <c r="C398" s="33">
        <v>1328</v>
      </c>
    </row>
    <row r="399" spans="1:3" ht="15">
      <c r="A399" t="s">
        <v>516</v>
      </c>
      <c r="B399" t="s">
        <v>517</v>
      </c>
      <c r="C399" s="33">
        <v>9360</v>
      </c>
    </row>
    <row r="400" spans="1:3" ht="15">
      <c r="A400" t="s">
        <v>950</v>
      </c>
      <c r="B400" t="s">
        <v>951</v>
      </c>
      <c r="C400" s="33">
        <v>14.85</v>
      </c>
    </row>
    <row r="401" spans="1:3" ht="15">
      <c r="A401" t="s">
        <v>278</v>
      </c>
      <c r="B401" t="s">
        <v>279</v>
      </c>
      <c r="C401" s="33">
        <v>5330.26</v>
      </c>
    </row>
    <row r="402" spans="1:3" ht="15">
      <c r="A402" t="s">
        <v>325</v>
      </c>
      <c r="B402" t="s">
        <v>326</v>
      </c>
      <c r="C402" s="33">
        <v>6939</v>
      </c>
    </row>
    <row r="403" spans="1:3" ht="15">
      <c r="A403" t="s">
        <v>482</v>
      </c>
      <c r="B403" t="s">
        <v>483</v>
      </c>
      <c r="C403" s="33">
        <v>635</v>
      </c>
    </row>
    <row r="404" spans="1:3" ht="15">
      <c r="A404" t="s">
        <v>327</v>
      </c>
      <c r="B404" t="s">
        <v>328</v>
      </c>
      <c r="C404" s="33">
        <v>83269</v>
      </c>
    </row>
    <row r="405" spans="1:3" ht="15">
      <c r="A405" t="s">
        <v>331</v>
      </c>
      <c r="B405" t="s">
        <v>332</v>
      </c>
      <c r="C405" s="33">
        <v>100057</v>
      </c>
    </row>
    <row r="406" spans="1:3" ht="15">
      <c r="A406" t="s">
        <v>696</v>
      </c>
      <c r="B406" t="s">
        <v>697</v>
      </c>
      <c r="C406" s="33">
        <v>496</v>
      </c>
    </row>
    <row r="407" spans="1:3" ht="15">
      <c r="A407" t="s">
        <v>333</v>
      </c>
      <c r="B407" t="s">
        <v>334</v>
      </c>
      <c r="C407" s="33">
        <v>150118</v>
      </c>
    </row>
    <row r="408" spans="1:3" ht="15">
      <c r="A408" t="s">
        <v>335</v>
      </c>
      <c r="B408" t="s">
        <v>336</v>
      </c>
      <c r="C408" s="33">
        <v>19319.53</v>
      </c>
    </row>
    <row r="409" spans="1:3" ht="15">
      <c r="A409" t="s">
        <v>266</v>
      </c>
      <c r="B409" t="s">
        <v>267</v>
      </c>
      <c r="C409" s="33">
        <v>0</v>
      </c>
    </row>
    <row r="410" spans="1:3" ht="15">
      <c r="A410" t="s">
        <v>952</v>
      </c>
      <c r="B410" t="s">
        <v>953</v>
      </c>
      <c r="C410" s="33">
        <v>0</v>
      </c>
    </row>
    <row r="411" spans="1:3" ht="15">
      <c r="A411" t="s">
        <v>280</v>
      </c>
      <c r="B411" t="s">
        <v>281</v>
      </c>
      <c r="C411" s="33">
        <v>343288.85</v>
      </c>
    </row>
    <row r="412" spans="1:3" ht="15">
      <c r="A412" t="s">
        <v>504</v>
      </c>
      <c r="B412" t="s">
        <v>505</v>
      </c>
      <c r="C412" s="33">
        <v>3600</v>
      </c>
    </row>
    <row r="413" spans="1:3" ht="15">
      <c r="A413" t="s">
        <v>548</v>
      </c>
      <c r="B413" t="s">
        <v>549</v>
      </c>
      <c r="C413" s="33">
        <v>12381.84</v>
      </c>
    </row>
    <row r="414" spans="1:3" ht="15">
      <c r="A414" t="s">
        <v>337</v>
      </c>
      <c r="B414" t="s">
        <v>338</v>
      </c>
      <c r="C414" s="33">
        <v>0</v>
      </c>
    </row>
    <row r="415" spans="1:3" ht="15">
      <c r="A415" t="s">
        <v>954</v>
      </c>
      <c r="B415" t="s">
        <v>955</v>
      </c>
      <c r="C415" s="33">
        <v>28788.65</v>
      </c>
    </row>
    <row r="416" spans="1:3" ht="15">
      <c r="A416" t="s">
        <v>398</v>
      </c>
      <c r="B416" t="s">
        <v>399</v>
      </c>
      <c r="C416" s="33">
        <v>11751.380000000001</v>
      </c>
    </row>
    <row r="417" spans="1:3" ht="15">
      <c r="A417" t="s">
        <v>956</v>
      </c>
      <c r="B417" t="s">
        <v>957</v>
      </c>
      <c r="C417" s="33">
        <v>67598.48</v>
      </c>
    </row>
    <row r="418" spans="1:3" ht="15">
      <c r="A418" t="s">
        <v>352</v>
      </c>
      <c r="B418" t="s">
        <v>353</v>
      </c>
      <c r="C418" s="33">
        <v>3597</v>
      </c>
    </row>
    <row r="419" spans="1:3" ht="15">
      <c r="A419" t="s">
        <v>958</v>
      </c>
      <c r="B419" t="s">
        <v>959</v>
      </c>
      <c r="C419" s="33">
        <v>1250000</v>
      </c>
    </row>
    <row r="420" spans="1:3" ht="15">
      <c r="A420" t="s">
        <v>960</v>
      </c>
      <c r="B420" t="s">
        <v>961</v>
      </c>
      <c r="C420" s="33">
        <v>0</v>
      </c>
    </row>
    <row r="421" spans="1:3" ht="15">
      <c r="A421" t="s">
        <v>111</v>
      </c>
      <c r="B421" t="s">
        <v>114</v>
      </c>
      <c r="C421" s="33">
        <v>0</v>
      </c>
    </row>
    <row r="422" spans="1:3" ht="15">
      <c r="A422" t="s">
        <v>155</v>
      </c>
      <c r="B422" t="s">
        <v>156</v>
      </c>
      <c r="C422" s="33">
        <v>0</v>
      </c>
    </row>
    <row r="423" spans="1:3" ht="15">
      <c r="A423" t="s">
        <v>158</v>
      </c>
      <c r="B423" t="s">
        <v>159</v>
      </c>
      <c r="C423" s="33">
        <v>0</v>
      </c>
    </row>
    <row r="424" spans="1:3" ht="15">
      <c r="A424" t="s">
        <v>191</v>
      </c>
      <c r="B424" t="s">
        <v>192</v>
      </c>
      <c r="C424" s="33">
        <v>0</v>
      </c>
    </row>
    <row r="425" spans="1:3" ht="15">
      <c r="A425" t="s">
        <v>382</v>
      </c>
      <c r="B425" t="s">
        <v>383</v>
      </c>
      <c r="C425" s="33">
        <v>0</v>
      </c>
    </row>
    <row r="426" spans="1:3" ht="15">
      <c r="A426" t="s">
        <v>354</v>
      </c>
      <c r="B426" t="s">
        <v>355</v>
      </c>
      <c r="C426" s="33">
        <v>0</v>
      </c>
    </row>
    <row r="427" spans="1:3" ht="15">
      <c r="A427" t="s">
        <v>518</v>
      </c>
      <c r="B427" t="s">
        <v>519</v>
      </c>
      <c r="C427" s="33">
        <v>0</v>
      </c>
    </row>
    <row r="428" spans="1:3" ht="15">
      <c r="A428" t="s">
        <v>767</v>
      </c>
      <c r="C428" s="33">
        <v>4590891.459999999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H18"/>
  <sheetViews>
    <sheetView workbookViewId="0" topLeftCell="A1">
      <selection activeCell="B2174" sqref="B2072:B2199"/>
    </sheetView>
  </sheetViews>
  <sheetFormatPr defaultColWidth="9.140625" defaultRowHeight="15"/>
  <cols>
    <col min="1" max="13" width="9.140625" style="128" customWidth="1"/>
    <col min="14" max="14" width="11.8515625" style="128" bestFit="1" customWidth="1"/>
    <col min="15" max="269" width="9.140625" style="128" customWidth="1"/>
    <col min="270" max="270" width="11.8515625" style="128" bestFit="1" customWidth="1"/>
    <col min="271" max="525" width="9.140625" style="128" customWidth="1"/>
    <col min="526" max="526" width="11.8515625" style="128" bestFit="1" customWidth="1"/>
    <col min="527" max="781" width="9.140625" style="128" customWidth="1"/>
    <col min="782" max="782" width="11.8515625" style="128" bestFit="1" customWidth="1"/>
    <col min="783" max="1037" width="9.140625" style="128" customWidth="1"/>
    <col min="1038" max="1038" width="11.8515625" style="128" bestFit="1" customWidth="1"/>
    <col min="1039" max="1293" width="9.140625" style="128" customWidth="1"/>
    <col min="1294" max="1294" width="11.8515625" style="128" bestFit="1" customWidth="1"/>
    <col min="1295" max="1549" width="9.140625" style="128" customWidth="1"/>
    <col min="1550" max="1550" width="11.8515625" style="128" bestFit="1" customWidth="1"/>
    <col min="1551" max="1805" width="9.140625" style="128" customWidth="1"/>
    <col min="1806" max="1806" width="11.8515625" style="128" bestFit="1" customWidth="1"/>
    <col min="1807" max="2061" width="9.140625" style="128" customWidth="1"/>
    <col min="2062" max="2062" width="11.8515625" style="128" bestFit="1" customWidth="1"/>
    <col min="2063" max="2317" width="9.140625" style="128" customWidth="1"/>
    <col min="2318" max="2318" width="11.8515625" style="128" bestFit="1" customWidth="1"/>
    <col min="2319" max="2573" width="9.140625" style="128" customWidth="1"/>
    <col min="2574" max="2574" width="11.8515625" style="128" bestFit="1" customWidth="1"/>
    <col min="2575" max="2829" width="9.140625" style="128" customWidth="1"/>
    <col min="2830" max="2830" width="11.8515625" style="128" bestFit="1" customWidth="1"/>
    <col min="2831" max="3085" width="9.140625" style="128" customWidth="1"/>
    <col min="3086" max="3086" width="11.8515625" style="128" bestFit="1" customWidth="1"/>
    <col min="3087" max="3341" width="9.140625" style="128" customWidth="1"/>
    <col min="3342" max="3342" width="11.8515625" style="128" bestFit="1" customWidth="1"/>
    <col min="3343" max="3597" width="9.140625" style="128" customWidth="1"/>
    <col min="3598" max="3598" width="11.8515625" style="128" bestFit="1" customWidth="1"/>
    <col min="3599" max="3853" width="9.140625" style="128" customWidth="1"/>
    <col min="3854" max="3854" width="11.8515625" style="128" bestFit="1" customWidth="1"/>
    <col min="3855" max="4109" width="9.140625" style="128" customWidth="1"/>
    <col min="4110" max="4110" width="11.8515625" style="128" bestFit="1" customWidth="1"/>
    <col min="4111" max="4365" width="9.140625" style="128" customWidth="1"/>
    <col min="4366" max="4366" width="11.8515625" style="128" bestFit="1" customWidth="1"/>
    <col min="4367" max="4621" width="9.140625" style="128" customWidth="1"/>
    <col min="4622" max="4622" width="11.8515625" style="128" bestFit="1" customWidth="1"/>
    <col min="4623" max="4877" width="9.140625" style="128" customWidth="1"/>
    <col min="4878" max="4878" width="11.8515625" style="128" bestFit="1" customWidth="1"/>
    <col min="4879" max="5133" width="9.140625" style="128" customWidth="1"/>
    <col min="5134" max="5134" width="11.8515625" style="128" bestFit="1" customWidth="1"/>
    <col min="5135" max="5389" width="9.140625" style="128" customWidth="1"/>
    <col min="5390" max="5390" width="11.8515625" style="128" bestFit="1" customWidth="1"/>
    <col min="5391" max="5645" width="9.140625" style="128" customWidth="1"/>
    <col min="5646" max="5646" width="11.8515625" style="128" bestFit="1" customWidth="1"/>
    <col min="5647" max="5901" width="9.140625" style="128" customWidth="1"/>
    <col min="5902" max="5902" width="11.8515625" style="128" bestFit="1" customWidth="1"/>
    <col min="5903" max="6157" width="9.140625" style="128" customWidth="1"/>
    <col min="6158" max="6158" width="11.8515625" style="128" bestFit="1" customWidth="1"/>
    <col min="6159" max="6413" width="9.140625" style="128" customWidth="1"/>
    <col min="6414" max="6414" width="11.8515625" style="128" bestFit="1" customWidth="1"/>
    <col min="6415" max="6669" width="9.140625" style="128" customWidth="1"/>
    <col min="6670" max="6670" width="11.8515625" style="128" bestFit="1" customWidth="1"/>
    <col min="6671" max="6925" width="9.140625" style="128" customWidth="1"/>
    <col min="6926" max="6926" width="11.8515625" style="128" bestFit="1" customWidth="1"/>
    <col min="6927" max="7181" width="9.140625" style="128" customWidth="1"/>
    <col min="7182" max="7182" width="11.8515625" style="128" bestFit="1" customWidth="1"/>
    <col min="7183" max="7437" width="9.140625" style="128" customWidth="1"/>
    <col min="7438" max="7438" width="11.8515625" style="128" bestFit="1" customWidth="1"/>
    <col min="7439" max="7693" width="9.140625" style="128" customWidth="1"/>
    <col min="7694" max="7694" width="11.8515625" style="128" bestFit="1" customWidth="1"/>
    <col min="7695" max="7949" width="9.140625" style="128" customWidth="1"/>
    <col min="7950" max="7950" width="11.8515625" style="128" bestFit="1" customWidth="1"/>
    <col min="7951" max="8205" width="9.140625" style="128" customWidth="1"/>
    <col min="8206" max="8206" width="11.8515625" style="128" bestFit="1" customWidth="1"/>
    <col min="8207" max="8461" width="9.140625" style="128" customWidth="1"/>
    <col min="8462" max="8462" width="11.8515625" style="128" bestFit="1" customWidth="1"/>
    <col min="8463" max="8717" width="9.140625" style="128" customWidth="1"/>
    <col min="8718" max="8718" width="11.8515625" style="128" bestFit="1" customWidth="1"/>
    <col min="8719" max="8973" width="9.140625" style="128" customWidth="1"/>
    <col min="8974" max="8974" width="11.8515625" style="128" bestFit="1" customWidth="1"/>
    <col min="8975" max="9229" width="9.140625" style="128" customWidth="1"/>
    <col min="9230" max="9230" width="11.8515625" style="128" bestFit="1" customWidth="1"/>
    <col min="9231" max="9485" width="9.140625" style="128" customWidth="1"/>
    <col min="9486" max="9486" width="11.8515625" style="128" bestFit="1" customWidth="1"/>
    <col min="9487" max="9741" width="9.140625" style="128" customWidth="1"/>
    <col min="9742" max="9742" width="11.8515625" style="128" bestFit="1" customWidth="1"/>
    <col min="9743" max="9997" width="9.140625" style="128" customWidth="1"/>
    <col min="9998" max="9998" width="11.8515625" style="128" bestFit="1" customWidth="1"/>
    <col min="9999" max="10253" width="9.140625" style="128" customWidth="1"/>
    <col min="10254" max="10254" width="11.8515625" style="128" bestFit="1" customWidth="1"/>
    <col min="10255" max="10509" width="9.140625" style="128" customWidth="1"/>
    <col min="10510" max="10510" width="11.8515625" style="128" bestFit="1" customWidth="1"/>
    <col min="10511" max="10765" width="9.140625" style="128" customWidth="1"/>
    <col min="10766" max="10766" width="11.8515625" style="128" bestFit="1" customWidth="1"/>
    <col min="10767" max="11021" width="9.140625" style="128" customWidth="1"/>
    <col min="11022" max="11022" width="11.8515625" style="128" bestFit="1" customWidth="1"/>
    <col min="11023" max="11277" width="9.140625" style="128" customWidth="1"/>
    <col min="11278" max="11278" width="11.8515625" style="128" bestFit="1" customWidth="1"/>
    <col min="11279" max="11533" width="9.140625" style="128" customWidth="1"/>
    <col min="11534" max="11534" width="11.8515625" style="128" bestFit="1" customWidth="1"/>
    <col min="11535" max="11789" width="9.140625" style="128" customWidth="1"/>
    <col min="11790" max="11790" width="11.8515625" style="128" bestFit="1" customWidth="1"/>
    <col min="11791" max="12045" width="9.140625" style="128" customWidth="1"/>
    <col min="12046" max="12046" width="11.8515625" style="128" bestFit="1" customWidth="1"/>
    <col min="12047" max="12301" width="9.140625" style="128" customWidth="1"/>
    <col min="12302" max="12302" width="11.8515625" style="128" bestFit="1" customWidth="1"/>
    <col min="12303" max="12557" width="9.140625" style="128" customWidth="1"/>
    <col min="12558" max="12558" width="11.8515625" style="128" bestFit="1" customWidth="1"/>
    <col min="12559" max="12813" width="9.140625" style="128" customWidth="1"/>
    <col min="12814" max="12814" width="11.8515625" style="128" bestFit="1" customWidth="1"/>
    <col min="12815" max="13069" width="9.140625" style="128" customWidth="1"/>
    <col min="13070" max="13070" width="11.8515625" style="128" bestFit="1" customWidth="1"/>
    <col min="13071" max="13325" width="9.140625" style="128" customWidth="1"/>
    <col min="13326" max="13326" width="11.8515625" style="128" bestFit="1" customWidth="1"/>
    <col min="13327" max="13581" width="9.140625" style="128" customWidth="1"/>
    <col min="13582" max="13582" width="11.8515625" style="128" bestFit="1" customWidth="1"/>
    <col min="13583" max="13837" width="9.140625" style="128" customWidth="1"/>
    <col min="13838" max="13838" width="11.8515625" style="128" bestFit="1" customWidth="1"/>
    <col min="13839" max="14093" width="9.140625" style="128" customWidth="1"/>
    <col min="14094" max="14094" width="11.8515625" style="128" bestFit="1" customWidth="1"/>
    <col min="14095" max="14349" width="9.140625" style="128" customWidth="1"/>
    <col min="14350" max="14350" width="11.8515625" style="128" bestFit="1" customWidth="1"/>
    <col min="14351" max="14605" width="9.140625" style="128" customWidth="1"/>
    <col min="14606" max="14606" width="11.8515625" style="128" bestFit="1" customWidth="1"/>
    <col min="14607" max="14861" width="9.140625" style="128" customWidth="1"/>
    <col min="14862" max="14862" width="11.8515625" style="128" bestFit="1" customWidth="1"/>
    <col min="14863" max="15117" width="9.140625" style="128" customWidth="1"/>
    <col min="15118" max="15118" width="11.8515625" style="128" bestFit="1" customWidth="1"/>
    <col min="15119" max="15373" width="9.140625" style="128" customWidth="1"/>
    <col min="15374" max="15374" width="11.8515625" style="128" bestFit="1" customWidth="1"/>
    <col min="15375" max="15629" width="9.140625" style="128" customWidth="1"/>
    <col min="15630" max="15630" width="11.8515625" style="128" bestFit="1" customWidth="1"/>
    <col min="15631" max="15885" width="9.140625" style="128" customWidth="1"/>
    <col min="15886" max="15886" width="11.8515625" style="128" bestFit="1" customWidth="1"/>
    <col min="15887" max="16141" width="9.140625" style="128" customWidth="1"/>
    <col min="16142" max="16142" width="11.8515625" style="128" bestFit="1" customWidth="1"/>
    <col min="16143" max="16384" width="9.140625" style="128" customWidth="1"/>
  </cols>
  <sheetData>
    <row r="1" ht="15">
      <c r="A1" s="128" t="s">
        <v>967</v>
      </c>
    </row>
    <row r="3" spans="1:34" ht="15">
      <c r="A3" s="128" t="s">
        <v>67</v>
      </c>
      <c r="B3" s="128" t="s">
        <v>68</v>
      </c>
      <c r="C3" s="128" t="s">
        <v>69</v>
      </c>
      <c r="D3" s="128" t="s">
        <v>70</v>
      </c>
      <c r="E3" s="128" t="s">
        <v>71</v>
      </c>
      <c r="F3" s="128" t="s">
        <v>72</v>
      </c>
      <c r="G3" s="128" t="s">
        <v>73</v>
      </c>
      <c r="H3" s="128" t="s">
        <v>74</v>
      </c>
      <c r="I3" s="128" t="s">
        <v>75</v>
      </c>
      <c r="J3" s="128" t="s">
        <v>76</v>
      </c>
      <c r="K3" s="128" t="s">
        <v>77</v>
      </c>
      <c r="L3" s="128" t="s">
        <v>78</v>
      </c>
      <c r="M3" s="128" t="s">
        <v>79</v>
      </c>
      <c r="N3" s="128" t="s">
        <v>80</v>
      </c>
      <c r="O3" s="128" t="s">
        <v>81</v>
      </c>
      <c r="P3" s="128" t="s">
        <v>82</v>
      </c>
      <c r="Q3" s="128" t="s">
        <v>83</v>
      </c>
      <c r="R3" s="128" t="s">
        <v>84</v>
      </c>
      <c r="S3" s="128" t="s">
        <v>85</v>
      </c>
      <c r="T3" s="128" t="s">
        <v>86</v>
      </c>
      <c r="U3" s="128" t="s">
        <v>87</v>
      </c>
      <c r="V3" s="128" t="s">
        <v>88</v>
      </c>
      <c r="W3" s="128" t="s">
        <v>89</v>
      </c>
      <c r="X3" s="128" t="s">
        <v>90</v>
      </c>
      <c r="Y3" s="128" t="s">
        <v>91</v>
      </c>
      <c r="Z3" s="128" t="s">
        <v>92</v>
      </c>
      <c r="AA3" s="128" t="s">
        <v>93</v>
      </c>
      <c r="AB3" s="128" t="s">
        <v>94</v>
      </c>
      <c r="AC3" s="128" t="s">
        <v>95</v>
      </c>
      <c r="AD3" s="128" t="s">
        <v>96</v>
      </c>
      <c r="AE3" s="128" t="s">
        <v>97</v>
      </c>
      <c r="AF3" s="128" t="s">
        <v>98</v>
      </c>
      <c r="AG3" s="128" t="s">
        <v>99</v>
      </c>
      <c r="AH3" s="128" t="s">
        <v>100</v>
      </c>
    </row>
    <row r="4" spans="1:34" ht="15">
      <c r="A4" s="128" t="s">
        <v>968</v>
      </c>
      <c r="B4" s="128" t="s">
        <v>102</v>
      </c>
      <c r="C4" s="128" t="s">
        <v>969</v>
      </c>
      <c r="D4" s="128" t="s">
        <v>804</v>
      </c>
      <c r="E4" s="128" t="s">
        <v>102</v>
      </c>
      <c r="F4" s="128">
        <v>2012</v>
      </c>
      <c r="G4" s="128" t="s">
        <v>121</v>
      </c>
      <c r="H4" s="128" t="s">
        <v>850</v>
      </c>
      <c r="I4" s="128" t="s">
        <v>123</v>
      </c>
      <c r="J4" s="128" t="s">
        <v>220</v>
      </c>
      <c r="L4" s="128">
        <v>0</v>
      </c>
      <c r="M4" s="128">
        <v>0</v>
      </c>
      <c r="N4" s="128">
        <v>-22962.420000000002</v>
      </c>
      <c r="O4" s="128">
        <v>0</v>
      </c>
      <c r="P4" s="128">
        <v>22962.420000000002</v>
      </c>
      <c r="Q4" s="128" t="s">
        <v>103</v>
      </c>
      <c r="R4" s="128">
        <v>0</v>
      </c>
      <c r="S4" s="128">
        <v>-3350.01</v>
      </c>
      <c r="T4" s="128">
        <v>-3874.1</v>
      </c>
      <c r="U4" s="128">
        <v>-3559.7000000000003</v>
      </c>
      <c r="V4" s="128">
        <v>-3372.84</v>
      </c>
      <c r="W4" s="128">
        <v>-2196.1</v>
      </c>
      <c r="X4" s="128">
        <v>-1936.33</v>
      </c>
      <c r="Y4" s="128">
        <v>-1588.05</v>
      </c>
      <c r="Z4" s="128">
        <v>-1251.8600000000001</v>
      </c>
      <c r="AA4" s="128">
        <v>-678.65</v>
      </c>
      <c r="AB4" s="128">
        <v>-517.69</v>
      </c>
      <c r="AC4" s="128">
        <v>-452.07</v>
      </c>
      <c r="AD4" s="128">
        <v>-185.02</v>
      </c>
      <c r="AE4" s="128" t="s">
        <v>970</v>
      </c>
      <c r="AF4" s="128" t="s">
        <v>105</v>
      </c>
      <c r="AG4" s="128" t="s">
        <v>970</v>
      </c>
      <c r="AH4" s="128" t="s">
        <v>105</v>
      </c>
    </row>
    <row r="5" spans="1:34" ht="15">
      <c r="A5" s="128" t="s">
        <v>968</v>
      </c>
      <c r="B5" s="128" t="s">
        <v>102</v>
      </c>
      <c r="C5" s="128" t="s">
        <v>969</v>
      </c>
      <c r="D5" s="128" t="s">
        <v>807</v>
      </c>
      <c r="E5" s="128" t="s">
        <v>102</v>
      </c>
      <c r="F5" s="128">
        <v>2012</v>
      </c>
      <c r="G5" s="128" t="s">
        <v>121</v>
      </c>
      <c r="H5" s="128" t="s">
        <v>851</v>
      </c>
      <c r="I5" s="128" t="s">
        <v>123</v>
      </c>
      <c r="J5" s="128" t="s">
        <v>220</v>
      </c>
      <c r="L5" s="128">
        <v>0</v>
      </c>
      <c r="M5" s="128">
        <v>0</v>
      </c>
      <c r="N5" s="128">
        <v>344.43</v>
      </c>
      <c r="O5" s="128">
        <v>0</v>
      </c>
      <c r="P5" s="128">
        <v>-344.43</v>
      </c>
      <c r="Q5" s="128" t="s">
        <v>103</v>
      </c>
      <c r="R5" s="128">
        <v>0</v>
      </c>
      <c r="S5" s="128">
        <v>50.26</v>
      </c>
      <c r="T5" s="128">
        <v>58.13</v>
      </c>
      <c r="U5" s="128">
        <v>53.410000000000004</v>
      </c>
      <c r="V5" s="128">
        <v>50.57</v>
      </c>
      <c r="W5" s="128">
        <v>32.93</v>
      </c>
      <c r="X5" s="128">
        <v>29.04</v>
      </c>
      <c r="Y5" s="128">
        <v>23.82</v>
      </c>
      <c r="Z5" s="128">
        <v>18.77</v>
      </c>
      <c r="AA5" s="128">
        <v>10.18</v>
      </c>
      <c r="AB5" s="128">
        <v>7.76</v>
      </c>
      <c r="AC5" s="128">
        <v>6.78</v>
      </c>
      <c r="AD5" s="128">
        <v>2.7800000000000002</v>
      </c>
      <c r="AE5" s="128" t="s">
        <v>970</v>
      </c>
      <c r="AF5" s="128" t="s">
        <v>105</v>
      </c>
      <c r="AG5" s="128" t="s">
        <v>970</v>
      </c>
      <c r="AH5" s="128" t="s">
        <v>105</v>
      </c>
    </row>
    <row r="6" spans="1:34" ht="15">
      <c r="A6" s="128" t="s">
        <v>968</v>
      </c>
      <c r="B6" s="128" t="s">
        <v>102</v>
      </c>
      <c r="C6" s="128" t="s">
        <v>969</v>
      </c>
      <c r="D6" s="128" t="s">
        <v>852</v>
      </c>
      <c r="E6" s="128" t="s">
        <v>102</v>
      </c>
      <c r="F6" s="128">
        <v>2012</v>
      </c>
      <c r="G6" s="128" t="s">
        <v>121</v>
      </c>
      <c r="H6" s="128" t="s">
        <v>853</v>
      </c>
      <c r="I6" s="128" t="s">
        <v>123</v>
      </c>
      <c r="J6" s="128" t="s">
        <v>220</v>
      </c>
      <c r="L6" s="128">
        <v>0</v>
      </c>
      <c r="M6" s="128">
        <v>0</v>
      </c>
      <c r="N6" s="128">
        <v>-41.34</v>
      </c>
      <c r="O6" s="128">
        <v>0</v>
      </c>
      <c r="P6" s="128">
        <v>41.34</v>
      </c>
      <c r="Q6" s="128" t="s">
        <v>103</v>
      </c>
      <c r="R6" s="128">
        <v>0</v>
      </c>
      <c r="S6" s="128">
        <v>206.21</v>
      </c>
      <c r="T6" s="128">
        <v>218.06</v>
      </c>
      <c r="U6" s="128">
        <v>222.82</v>
      </c>
      <c r="V6" s="128">
        <v>206.29</v>
      </c>
      <c r="W6" s="128">
        <v>153.87</v>
      </c>
      <c r="X6" s="128">
        <v>123.19</v>
      </c>
      <c r="Y6" s="128">
        <v>93.77</v>
      </c>
      <c r="Z6" s="128">
        <v>-1378.05</v>
      </c>
      <c r="AA6" s="128">
        <v>40.29</v>
      </c>
      <c r="AB6" s="128">
        <v>31.240000000000002</v>
      </c>
      <c r="AC6" s="128">
        <v>29.69</v>
      </c>
      <c r="AD6" s="128">
        <v>11.28</v>
      </c>
      <c r="AE6" s="128" t="s">
        <v>970</v>
      </c>
      <c r="AF6" s="128" t="s">
        <v>105</v>
      </c>
      <c r="AG6" s="128" t="s">
        <v>970</v>
      </c>
      <c r="AH6" s="128" t="s">
        <v>105</v>
      </c>
    </row>
    <row r="7" spans="1:34" ht="15">
      <c r="A7" s="128" t="s">
        <v>968</v>
      </c>
      <c r="B7" s="128" t="s">
        <v>102</v>
      </c>
      <c r="C7" s="128" t="s">
        <v>969</v>
      </c>
      <c r="D7" s="128" t="s">
        <v>854</v>
      </c>
      <c r="E7" s="128" t="s">
        <v>102</v>
      </c>
      <c r="F7" s="128">
        <v>2012</v>
      </c>
      <c r="G7" s="128" t="s">
        <v>121</v>
      </c>
      <c r="H7" s="128" t="s">
        <v>855</v>
      </c>
      <c r="I7" s="128" t="s">
        <v>123</v>
      </c>
      <c r="J7" s="128" t="s">
        <v>220</v>
      </c>
      <c r="L7" s="128">
        <v>0</v>
      </c>
      <c r="M7" s="128">
        <v>0</v>
      </c>
      <c r="N7" s="128">
        <v>1831.72</v>
      </c>
      <c r="O7" s="128">
        <v>0</v>
      </c>
      <c r="P7" s="128">
        <v>-1831.72</v>
      </c>
      <c r="Q7" s="128" t="s">
        <v>103</v>
      </c>
      <c r="R7" s="128">
        <v>0</v>
      </c>
      <c r="S7" s="128">
        <v>0</v>
      </c>
      <c r="T7" s="128">
        <v>0</v>
      </c>
      <c r="U7" s="128">
        <v>0</v>
      </c>
      <c r="V7" s="128">
        <v>0</v>
      </c>
      <c r="W7" s="128">
        <v>0</v>
      </c>
      <c r="X7" s="128">
        <v>0</v>
      </c>
      <c r="Y7" s="128">
        <v>0</v>
      </c>
      <c r="Z7" s="128">
        <v>0</v>
      </c>
      <c r="AA7" s="128">
        <v>0</v>
      </c>
      <c r="AB7" s="128">
        <v>0</v>
      </c>
      <c r="AC7" s="128">
        <v>1831.72</v>
      </c>
      <c r="AD7" s="128">
        <v>0</v>
      </c>
      <c r="AE7" s="128" t="s">
        <v>970</v>
      </c>
      <c r="AF7" s="128" t="s">
        <v>105</v>
      </c>
      <c r="AG7" s="128" t="s">
        <v>970</v>
      </c>
      <c r="AH7" s="128" t="s">
        <v>105</v>
      </c>
    </row>
    <row r="8" spans="1:34" ht="15">
      <c r="A8" s="128" t="s">
        <v>968</v>
      </c>
      <c r="B8" s="128" t="s">
        <v>102</v>
      </c>
      <c r="C8" s="128" t="s">
        <v>969</v>
      </c>
      <c r="D8" s="128" t="s">
        <v>856</v>
      </c>
      <c r="E8" s="128" t="s">
        <v>102</v>
      </c>
      <c r="F8" s="128">
        <v>2012</v>
      </c>
      <c r="G8" s="128" t="s">
        <v>121</v>
      </c>
      <c r="H8" s="128" t="s">
        <v>857</v>
      </c>
      <c r="I8" s="128" t="s">
        <v>123</v>
      </c>
      <c r="J8" s="128" t="s">
        <v>220</v>
      </c>
      <c r="L8" s="128">
        <v>0</v>
      </c>
      <c r="M8" s="128">
        <v>0</v>
      </c>
      <c r="N8" s="128">
        <v>0</v>
      </c>
      <c r="O8" s="128">
        <v>0</v>
      </c>
      <c r="P8" s="128">
        <v>0</v>
      </c>
      <c r="Q8" s="128" t="s">
        <v>103</v>
      </c>
      <c r="R8" s="128">
        <v>0</v>
      </c>
      <c r="S8" s="128">
        <v>0</v>
      </c>
      <c r="T8" s="128">
        <v>0</v>
      </c>
      <c r="U8" s="128">
        <v>0</v>
      </c>
      <c r="V8" s="128">
        <v>0</v>
      </c>
      <c r="W8" s="128">
        <v>0</v>
      </c>
      <c r="X8" s="128">
        <v>0</v>
      </c>
      <c r="Y8" s="128">
        <v>0</v>
      </c>
      <c r="Z8" s="128">
        <v>0</v>
      </c>
      <c r="AA8" s="128">
        <v>0</v>
      </c>
      <c r="AB8" s="128">
        <v>0</v>
      </c>
      <c r="AC8" s="128">
        <v>0</v>
      </c>
      <c r="AD8" s="128">
        <v>0</v>
      </c>
      <c r="AE8" s="128" t="s">
        <v>970</v>
      </c>
      <c r="AF8" s="128" t="s">
        <v>105</v>
      </c>
      <c r="AG8" s="128" t="s">
        <v>970</v>
      </c>
      <c r="AH8" s="128" t="s">
        <v>105</v>
      </c>
    </row>
    <row r="9" spans="1:34" ht="15">
      <c r="A9" s="128" t="s">
        <v>968</v>
      </c>
      <c r="B9" s="128" t="s">
        <v>102</v>
      </c>
      <c r="C9" s="128" t="s">
        <v>969</v>
      </c>
      <c r="D9" s="128" t="s">
        <v>810</v>
      </c>
      <c r="E9" s="128" t="s">
        <v>102</v>
      </c>
      <c r="F9" s="128">
        <v>2012</v>
      </c>
      <c r="G9" s="128" t="s">
        <v>121</v>
      </c>
      <c r="H9" s="128" t="s">
        <v>858</v>
      </c>
      <c r="I9" s="128" t="s">
        <v>123</v>
      </c>
      <c r="J9" s="128" t="s">
        <v>220</v>
      </c>
      <c r="L9" s="128">
        <v>0</v>
      </c>
      <c r="M9" s="128">
        <v>0</v>
      </c>
      <c r="N9" s="128">
        <v>-2937</v>
      </c>
      <c r="O9" s="128">
        <v>0</v>
      </c>
      <c r="P9" s="128">
        <v>2937</v>
      </c>
      <c r="Q9" s="128" t="s">
        <v>103</v>
      </c>
      <c r="R9" s="128">
        <v>0</v>
      </c>
      <c r="S9" s="128">
        <v>0</v>
      </c>
      <c r="T9" s="128">
        <v>0</v>
      </c>
      <c r="U9" s="128">
        <v>0</v>
      </c>
      <c r="V9" s="128">
        <v>0</v>
      </c>
      <c r="W9" s="128">
        <v>0</v>
      </c>
      <c r="X9" s="128">
        <v>0</v>
      </c>
      <c r="Y9" s="128">
        <v>0</v>
      </c>
      <c r="Z9" s="128">
        <v>0</v>
      </c>
      <c r="AA9" s="128">
        <v>0</v>
      </c>
      <c r="AB9" s="128">
        <v>0</v>
      </c>
      <c r="AC9" s="128">
        <v>-2937</v>
      </c>
      <c r="AD9" s="128">
        <v>0</v>
      </c>
      <c r="AE9" s="128" t="s">
        <v>970</v>
      </c>
      <c r="AF9" s="128" t="s">
        <v>105</v>
      </c>
      <c r="AG9" s="128" t="s">
        <v>970</v>
      </c>
      <c r="AH9" s="128" t="s">
        <v>105</v>
      </c>
    </row>
    <row r="10" spans="1:34" ht="15">
      <c r="A10" s="128" t="s">
        <v>968</v>
      </c>
      <c r="B10" s="128" t="s">
        <v>102</v>
      </c>
      <c r="C10" s="128" t="s">
        <v>969</v>
      </c>
      <c r="D10" s="128" t="s">
        <v>859</v>
      </c>
      <c r="E10" s="128" t="s">
        <v>102</v>
      </c>
      <c r="F10" s="128">
        <v>2012</v>
      </c>
      <c r="G10" s="128" t="s">
        <v>121</v>
      </c>
      <c r="H10" s="128" t="s">
        <v>860</v>
      </c>
      <c r="I10" s="128" t="s">
        <v>123</v>
      </c>
      <c r="J10" s="128" t="s">
        <v>220</v>
      </c>
      <c r="L10" s="128">
        <v>0</v>
      </c>
      <c r="M10" s="128">
        <v>0</v>
      </c>
      <c r="N10" s="128">
        <v>-44339.31</v>
      </c>
      <c r="O10" s="128">
        <v>0</v>
      </c>
      <c r="P10" s="128">
        <v>44339.31</v>
      </c>
      <c r="Q10" s="128" t="s">
        <v>103</v>
      </c>
      <c r="R10" s="128">
        <v>0</v>
      </c>
      <c r="S10" s="128">
        <v>0</v>
      </c>
      <c r="T10" s="128">
        <v>0</v>
      </c>
      <c r="U10" s="128">
        <v>0</v>
      </c>
      <c r="V10" s="128">
        <v>0</v>
      </c>
      <c r="W10" s="128">
        <v>0</v>
      </c>
      <c r="X10" s="128">
        <v>0</v>
      </c>
      <c r="Y10" s="128">
        <v>-5790.16</v>
      </c>
      <c r="Z10" s="128">
        <v>0</v>
      </c>
      <c r="AA10" s="128">
        <v>-38549.15</v>
      </c>
      <c r="AB10" s="128">
        <v>0</v>
      </c>
      <c r="AC10" s="128">
        <v>0</v>
      </c>
      <c r="AD10" s="128">
        <v>0</v>
      </c>
      <c r="AE10" s="128" t="s">
        <v>970</v>
      </c>
      <c r="AF10" s="128" t="s">
        <v>105</v>
      </c>
      <c r="AG10" s="128" t="s">
        <v>970</v>
      </c>
      <c r="AH10" s="128" t="s">
        <v>105</v>
      </c>
    </row>
    <row r="11" spans="1:34" ht="15">
      <c r="A11" s="128" t="s">
        <v>968</v>
      </c>
      <c r="B11" s="128" t="s">
        <v>102</v>
      </c>
      <c r="C11" s="128" t="s">
        <v>971</v>
      </c>
      <c r="D11" s="128" t="s">
        <v>972</v>
      </c>
      <c r="E11" s="128" t="s">
        <v>102</v>
      </c>
      <c r="F11" s="128">
        <v>2012</v>
      </c>
      <c r="G11" s="128" t="s">
        <v>121</v>
      </c>
      <c r="H11" s="128" t="s">
        <v>973</v>
      </c>
      <c r="I11" s="128" t="s">
        <v>123</v>
      </c>
      <c r="J11" s="128" t="s">
        <v>220</v>
      </c>
      <c r="L11" s="128">
        <v>0</v>
      </c>
      <c r="M11" s="128">
        <v>0</v>
      </c>
      <c r="N11" s="128">
        <v>13603.800000000001</v>
      </c>
      <c r="O11" s="128">
        <v>0</v>
      </c>
      <c r="P11" s="128">
        <v>-13603.800000000001</v>
      </c>
      <c r="Q11" s="128" t="s">
        <v>103</v>
      </c>
      <c r="R11" s="128">
        <v>0</v>
      </c>
      <c r="S11" s="128">
        <v>0</v>
      </c>
      <c r="T11" s="128">
        <v>0</v>
      </c>
      <c r="U11" s="128">
        <v>0</v>
      </c>
      <c r="V11" s="128">
        <v>0</v>
      </c>
      <c r="W11" s="128">
        <v>0</v>
      </c>
      <c r="X11" s="128">
        <v>0</v>
      </c>
      <c r="Y11" s="128">
        <v>0</v>
      </c>
      <c r="Z11" s="128">
        <v>0</v>
      </c>
      <c r="AA11" s="128">
        <v>0</v>
      </c>
      <c r="AB11" s="128">
        <v>0</v>
      </c>
      <c r="AC11" s="128">
        <v>0</v>
      </c>
      <c r="AD11" s="128">
        <v>13603.800000000001</v>
      </c>
      <c r="AE11" s="128" t="s">
        <v>970</v>
      </c>
      <c r="AF11" s="128" t="s">
        <v>105</v>
      </c>
      <c r="AG11" s="128" t="s">
        <v>974</v>
      </c>
      <c r="AH11" s="128" t="s">
        <v>105</v>
      </c>
    </row>
    <row r="12" spans="1:34" ht="15">
      <c r="A12" s="128" t="s">
        <v>968</v>
      </c>
      <c r="B12" s="128" t="s">
        <v>975</v>
      </c>
      <c r="C12" s="128" t="s">
        <v>969</v>
      </c>
      <c r="D12" s="128" t="s">
        <v>976</v>
      </c>
      <c r="E12" s="128" t="s">
        <v>102</v>
      </c>
      <c r="F12" s="128">
        <v>2012</v>
      </c>
      <c r="G12" s="128" t="s">
        <v>121</v>
      </c>
      <c r="H12" s="128" t="s">
        <v>977</v>
      </c>
      <c r="I12" s="128" t="s">
        <v>123</v>
      </c>
      <c r="J12" s="128" t="s">
        <v>978</v>
      </c>
      <c r="L12" s="128">
        <v>0</v>
      </c>
      <c r="M12" s="128">
        <v>0</v>
      </c>
      <c r="N12" s="128">
        <v>-341236</v>
      </c>
      <c r="O12" s="128">
        <v>0</v>
      </c>
      <c r="P12" s="128">
        <v>341236</v>
      </c>
      <c r="Q12" s="128" t="s">
        <v>103</v>
      </c>
      <c r="R12" s="128">
        <v>0</v>
      </c>
      <c r="S12" s="128">
        <v>0</v>
      </c>
      <c r="T12" s="128">
        <v>0</v>
      </c>
      <c r="U12" s="128">
        <v>0</v>
      </c>
      <c r="V12" s="128">
        <v>0</v>
      </c>
      <c r="W12" s="128">
        <v>0</v>
      </c>
      <c r="X12" s="128">
        <v>0</v>
      </c>
      <c r="Y12" s="128">
        <v>0</v>
      </c>
      <c r="Z12" s="128">
        <v>0</v>
      </c>
      <c r="AA12" s="128">
        <v>-341236</v>
      </c>
      <c r="AB12" s="128">
        <v>0</v>
      </c>
      <c r="AC12" s="128">
        <v>0</v>
      </c>
      <c r="AD12" s="128">
        <v>0</v>
      </c>
      <c r="AE12" s="128" t="s">
        <v>970</v>
      </c>
      <c r="AF12" s="128" t="s">
        <v>979</v>
      </c>
      <c r="AG12" s="128" t="s">
        <v>970</v>
      </c>
      <c r="AH12" s="128" t="s">
        <v>105</v>
      </c>
    </row>
    <row r="13" spans="1:34" ht="15">
      <c r="A13" s="128" t="s">
        <v>968</v>
      </c>
      <c r="B13" s="128" t="s">
        <v>975</v>
      </c>
      <c r="C13" s="128" t="s">
        <v>971</v>
      </c>
      <c r="D13" s="128" t="s">
        <v>980</v>
      </c>
      <c r="E13" s="128" t="s">
        <v>102</v>
      </c>
      <c r="F13" s="128">
        <v>2012</v>
      </c>
      <c r="G13" s="128" t="s">
        <v>121</v>
      </c>
      <c r="H13" s="128" t="s">
        <v>981</v>
      </c>
      <c r="I13" s="128" t="s">
        <v>123</v>
      </c>
      <c r="J13" s="128" t="s">
        <v>978</v>
      </c>
      <c r="L13" s="128">
        <v>0</v>
      </c>
      <c r="M13" s="128">
        <v>0</v>
      </c>
      <c r="N13" s="128">
        <v>-1517171</v>
      </c>
      <c r="O13" s="128">
        <v>0</v>
      </c>
      <c r="P13" s="128">
        <v>1517171</v>
      </c>
      <c r="Q13" s="128" t="s">
        <v>103</v>
      </c>
      <c r="R13" s="128">
        <v>0</v>
      </c>
      <c r="S13" s="128">
        <v>0</v>
      </c>
      <c r="T13" s="128">
        <v>0</v>
      </c>
      <c r="U13" s="128">
        <v>0</v>
      </c>
      <c r="V13" s="128">
        <v>0</v>
      </c>
      <c r="W13" s="128">
        <v>0</v>
      </c>
      <c r="X13" s="128">
        <v>0</v>
      </c>
      <c r="Y13" s="128">
        <v>0</v>
      </c>
      <c r="Z13" s="128">
        <v>0</v>
      </c>
      <c r="AA13" s="128">
        <v>0</v>
      </c>
      <c r="AB13" s="128">
        <v>0</v>
      </c>
      <c r="AC13" s="128">
        <v>0</v>
      </c>
      <c r="AD13" s="128">
        <v>-1517171</v>
      </c>
      <c r="AE13" s="128" t="s">
        <v>970</v>
      </c>
      <c r="AF13" s="128" t="s">
        <v>979</v>
      </c>
      <c r="AG13" s="128" t="s">
        <v>974</v>
      </c>
      <c r="AH13" s="128" t="s">
        <v>105</v>
      </c>
    </row>
    <row r="14" spans="1:34" ht="15">
      <c r="A14" s="128" t="s">
        <v>968</v>
      </c>
      <c r="B14" s="128" t="s">
        <v>982</v>
      </c>
      <c r="C14" s="128" t="s">
        <v>969</v>
      </c>
      <c r="D14" s="128" t="s">
        <v>976</v>
      </c>
      <c r="E14" s="128" t="s">
        <v>102</v>
      </c>
      <c r="F14" s="128">
        <v>2012</v>
      </c>
      <c r="G14" s="128" t="s">
        <v>121</v>
      </c>
      <c r="H14" s="128" t="s">
        <v>977</v>
      </c>
      <c r="I14" s="128" t="s">
        <v>123</v>
      </c>
      <c r="J14" s="128" t="s">
        <v>978</v>
      </c>
      <c r="L14" s="128">
        <v>0</v>
      </c>
      <c r="M14" s="128">
        <v>0</v>
      </c>
      <c r="N14" s="128">
        <v>-33932</v>
      </c>
      <c r="O14" s="128">
        <v>0</v>
      </c>
      <c r="P14" s="128">
        <v>33932</v>
      </c>
      <c r="Q14" s="128" t="s">
        <v>103</v>
      </c>
      <c r="R14" s="128">
        <v>0</v>
      </c>
      <c r="S14" s="128">
        <v>0</v>
      </c>
      <c r="T14" s="128">
        <v>0</v>
      </c>
      <c r="U14" s="128">
        <v>0</v>
      </c>
      <c r="V14" s="128">
        <v>0</v>
      </c>
      <c r="W14" s="128">
        <v>0</v>
      </c>
      <c r="X14" s="128">
        <v>0</v>
      </c>
      <c r="Y14" s="128">
        <v>0</v>
      </c>
      <c r="Z14" s="128">
        <v>0</v>
      </c>
      <c r="AA14" s="128">
        <v>-33932</v>
      </c>
      <c r="AB14" s="128">
        <v>0</v>
      </c>
      <c r="AC14" s="128">
        <v>0</v>
      </c>
      <c r="AD14" s="128">
        <v>0</v>
      </c>
      <c r="AE14" s="128" t="s">
        <v>970</v>
      </c>
      <c r="AF14" s="128" t="s">
        <v>983</v>
      </c>
      <c r="AG14" s="128" t="s">
        <v>970</v>
      </c>
      <c r="AH14" s="128" t="s">
        <v>105</v>
      </c>
    </row>
    <row r="15" spans="1:34" ht="15">
      <c r="A15" s="128" t="s">
        <v>968</v>
      </c>
      <c r="B15" s="128" t="s">
        <v>984</v>
      </c>
      <c r="C15" s="128" t="s">
        <v>969</v>
      </c>
      <c r="D15" s="128" t="s">
        <v>976</v>
      </c>
      <c r="E15" s="128" t="s">
        <v>102</v>
      </c>
      <c r="F15" s="128">
        <v>2012</v>
      </c>
      <c r="G15" s="128" t="s">
        <v>121</v>
      </c>
      <c r="H15" s="128" t="s">
        <v>977</v>
      </c>
      <c r="I15" s="128" t="s">
        <v>123</v>
      </c>
      <c r="J15" s="128" t="s">
        <v>978</v>
      </c>
      <c r="L15" s="128">
        <v>0</v>
      </c>
      <c r="M15" s="128">
        <v>0</v>
      </c>
      <c r="N15" s="128">
        <v>-528604</v>
      </c>
      <c r="O15" s="128">
        <v>0</v>
      </c>
      <c r="P15" s="128">
        <v>528604</v>
      </c>
      <c r="Q15" s="128" t="s">
        <v>103</v>
      </c>
      <c r="R15" s="128">
        <v>0</v>
      </c>
      <c r="S15" s="128">
        <v>0</v>
      </c>
      <c r="T15" s="128">
        <v>0</v>
      </c>
      <c r="U15" s="128">
        <v>0</v>
      </c>
      <c r="V15" s="128">
        <v>0</v>
      </c>
      <c r="W15" s="128">
        <v>0</v>
      </c>
      <c r="X15" s="128">
        <v>0</v>
      </c>
      <c r="Y15" s="128">
        <v>0</v>
      </c>
      <c r="Z15" s="128">
        <v>0</v>
      </c>
      <c r="AA15" s="128">
        <v>-528604</v>
      </c>
      <c r="AB15" s="128">
        <v>0</v>
      </c>
      <c r="AC15" s="128">
        <v>0</v>
      </c>
      <c r="AD15" s="128">
        <v>0</v>
      </c>
      <c r="AE15" s="128" t="s">
        <v>970</v>
      </c>
      <c r="AF15" s="128" t="s">
        <v>985</v>
      </c>
      <c r="AG15" s="128" t="s">
        <v>970</v>
      </c>
      <c r="AH15" s="128" t="s">
        <v>105</v>
      </c>
    </row>
    <row r="16" spans="1:34" ht="15">
      <c r="A16" s="128" t="s">
        <v>968</v>
      </c>
      <c r="B16" s="128" t="s">
        <v>986</v>
      </c>
      <c r="C16" s="128" t="s">
        <v>969</v>
      </c>
      <c r="D16" s="128" t="s">
        <v>976</v>
      </c>
      <c r="E16" s="128" t="s">
        <v>102</v>
      </c>
      <c r="F16" s="128">
        <v>2012</v>
      </c>
      <c r="G16" s="128" t="s">
        <v>121</v>
      </c>
      <c r="H16" s="128" t="s">
        <v>977</v>
      </c>
      <c r="I16" s="128" t="s">
        <v>123</v>
      </c>
      <c r="J16" s="128" t="s">
        <v>978</v>
      </c>
      <c r="L16" s="128">
        <v>0</v>
      </c>
      <c r="M16" s="128">
        <v>0</v>
      </c>
      <c r="N16" s="128">
        <v>-148935</v>
      </c>
      <c r="O16" s="128">
        <v>0</v>
      </c>
      <c r="P16" s="128">
        <v>148935</v>
      </c>
      <c r="Q16" s="128" t="s">
        <v>103</v>
      </c>
      <c r="R16" s="128">
        <v>0</v>
      </c>
      <c r="S16" s="128">
        <v>0</v>
      </c>
      <c r="T16" s="128">
        <v>0</v>
      </c>
      <c r="U16" s="128">
        <v>0</v>
      </c>
      <c r="V16" s="128">
        <v>0</v>
      </c>
      <c r="W16" s="128">
        <v>0</v>
      </c>
      <c r="X16" s="128">
        <v>0</v>
      </c>
      <c r="Y16" s="128">
        <v>0</v>
      </c>
      <c r="Z16" s="128">
        <v>0</v>
      </c>
      <c r="AA16" s="128">
        <v>-148935</v>
      </c>
      <c r="AB16" s="128">
        <v>0</v>
      </c>
      <c r="AC16" s="128">
        <v>0</v>
      </c>
      <c r="AD16" s="128">
        <v>0</v>
      </c>
      <c r="AE16" s="128" t="s">
        <v>970</v>
      </c>
      <c r="AF16" s="128" t="s">
        <v>987</v>
      </c>
      <c r="AG16" s="128" t="s">
        <v>970</v>
      </c>
      <c r="AH16" s="128" t="s">
        <v>105</v>
      </c>
    </row>
    <row r="17" spans="1:34" ht="15">
      <c r="A17" s="128" t="s">
        <v>968</v>
      </c>
      <c r="B17" s="128" t="s">
        <v>988</v>
      </c>
      <c r="C17" s="128" t="s">
        <v>969</v>
      </c>
      <c r="D17" s="128" t="s">
        <v>976</v>
      </c>
      <c r="E17" s="128" t="s">
        <v>102</v>
      </c>
      <c r="F17" s="128">
        <v>2012</v>
      </c>
      <c r="G17" s="128" t="s">
        <v>121</v>
      </c>
      <c r="H17" s="128" t="s">
        <v>977</v>
      </c>
      <c r="I17" s="128" t="s">
        <v>123</v>
      </c>
      <c r="J17" s="128" t="s">
        <v>978</v>
      </c>
      <c r="L17" s="128">
        <v>0</v>
      </c>
      <c r="M17" s="128">
        <v>0</v>
      </c>
      <c r="N17" s="128">
        <v>-65332</v>
      </c>
      <c r="O17" s="128">
        <v>0</v>
      </c>
      <c r="P17" s="128">
        <v>65332</v>
      </c>
      <c r="Q17" s="128" t="s">
        <v>103</v>
      </c>
      <c r="R17" s="128">
        <v>0</v>
      </c>
      <c r="S17" s="128">
        <v>0</v>
      </c>
      <c r="T17" s="128">
        <v>0</v>
      </c>
      <c r="U17" s="128">
        <v>0</v>
      </c>
      <c r="V17" s="128">
        <v>0</v>
      </c>
      <c r="W17" s="128">
        <v>0</v>
      </c>
      <c r="X17" s="128">
        <v>0</v>
      </c>
      <c r="Y17" s="128">
        <v>0</v>
      </c>
      <c r="Z17" s="128">
        <v>0</v>
      </c>
      <c r="AA17" s="128">
        <v>-65332</v>
      </c>
      <c r="AB17" s="128">
        <v>0</v>
      </c>
      <c r="AC17" s="128">
        <v>0</v>
      </c>
      <c r="AD17" s="128">
        <v>0</v>
      </c>
      <c r="AE17" s="128" t="s">
        <v>970</v>
      </c>
      <c r="AF17" s="128" t="s">
        <v>989</v>
      </c>
      <c r="AG17" s="128" t="s">
        <v>970</v>
      </c>
      <c r="AH17" s="128" t="s">
        <v>105</v>
      </c>
    </row>
    <row r="18" spans="1:34" s="129" customFormat="1" ht="14.5">
      <c r="A18" s="129" t="s">
        <v>968</v>
      </c>
      <c r="B18" s="129" t="s">
        <v>686</v>
      </c>
      <c r="C18" s="129" t="s">
        <v>969</v>
      </c>
      <c r="D18" s="129" t="s">
        <v>468</v>
      </c>
      <c r="E18" s="129" t="s">
        <v>102</v>
      </c>
      <c r="F18" s="129">
        <v>2012</v>
      </c>
      <c r="G18" s="129" t="s">
        <v>121</v>
      </c>
      <c r="H18" s="129" t="s">
        <v>469</v>
      </c>
      <c r="I18" s="129" t="s">
        <v>123</v>
      </c>
      <c r="J18" s="129" t="s">
        <v>220</v>
      </c>
      <c r="L18" s="129">
        <v>0</v>
      </c>
      <c r="M18" s="129">
        <v>0</v>
      </c>
      <c r="N18" s="130">
        <v>-522324.84</v>
      </c>
      <c r="O18" s="129">
        <v>0</v>
      </c>
      <c r="P18" s="129">
        <v>522324.84</v>
      </c>
      <c r="Q18" s="129" t="s">
        <v>103</v>
      </c>
      <c r="R18" s="129">
        <v>0</v>
      </c>
      <c r="S18" s="129">
        <v>0</v>
      </c>
      <c r="T18" s="129">
        <v>0</v>
      </c>
      <c r="U18" s="129">
        <v>0</v>
      </c>
      <c r="V18" s="129">
        <v>0</v>
      </c>
      <c r="W18" s="129">
        <v>0</v>
      </c>
      <c r="X18" s="129">
        <v>-272129.46</v>
      </c>
      <c r="Y18" s="129">
        <v>0</v>
      </c>
      <c r="Z18" s="129">
        <v>0</v>
      </c>
      <c r="AA18" s="129">
        <v>-46713.93</v>
      </c>
      <c r="AB18" s="129">
        <v>-134549.74</v>
      </c>
      <c r="AC18" s="129">
        <v>-68931.71</v>
      </c>
      <c r="AD18" s="129">
        <v>0</v>
      </c>
      <c r="AE18" s="129" t="s">
        <v>970</v>
      </c>
      <c r="AF18" s="129" t="s">
        <v>687</v>
      </c>
      <c r="AG18" s="129" t="s">
        <v>970</v>
      </c>
      <c r="AH18" s="129" t="s">
        <v>105</v>
      </c>
    </row>
  </sheetData>
  <printOptions/>
  <pageMargins left="0.75" right="0.75" top="1" bottom="1" header="0.5" footer="0.5"/>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11A785AE345948BD39CA25F46752D8" ma:contentTypeVersion="0" ma:contentTypeDescription="Create a new document." ma:contentTypeScope="" ma:versionID="b7f52266229b32dc06d3a76f36bcafce">
  <xsd:schema xmlns:xsd="http://www.w3.org/2001/XMLSchema" xmlns:xs="http://www.w3.org/2001/XMLSchema" xmlns:p="http://schemas.microsoft.com/office/2006/metadata/properties" targetNamespace="http://schemas.microsoft.com/office/2006/metadata/properties" ma:root="true" ma:fieldsID="d476e8e88a7ff487aa0f9596b7fbedd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25A1E9-5C15-4438-AEFA-2320E05D8BDE}">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2B056D6D-6AEF-47E3-931D-55A192C80219}">
  <ds:schemaRefs>
    <ds:schemaRef ds:uri="http://schemas.microsoft.com/sharepoint/v3/contenttype/forms"/>
  </ds:schemaRefs>
</ds:datastoreItem>
</file>

<file path=customXml/itemProps3.xml><?xml version="1.0" encoding="utf-8"?>
<ds:datastoreItem xmlns:ds="http://schemas.openxmlformats.org/officeDocument/2006/customXml" ds:itemID="{25F0586E-E8FF-475E-A282-CC8CEECF61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henryk</cp:lastModifiedBy>
  <cp:lastPrinted>2013-05-17T13:42:47Z</cp:lastPrinted>
  <dcterms:created xsi:type="dcterms:W3CDTF">2012-07-25T22:22:17Z</dcterms:created>
  <dcterms:modified xsi:type="dcterms:W3CDTF">2013-05-20T17:11:53Z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0x0101009D11A785AE345948BD39CA25F46752D8</vt:lpwstr>
  </property>
</Properties>
</file>