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50" windowWidth="18190" windowHeight="10030" activeTab="0"/>
  </bookViews>
  <sheets>
    <sheet name="DES ER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_xlnm.Print_Area" localSheetId="0">'DES ER'!$A$1:$G$42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<sst xmlns="http://schemas.openxmlformats.org/spreadsheetml/2006/main" count="39" uniqueCount="39">
  <si>
    <t>Non-GF Financial Plan</t>
  </si>
  <si>
    <t>Fund Name: KCIT Service</t>
  </si>
  <si>
    <t>Fund Number: 000005461</t>
  </si>
  <si>
    <t>1st Omnibus</t>
  </si>
  <si>
    <t>Prepared by:  Junko Keesecker</t>
  </si>
  <si>
    <t>Date Prepared:  03/20/2012</t>
  </si>
  <si>
    <r>
      <t xml:space="preserve">2011 Actual </t>
    </r>
    <r>
      <rPr>
        <b/>
        <vertAlign val="superscript"/>
        <sz val="12"/>
        <rFont val="Calibri"/>
        <family val="2"/>
        <scheme val="minor"/>
      </rPr>
      <t>1</t>
    </r>
  </si>
  <si>
    <r>
      <t>2012 Adopted</t>
    </r>
    <r>
      <rPr>
        <b/>
        <vertAlign val="superscript"/>
        <sz val="12"/>
        <rFont val="Calibri"/>
        <family val="2"/>
        <scheme val="minor"/>
      </rPr>
      <t>2</t>
    </r>
  </si>
  <si>
    <t xml:space="preserve">2012 Revised  </t>
  </si>
  <si>
    <t>2012 Estimated</t>
  </si>
  <si>
    <t>Estimated-Adopted Change</t>
  </si>
  <si>
    <t>Explanation of Change</t>
  </si>
  <si>
    <t>Beginning Fund Balance</t>
  </si>
  <si>
    <t>Revenues</t>
  </si>
  <si>
    <t>* PC replacement contributions</t>
  </si>
  <si>
    <t>* Interest earnings</t>
  </si>
  <si>
    <t>Total Revenues</t>
  </si>
  <si>
    <t>Expenditures</t>
  </si>
  <si>
    <t>* PC or Thin Client equipment purchases</t>
  </si>
  <si>
    <t>* Central Rate Charges</t>
  </si>
  <si>
    <t xml:space="preserve">* 20% server contingency </t>
  </si>
  <si>
    <t>* Microsoft EA purchases</t>
  </si>
  <si>
    <t>* Q1 Supplemental Request</t>
  </si>
  <si>
    <t>To transfer the accumulated contribution from Elections to a CIP project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</si>
  <si>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</si>
  <si>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</si>
  <si>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</si>
  <si>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</si>
  <si>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</si>
  <si>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</si>
  <si>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>Total Reserves &amp; Designations</t>
  </si>
  <si>
    <t>Ending Undesignated Fund Balance</t>
  </si>
  <si>
    <t>Financial Plan Notes:</t>
  </si>
  <si>
    <r>
      <t>*Reserve for future replacement</t>
    </r>
    <r>
      <rPr>
        <vertAlign val="superscript"/>
        <sz val="10"/>
        <rFont val="Calibri"/>
        <family val="2"/>
        <scheme val="minor"/>
      </rPr>
      <t>5</t>
    </r>
  </si>
  <si>
    <r>
      <t xml:space="preserve">Target Fund Balance </t>
    </r>
    <r>
      <rPr>
        <vertAlign val="superscript"/>
        <sz val="10"/>
        <rFont val="Calibri"/>
        <family val="2"/>
        <scheme val="minor"/>
      </rPr>
      <t>4</t>
    </r>
  </si>
  <si>
    <r>
      <t>1</t>
    </r>
    <r>
      <rPr>
        <sz val="10"/>
        <rFont val="Calibri"/>
        <family val="2"/>
        <scheme val="minor"/>
      </rPr>
      <t xml:space="preserve"> 2011 Actuals are from the 14th Month IBIS.</t>
    </r>
  </si>
  <si>
    <r>
      <t xml:space="preserve">2 </t>
    </r>
    <r>
      <rPr>
        <sz val="10"/>
        <rFont val="Calibri"/>
        <family val="2"/>
        <scheme val="minor"/>
      </rPr>
      <t>2012 Adopted are from the 2012 Adopted Budget Book.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</si>
  <si>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Target fund balance is based on 5% of expenditures.</t>
    </r>
  </si>
  <si>
    <r>
      <t xml:space="preserve">4 </t>
    </r>
    <r>
      <rPr>
        <sz val="10"/>
        <rFont val="Calibri"/>
        <family val="2"/>
        <scheme val="minor"/>
      </rPr>
      <t>Reserve is target fund balance minus annual ending balance.</t>
    </r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</si>
</sst>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color indexed="8"/>
      <name val="Arial"/>
      <family val="2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 vertical="top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37" fontId="6" fillId="0" borderId="0" xfId="20" applyFont="1" applyBorder="1" applyAlignment="1">
      <alignment horizontal="center" wrapText="1"/>
      <protection/>
    </xf>
    <xf numFmtId="0" fontId="5" fillId="3" borderId="0" xfId="0" applyFont="1" applyFill="1" applyBorder="1" applyAlignment="1">
      <alignment horizontal="centerContinuous"/>
    </xf>
    <xf numFmtId="37" fontId="6" fillId="0" borderId="0" xfId="20" applyFont="1" applyBorder="1" applyAlignment="1">
      <alignment horizontal="left"/>
      <protection/>
    </xf>
    <xf numFmtId="37" fontId="6" fillId="3" borderId="1" xfId="20" applyFont="1" applyFill="1" applyBorder="1" applyAlignment="1">
      <alignment horizontal="center" wrapText="1"/>
      <protection/>
    </xf>
    <xf numFmtId="37" fontId="6" fillId="3" borderId="2" xfId="20" applyFont="1" applyFill="1" applyBorder="1" applyAlignment="1">
      <alignment horizontal="center" wrapText="1"/>
      <protection/>
    </xf>
    <xf numFmtId="37" fontId="9" fillId="0" borderId="0" xfId="20" applyFont="1" applyBorder="1" applyAlignment="1">
      <alignment horizontal="centerContinuous" wrapText="1"/>
      <protection/>
    </xf>
    <xf numFmtId="37" fontId="4" fillId="0" borderId="0" xfId="20" applyFont="1" applyBorder="1" applyAlignment="1">
      <alignment horizontal="centerContinuous" wrapText="1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/>
    <xf numFmtId="37" fontId="5" fillId="0" borderId="0" xfId="20" applyFont="1" applyBorder="1" applyAlignment="1">
      <alignment horizontal="centerContinuous" wrapText="1"/>
      <protection/>
    </xf>
    <xf numFmtId="0" fontId="10" fillId="0" borderId="0" xfId="0" applyFont="1" applyBorder="1"/>
    <xf numFmtId="0" fontId="10" fillId="3" borderId="0" xfId="0" applyFont="1" applyFill="1" applyBorder="1" applyAlignment="1">
      <alignment horizontal="centerContinuous"/>
    </xf>
    <xf numFmtId="0" fontId="10" fillId="3" borderId="0" xfId="0" applyFont="1" applyFill="1" applyAlignment="1">
      <alignment/>
    </xf>
    <xf numFmtId="0" fontId="10" fillId="3" borderId="0" xfId="0" applyFont="1" applyFill="1" applyAlignment="1">
      <alignment horizontal="centerContinuous"/>
    </xf>
    <xf numFmtId="0" fontId="10" fillId="3" borderId="0" xfId="0" applyFont="1" applyFill="1"/>
    <xf numFmtId="0" fontId="10" fillId="0" borderId="0" xfId="21" applyFont="1">
      <alignment/>
      <protection/>
    </xf>
    <xf numFmtId="0" fontId="11" fillId="0" borderId="0" xfId="21" applyFont="1">
      <alignment/>
      <protection/>
    </xf>
    <xf numFmtId="0" fontId="10" fillId="0" borderId="2" xfId="21" applyFont="1" applyBorder="1">
      <alignment/>
      <protection/>
    </xf>
    <xf numFmtId="0" fontId="10" fillId="0" borderId="3" xfId="21" applyFont="1" applyBorder="1">
      <alignment/>
      <protection/>
    </xf>
    <xf numFmtId="164" fontId="10" fillId="0" borderId="2" xfId="22" applyNumberFormat="1" applyFont="1" applyBorder="1"/>
    <xf numFmtId="0" fontId="11" fillId="0" borderId="4" xfId="21" applyFont="1" applyBorder="1">
      <alignment/>
      <protection/>
    </xf>
    <xf numFmtId="165" fontId="10" fillId="0" borderId="5" xfId="18" applyNumberFormat="1" applyFont="1" applyBorder="1"/>
    <xf numFmtId="165" fontId="10" fillId="0" borderId="6" xfId="18" applyNumberFormat="1" applyFont="1" applyBorder="1"/>
    <xf numFmtId="37" fontId="10" fillId="0" borderId="7" xfId="20" applyFont="1" applyBorder="1" applyAlignment="1">
      <alignment horizontal="left"/>
      <protection/>
    </xf>
    <xf numFmtId="165" fontId="10" fillId="0" borderId="7" xfId="18" applyNumberFormat="1" applyFont="1" applyBorder="1"/>
    <xf numFmtId="0" fontId="11" fillId="0" borderId="3" xfId="21" applyFont="1" applyBorder="1">
      <alignment/>
      <protection/>
    </xf>
    <xf numFmtId="165" fontId="11" fillId="0" borderId="8" xfId="18" applyNumberFormat="1" applyFont="1" applyBorder="1"/>
    <xf numFmtId="37" fontId="12" fillId="0" borderId="7" xfId="20" applyFont="1" applyBorder="1" applyAlignment="1">
      <alignment horizontal="left"/>
      <protection/>
    </xf>
    <xf numFmtId="165" fontId="10" fillId="0" borderId="6" xfId="18" applyNumberFormat="1" applyFont="1" applyBorder="1" applyAlignment="1">
      <alignment horizontal="left" wrapText="1"/>
    </xf>
    <xf numFmtId="0" fontId="10" fillId="0" borderId="1" xfId="21" applyFont="1" applyBorder="1">
      <alignment/>
      <protection/>
    </xf>
    <xf numFmtId="165" fontId="10" fillId="0" borderId="2" xfId="18" applyNumberFormat="1" applyFont="1" applyBorder="1"/>
    <xf numFmtId="0" fontId="10" fillId="0" borderId="4" xfId="21" applyFont="1" applyBorder="1">
      <alignment/>
      <protection/>
    </xf>
    <xf numFmtId="165" fontId="10" fillId="0" borderId="8" xfId="18" applyNumberFormat="1" applyFont="1" applyBorder="1"/>
    <xf numFmtId="165" fontId="11" fillId="0" borderId="2" xfId="18" applyNumberFormat="1" applyFont="1" applyBorder="1"/>
    <xf numFmtId="0" fontId="10" fillId="0" borderId="0" xfId="21" applyFont="1" applyBorder="1">
      <alignment/>
      <protection/>
    </xf>
    <xf numFmtId="0" fontId="10" fillId="0" borderId="6" xfId="21" applyFont="1" applyBorder="1">
      <alignment/>
      <protection/>
    </xf>
    <xf numFmtId="0" fontId="13" fillId="0" borderId="0" xfId="21" applyFont="1">
      <alignment/>
      <protection/>
    </xf>
    <xf numFmtId="37" fontId="4" fillId="0" borderId="0" xfId="20" applyFont="1" applyBorder="1" applyAlignment="1">
      <alignment horizontal="center" wrapText="1"/>
      <protection/>
    </xf>
    <xf numFmtId="0" fontId="10" fillId="3" borderId="0" xfId="0" applyFont="1" applyFill="1" applyBorder="1" applyAlignment="1">
      <alignment horizontal="left"/>
    </xf>
    <xf numFmtId="37" fontId="10" fillId="0" borderId="0" xfId="20" applyFont="1" applyBorder="1" applyAlignment="1">
      <alignment horizontal="left" wrapText="1"/>
      <protection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IRPLAN.XLS" xfId="20"/>
    <cellStyle name="Normal 4" xfId="21"/>
    <cellStyle name="Currency 2" xfId="22"/>
    <cellStyle name="Comma 2" xfId="23"/>
    <cellStyle name="Comma 2 2" xfId="24"/>
    <cellStyle name="Currency 2 2" xfId="25"/>
    <cellStyle name="Good 2" xfId="26"/>
    <cellStyle name="Normal 2" xfId="27"/>
    <cellStyle name="Normal 2 2" xfId="28"/>
    <cellStyle name="Normal 3" xfId="29"/>
    <cellStyle name="Percent 2" xfId="30"/>
    <cellStyle name="Percent 3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42"/>
  <sheetViews>
    <sheetView tabSelected="1" workbookViewId="0" topLeftCell="A28">
      <selection activeCell="A39" sqref="A39"/>
    </sheetView>
  </sheetViews>
  <sheetFormatPr defaultColWidth="9.140625" defaultRowHeight="12.75"/>
  <cols>
    <col min="1" max="1" width="37.8515625" style="18" customWidth="1"/>
    <col min="2" max="2" width="14.421875" style="18" customWidth="1"/>
    <col min="3" max="6" width="13.421875" style="18" customWidth="1"/>
    <col min="7" max="7" width="31.57421875" style="18" customWidth="1"/>
    <col min="8" max="8" width="24.8515625" style="18" customWidth="1"/>
    <col min="9" max="9" width="32.8515625" style="18" customWidth="1"/>
    <col min="10" max="16384" width="9.140625" style="18" customWidth="1"/>
  </cols>
  <sheetData>
    <row r="1" spans="1:20" s="11" customFormat="1" ht="21">
      <c r="A1" s="6"/>
      <c r="B1" s="7"/>
      <c r="C1" s="7"/>
      <c r="D1" s="7"/>
      <c r="E1" s="7"/>
      <c r="F1" s="7"/>
      <c r="G1" s="7"/>
      <c r="H1" s="8"/>
      <c r="I1" s="9"/>
      <c r="J1" s="9"/>
      <c r="K1" s="9"/>
      <c r="L1" s="9"/>
      <c r="M1" s="10"/>
      <c r="N1" s="10"/>
      <c r="O1" s="10"/>
      <c r="P1" s="10"/>
      <c r="Q1" s="10"/>
      <c r="R1" s="10"/>
      <c r="S1" s="10"/>
      <c r="T1" s="10"/>
    </row>
    <row r="2" spans="1:8" s="13" customFormat="1" ht="20" customHeight="1">
      <c r="A2" s="40" t="s">
        <v>0</v>
      </c>
      <c r="B2" s="40"/>
      <c r="C2" s="40"/>
      <c r="D2" s="40"/>
      <c r="E2" s="40"/>
      <c r="F2" s="40"/>
      <c r="G2" s="40"/>
      <c r="H2" s="12"/>
    </row>
    <row r="3" spans="1:8" s="13" customFormat="1" ht="20" customHeight="1">
      <c r="A3" s="41" t="s">
        <v>1</v>
      </c>
      <c r="B3" s="1"/>
      <c r="C3" s="1"/>
      <c r="D3" s="1"/>
      <c r="E3" s="1"/>
      <c r="F3" s="1"/>
      <c r="G3" s="1"/>
      <c r="H3" s="12"/>
    </row>
    <row r="4" spans="1:20" s="17" customFormat="1" ht="15.5">
      <c r="A4" s="41" t="s">
        <v>2</v>
      </c>
      <c r="B4" s="2"/>
      <c r="C4" s="2"/>
      <c r="D4" s="2"/>
      <c r="E4" s="2"/>
      <c r="F4" s="2"/>
      <c r="G4" s="42" t="s">
        <v>3</v>
      </c>
      <c r="H4" s="14"/>
      <c r="I4" s="15"/>
      <c r="J4" s="15"/>
      <c r="K4" s="15"/>
      <c r="L4" s="16"/>
      <c r="M4" s="16"/>
      <c r="N4" s="16"/>
      <c r="O4" s="16"/>
      <c r="P4" s="16"/>
      <c r="Q4" s="16"/>
      <c r="R4" s="16"/>
      <c r="S4" s="16"/>
      <c r="T4" s="16"/>
    </row>
    <row r="5" spans="1:20" s="17" customFormat="1" ht="15.5">
      <c r="A5" s="41" t="s">
        <v>4</v>
      </c>
      <c r="B5" s="2"/>
      <c r="C5" s="2"/>
      <c r="D5" s="2"/>
      <c r="E5" s="2"/>
      <c r="F5" s="3"/>
      <c r="G5" s="42" t="s">
        <v>5</v>
      </c>
      <c r="H5" s="14"/>
      <c r="I5" s="15"/>
      <c r="J5" s="15"/>
      <c r="K5" s="15"/>
      <c r="L5" s="16"/>
      <c r="M5" s="16"/>
      <c r="N5" s="16"/>
      <c r="O5" s="16"/>
      <c r="P5" s="16"/>
      <c r="Q5" s="16"/>
      <c r="R5" s="16"/>
      <c r="S5" s="16"/>
      <c r="T5" s="16"/>
    </row>
    <row r="6" ht="12.75">
      <c r="H6" s="19"/>
    </row>
    <row r="8" spans="1:7" ht="46.5">
      <c r="A8" s="20"/>
      <c r="B8" s="4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</row>
    <row r="9" spans="1:7" ht="12.75">
      <c r="A9" s="21" t="s">
        <v>12</v>
      </c>
      <c r="B9" s="22">
        <v>1408295</v>
      </c>
      <c r="C9" s="22">
        <v>1356936</v>
      </c>
      <c r="D9" s="22">
        <f>B28</f>
        <v>1210043.74</v>
      </c>
      <c r="E9" s="22">
        <f>B28</f>
        <v>1210043.74</v>
      </c>
      <c r="F9" s="22">
        <f>E9-C9</f>
        <v>-146892.26</v>
      </c>
      <c r="G9" s="22"/>
    </row>
    <row r="10" spans="1:7" ht="12.75">
      <c r="A10" s="23" t="s">
        <v>13</v>
      </c>
      <c r="B10" s="24"/>
      <c r="C10" s="24"/>
      <c r="D10" s="24"/>
      <c r="E10" s="25"/>
      <c r="F10" s="25">
        <f aca="true" t="shared" si="0" ref="F10:F36">E10-C10</f>
        <v>0</v>
      </c>
      <c r="G10" s="25"/>
    </row>
    <row r="11" spans="1:7" ht="12.75">
      <c r="A11" s="26" t="s">
        <v>14</v>
      </c>
      <c r="B11" s="27">
        <v>145611</v>
      </c>
      <c r="C11" s="27">
        <v>377851</v>
      </c>
      <c r="D11" s="27">
        <f>C11</f>
        <v>377851</v>
      </c>
      <c r="E11" s="27">
        <f>D11</f>
        <v>377851</v>
      </c>
      <c r="F11" s="27">
        <f t="shared" si="0"/>
        <v>0</v>
      </c>
      <c r="G11" s="27"/>
    </row>
    <row r="12" spans="1:7" ht="12.75">
      <c r="A12" s="26" t="s">
        <v>15</v>
      </c>
      <c r="B12" s="27">
        <f>158113.83-B11</f>
        <v>12502.829999999987</v>
      </c>
      <c r="C12" s="27">
        <v>12745</v>
      </c>
      <c r="D12" s="27">
        <f>C12</f>
        <v>12745</v>
      </c>
      <c r="E12" s="27">
        <f>D12</f>
        <v>12745</v>
      </c>
      <c r="F12" s="27">
        <f t="shared" si="0"/>
        <v>0</v>
      </c>
      <c r="G12" s="27"/>
    </row>
    <row r="13" spans="1:7" ht="12.75">
      <c r="A13" s="27"/>
      <c r="B13" s="27">
        <v>0</v>
      </c>
      <c r="C13" s="27">
        <v>0</v>
      </c>
      <c r="D13" s="27">
        <v>0</v>
      </c>
      <c r="E13" s="25">
        <v>0</v>
      </c>
      <c r="F13" s="25">
        <f t="shared" si="0"/>
        <v>0</v>
      </c>
      <c r="G13" s="25"/>
    </row>
    <row r="14" spans="1:7" ht="12.75">
      <c r="A14" s="28" t="s">
        <v>16</v>
      </c>
      <c r="B14" s="29">
        <f aca="true" t="shared" si="1" ref="B14:E14">SUM(B10:B13)</f>
        <v>158113.83</v>
      </c>
      <c r="C14" s="29">
        <f t="shared" si="1"/>
        <v>390596</v>
      </c>
      <c r="D14" s="29">
        <f t="shared" si="1"/>
        <v>390596</v>
      </c>
      <c r="E14" s="29">
        <f t="shared" si="1"/>
        <v>390596</v>
      </c>
      <c r="F14" s="29">
        <f t="shared" si="0"/>
        <v>0</v>
      </c>
      <c r="G14" s="29"/>
    </row>
    <row r="15" spans="1:7" ht="12.75">
      <c r="A15" s="23" t="s">
        <v>17</v>
      </c>
      <c r="B15" s="24"/>
      <c r="C15" s="24"/>
      <c r="D15" s="24"/>
      <c r="E15" s="25"/>
      <c r="F15" s="25">
        <f t="shared" si="0"/>
        <v>0</v>
      </c>
      <c r="G15" s="25"/>
    </row>
    <row r="16" spans="1:7" ht="12.75">
      <c r="A16" s="30" t="s">
        <v>18</v>
      </c>
      <c r="B16" s="27">
        <f>-356365.09-B17-B19</f>
        <v>-143496.74000000002</v>
      </c>
      <c r="C16" s="27">
        <f>-188164</f>
        <v>-188164</v>
      </c>
      <c r="D16" s="27">
        <f>C16</f>
        <v>-188164</v>
      </c>
      <c r="E16" s="27">
        <f>D16</f>
        <v>-188164</v>
      </c>
      <c r="F16" s="27">
        <f t="shared" si="0"/>
        <v>0</v>
      </c>
      <c r="G16" s="27"/>
    </row>
    <row r="17" spans="1:7" ht="12.75">
      <c r="A17" s="30" t="s">
        <v>19</v>
      </c>
      <c r="B17" s="27">
        <f>-13180+6732-116</f>
        <v>-6564</v>
      </c>
      <c r="C17" s="27">
        <f>-423-9499+9746</f>
        <v>-176</v>
      </c>
      <c r="D17" s="27">
        <f>C17</f>
        <v>-176</v>
      </c>
      <c r="E17" s="27">
        <f>D17</f>
        <v>-176</v>
      </c>
      <c r="F17" s="27">
        <f t="shared" si="0"/>
        <v>0</v>
      </c>
      <c r="G17" s="27"/>
    </row>
    <row r="18" spans="1:7" ht="12.75">
      <c r="A18" s="30" t="s">
        <v>20</v>
      </c>
      <c r="B18" s="27">
        <v>0</v>
      </c>
      <c r="C18" s="27">
        <v>0</v>
      </c>
      <c r="D18" s="27">
        <v>0</v>
      </c>
      <c r="E18" s="27">
        <v>0</v>
      </c>
      <c r="F18" s="27">
        <f t="shared" si="0"/>
        <v>0</v>
      </c>
      <c r="G18" s="27"/>
    </row>
    <row r="19" spans="1:7" ht="12.75">
      <c r="A19" s="30" t="s">
        <v>21</v>
      </c>
      <c r="B19" s="27">
        <v>-206304.35</v>
      </c>
      <c r="C19" s="27">
        <v>-175747</v>
      </c>
      <c r="D19" s="27">
        <f>C19</f>
        <v>-175747</v>
      </c>
      <c r="E19" s="27">
        <f>D19</f>
        <v>-175747</v>
      </c>
      <c r="F19" s="27">
        <f t="shared" si="0"/>
        <v>0</v>
      </c>
      <c r="G19" s="27"/>
    </row>
    <row r="20" spans="1:7" ht="51.75" customHeight="1">
      <c r="A20" s="30" t="s">
        <v>22</v>
      </c>
      <c r="B20" s="27"/>
      <c r="C20" s="27"/>
      <c r="D20" s="27"/>
      <c r="E20" s="25">
        <v>-621119</v>
      </c>
      <c r="F20" s="27">
        <f t="shared" si="0"/>
        <v>-621119</v>
      </c>
      <c r="G20" s="31" t="s">
        <v>23</v>
      </c>
    </row>
    <row r="21" spans="1:7" ht="12.75">
      <c r="A21" s="27"/>
      <c r="B21" s="27"/>
      <c r="C21" s="27"/>
      <c r="D21" s="27"/>
      <c r="E21" s="25"/>
      <c r="F21" s="25">
        <f t="shared" si="0"/>
        <v>0</v>
      </c>
      <c r="G21" s="25"/>
    </row>
    <row r="22" spans="1:7" ht="12.75">
      <c r="A22" s="28" t="s">
        <v>24</v>
      </c>
      <c r="B22" s="29">
        <f>SUM(B15:B21)</f>
        <v>-356365.09</v>
      </c>
      <c r="C22" s="29">
        <f>SUM(C15:C21)</f>
        <v>-364087</v>
      </c>
      <c r="D22" s="29">
        <f>SUM(D15:D21)</f>
        <v>-364087</v>
      </c>
      <c r="E22" s="29">
        <f>SUM(E16:E20)</f>
        <v>-985206</v>
      </c>
      <c r="F22" s="29">
        <f t="shared" si="0"/>
        <v>-621119</v>
      </c>
      <c r="G22" s="29"/>
    </row>
    <row r="23" spans="1:7" ht="12.75">
      <c r="A23" s="32" t="s">
        <v>25</v>
      </c>
      <c r="B23" s="33"/>
      <c r="C23" s="33"/>
      <c r="D23" s="33"/>
      <c r="E23" s="33"/>
      <c r="F23" s="33">
        <f t="shared" si="0"/>
        <v>0</v>
      </c>
      <c r="G23" s="33"/>
    </row>
    <row r="24" spans="1:7" ht="12.75">
      <c r="A24" s="34" t="s">
        <v>26</v>
      </c>
      <c r="B24" s="24"/>
      <c r="C24" s="24"/>
      <c r="D24" s="24"/>
      <c r="E24" s="25"/>
      <c r="F24" s="25">
        <f t="shared" si="0"/>
        <v>0</v>
      </c>
      <c r="G24" s="25"/>
    </row>
    <row r="25" spans="1:7" ht="12.75">
      <c r="A25" s="34"/>
      <c r="B25" s="27">
        <v>0</v>
      </c>
      <c r="C25" s="27">
        <v>0</v>
      </c>
      <c r="D25" s="27">
        <v>0</v>
      </c>
      <c r="E25" s="25">
        <v>0</v>
      </c>
      <c r="F25" s="25">
        <f t="shared" si="0"/>
        <v>0</v>
      </c>
      <c r="G25" s="25"/>
    </row>
    <row r="26" spans="1:7" ht="12.75">
      <c r="A26" s="34"/>
      <c r="B26" s="27"/>
      <c r="C26" s="27"/>
      <c r="D26" s="27"/>
      <c r="E26" s="25"/>
      <c r="F26" s="25">
        <f t="shared" si="0"/>
        <v>0</v>
      </c>
      <c r="G26" s="25"/>
    </row>
    <row r="27" spans="1:7" ht="12.75">
      <c r="A27" s="21" t="s">
        <v>27</v>
      </c>
      <c r="B27" s="35">
        <f aca="true" t="shared" si="2" ref="B27:E27">SUM(B24:B26)</f>
        <v>0</v>
      </c>
      <c r="C27" s="35">
        <f t="shared" si="2"/>
        <v>0</v>
      </c>
      <c r="D27" s="35">
        <f t="shared" si="2"/>
        <v>0</v>
      </c>
      <c r="E27" s="35">
        <f t="shared" si="2"/>
        <v>0</v>
      </c>
      <c r="F27" s="35">
        <f t="shared" si="0"/>
        <v>0</v>
      </c>
      <c r="G27" s="35"/>
    </row>
    <row r="28" spans="1:7" ht="12.75">
      <c r="A28" s="32" t="s">
        <v>28</v>
      </c>
      <c r="B28" s="36">
        <f>B9+B14+B22+B23+B27</f>
        <v>1210043.74</v>
      </c>
      <c r="C28" s="36">
        <f>C9+C14+C22+C23+C27</f>
        <v>1383445</v>
      </c>
      <c r="D28" s="36">
        <f>D9+D14+D22+D23+D27</f>
        <v>1236552.74</v>
      </c>
      <c r="E28" s="36">
        <f>E9+E14+E22+E23+E27</f>
        <v>615433.74</v>
      </c>
      <c r="F28" s="36">
        <f t="shared" si="0"/>
        <v>-768011.26</v>
      </c>
      <c r="G28" s="36"/>
    </row>
    <row r="29" spans="1:7" ht="12.75">
      <c r="A29" s="34" t="s">
        <v>29</v>
      </c>
      <c r="B29" s="24"/>
      <c r="C29" s="24"/>
      <c r="D29" s="24"/>
      <c r="E29" s="25"/>
      <c r="F29" s="25">
        <f t="shared" si="0"/>
        <v>0</v>
      </c>
      <c r="G29" s="25"/>
    </row>
    <row r="30" spans="1:7" ht="14.5">
      <c r="A30" s="26" t="s">
        <v>33</v>
      </c>
      <c r="B30" s="27">
        <f>SUM(B36)-B28</f>
        <v>-1192225.4855</v>
      </c>
      <c r="C30" s="27">
        <v>-1365241</v>
      </c>
      <c r="D30" s="27">
        <f>SUM(D36)-D28</f>
        <v>-1218348.39</v>
      </c>
      <c r="E30" s="27">
        <f>SUM(E36)-E28</f>
        <v>-597229.39</v>
      </c>
      <c r="F30" s="27">
        <f t="shared" si="0"/>
        <v>768011.61</v>
      </c>
      <c r="G30" s="27"/>
    </row>
    <row r="31" spans="1:7" ht="12.75">
      <c r="A31" s="34"/>
      <c r="B31" s="27">
        <v>0</v>
      </c>
      <c r="C31" s="27">
        <v>0</v>
      </c>
      <c r="D31" s="27">
        <v>0</v>
      </c>
      <c r="E31" s="25">
        <v>0</v>
      </c>
      <c r="F31" s="25">
        <f t="shared" si="0"/>
        <v>0</v>
      </c>
      <c r="G31" s="25"/>
    </row>
    <row r="32" spans="1:7" ht="12.75">
      <c r="A32" s="34"/>
      <c r="B32" s="27"/>
      <c r="C32" s="27"/>
      <c r="D32" s="27"/>
      <c r="E32" s="25"/>
      <c r="F32" s="25">
        <f t="shared" si="0"/>
        <v>0</v>
      </c>
      <c r="G32" s="25"/>
    </row>
    <row r="33" spans="1:7" ht="12.75">
      <c r="A33" s="21" t="s">
        <v>30</v>
      </c>
      <c r="B33" s="35">
        <f aca="true" t="shared" si="3" ref="B33:E33">SUM(B29:B32)</f>
        <v>-1192225.4855</v>
      </c>
      <c r="C33" s="35">
        <f t="shared" si="3"/>
        <v>-1365241</v>
      </c>
      <c r="D33" s="35">
        <f t="shared" si="3"/>
        <v>-1218348.39</v>
      </c>
      <c r="E33" s="35">
        <f t="shared" si="3"/>
        <v>-597229.39</v>
      </c>
      <c r="F33" s="35">
        <f t="shared" si="0"/>
        <v>768011.61</v>
      </c>
      <c r="G33" s="35"/>
    </row>
    <row r="34" spans="1:7" ht="12.75">
      <c r="A34" s="32" t="s">
        <v>31</v>
      </c>
      <c r="B34" s="22">
        <f aca="true" t="shared" si="4" ref="B34:F34">B28+B33</f>
        <v>17818.25450000004</v>
      </c>
      <c r="C34" s="22">
        <f>C28+C33</f>
        <v>18204</v>
      </c>
      <c r="D34" s="22">
        <f t="shared" si="4"/>
        <v>18204.350000000093</v>
      </c>
      <c r="E34" s="22">
        <f t="shared" si="4"/>
        <v>18204.349999999977</v>
      </c>
      <c r="F34" s="22">
        <f t="shared" si="4"/>
        <v>0.34999999997671694</v>
      </c>
      <c r="G34" s="22"/>
    </row>
    <row r="35" spans="1:7" ht="12.75">
      <c r="A35" s="34"/>
      <c r="B35" s="37"/>
      <c r="C35" s="37"/>
      <c r="D35" s="37"/>
      <c r="E35" s="38"/>
      <c r="F35" s="38">
        <f t="shared" si="0"/>
        <v>0</v>
      </c>
      <c r="G35" s="38"/>
    </row>
    <row r="36" spans="1:7" ht="14.5">
      <c r="A36" s="20" t="s">
        <v>34</v>
      </c>
      <c r="B36" s="22">
        <f>-SUM(B22)*0.05</f>
        <v>17818.254500000003</v>
      </c>
      <c r="C36" s="22">
        <f>-SUM(C22)*0.05</f>
        <v>18204.350000000002</v>
      </c>
      <c r="D36" s="22">
        <f>-SUM(D22)*0.05</f>
        <v>18204.350000000002</v>
      </c>
      <c r="E36" s="22">
        <f>-SUM(E16:E19)*0.05</f>
        <v>18204.350000000002</v>
      </c>
      <c r="F36" s="22">
        <f t="shared" si="0"/>
        <v>0</v>
      </c>
      <c r="G36" s="22"/>
    </row>
    <row r="38" ht="12.75">
      <c r="A38" s="19" t="s">
        <v>32</v>
      </c>
    </row>
    <row r="39" ht="14.5">
      <c r="A39" s="39" t="s">
        <v>35</v>
      </c>
    </row>
    <row r="40" ht="14.5">
      <c r="A40" s="39" t="s">
        <v>36</v>
      </c>
    </row>
    <row r="41" ht="14.5">
      <c r="A41" s="18" t="s">
        <v>37</v>
      </c>
    </row>
    <row r="42" ht="14.5">
      <c r="A42" s="39" t="s">
        <v>38</v>
      </c>
    </row>
  </sheetData>
  <mergeCells count="1">
    <mergeCell ref="A2:G2"/>
  </mergeCells>
  <printOptions horizontalCentered="1"/>
  <pageMargins left="0.75" right="0.75" top="0.7" bottom="0.76" header="0.5" footer="0.46"/>
  <pageSetup fitToHeight="1" fitToWidth="1" horizontalDpi="600" verticalDpi="600" orientation="portrait" scale="66" r:id="rId1"/>
  <headerFooter alignWithMargins="0">
    <oddFooter>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Nygard</dc:creator>
  <cp:keywords/>
  <dc:description/>
  <cp:lastModifiedBy>walshj</cp:lastModifiedBy>
  <cp:lastPrinted>2012-04-17T15:57:25Z</cp:lastPrinted>
  <dcterms:created xsi:type="dcterms:W3CDTF">2012-04-17T14:38:13Z</dcterms:created>
  <dcterms:modified xsi:type="dcterms:W3CDTF">2012-04-17T15:57:27Z</dcterms:modified>
  <cp:category/>
  <cp:version/>
  <cp:contentType/>
  <cp:contentStatus/>
</cp:coreProperties>
</file>