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32" windowWidth="10392" windowHeight="5640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Plan'!$A$2:$G$35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<sst xmlns="http://schemas.openxmlformats.org/spreadsheetml/2006/main" count="40" uniqueCount="40">
  <si>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</si>
  <si>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</si>
  <si>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</si>
  <si>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</si>
  <si>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</si>
  <si>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</si>
  <si>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</si>
  <si>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</si>
  <si>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</si>
  <si>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</si>
  <si>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</si>
  <si>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</si>
  <si>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</si>
  <si>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</si>
  <si>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</si>
  <si>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</si>
  <si>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</si>
  <si>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 xml:space="preserve">2012 Revised  </t>
  </si>
  <si>
    <t>2012 Estimated</t>
  </si>
  <si>
    <t>1st Omnibus</t>
  </si>
  <si>
    <r>
      <t xml:space="preserve">2011 Actual </t>
    </r>
    <r>
      <rPr>
        <b/>
        <vertAlign val="superscript"/>
        <sz val="12"/>
        <rFont val="Calibri"/>
        <family val="2"/>
        <scheme val="minor"/>
      </rPr>
      <t>1</t>
    </r>
  </si>
  <si>
    <r>
      <t>2012 Adopted</t>
    </r>
    <r>
      <rPr>
        <b/>
        <vertAlign val="superscript"/>
        <sz val="12"/>
        <rFont val="Calibri"/>
        <family val="2"/>
        <scheme val="minor"/>
      </rPr>
      <t>2</t>
    </r>
  </si>
  <si>
    <r>
      <t>Target Fund Balance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</si>
  <si>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2 </t>
    </r>
    <r>
      <rPr>
        <sz val="12"/>
        <rFont val="Calibri"/>
        <family val="2"/>
        <scheme val="minor"/>
      </rPr>
      <t>Adopted is taken from 2012 Adopted Budget Book.</t>
    </r>
  </si>
  <si>
    <r>
      <t xml:space="preserve">1 </t>
    </r>
    <r>
      <rPr>
        <sz val="12"/>
        <rFont val="Calibri"/>
        <family val="2"/>
        <scheme val="minor"/>
      </rPr>
      <t>Actuals are taken from ARMS 14th Month.</t>
    </r>
  </si>
  <si>
    <t>Fund Name:  Flood Control Contract Fund</t>
  </si>
  <si>
    <t>Prepared by:  Jennifer Lehman, Budget Analyst, PSB</t>
  </si>
  <si>
    <t>Date Prepared:  3/23/2012</t>
  </si>
  <si>
    <t>Fund Number: 000001561</t>
  </si>
  <si>
    <t xml:space="preserve">Flood District Levy - Operating </t>
  </si>
  <si>
    <t>Other Operating Revenues</t>
  </si>
  <si>
    <t>Capital Program Revenues</t>
  </si>
  <si>
    <t>Operating Expenses</t>
  </si>
  <si>
    <t>Capital Program Expenditures</t>
  </si>
  <si>
    <t>Capital Carryover Reinstatements</t>
  </si>
  <si>
    <t>Reinstating the remainder of 2011's capital budget.</t>
  </si>
  <si>
    <t>Reinstating the remainder of 2011's capital program revenues.</t>
  </si>
  <si>
    <r>
      <t>3</t>
    </r>
    <r>
      <rPr>
        <sz val="12"/>
        <rFont val="Calibri"/>
        <family val="2"/>
        <scheme val="minor"/>
      </rPr>
      <t xml:space="preserve"> As a reimbursable, contract fund, the Target Fund Balance is zero.</t>
    </r>
  </si>
  <si>
    <t>Due to the timing of reimbursements from the District, the fund has a beginning fund balance.</t>
  </si>
  <si>
    <t>Revenues are reduced to bring the ending fund balance to zero.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</si>
</sst>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4" fillId="0" borderId="0">
      <alignment/>
      <protection/>
    </xf>
  </cellStyleXfs>
  <cellXfs count="117">
    <xf numFmtId="0" fontId="0" fillId="0" borderId="0" xfId="0"/>
    <xf numFmtId="0" fontId="0" fillId="0" borderId="0" xfId="0" applyBorder="1"/>
    <xf numFmtId="37" fontId="3" fillId="0" borderId="0" xfId="20" applyFont="1" applyBorder="1" applyAlignment="1">
      <alignment horizontal="centerContinuous" wrapText="1"/>
      <protection/>
    </xf>
    <xf numFmtId="37" fontId="5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0" applyFont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6" fillId="0" borderId="0" xfId="20" applyFont="1" applyBorder="1" applyAlignment="1">
      <alignment horizontal="centerContinuous" wrapText="1"/>
      <protection/>
    </xf>
    <xf numFmtId="37" fontId="2" fillId="2" borderId="0" xfId="20" applyFont="1" applyFill="1" applyAlignment="1">
      <alignment horizontal="center" wrapText="1"/>
      <protection/>
    </xf>
    <xf numFmtId="0" fontId="4" fillId="2" borderId="0" xfId="0" applyFont="1" applyFill="1"/>
    <xf numFmtId="164" fontId="2" fillId="0" borderId="0" xfId="18" applyNumberFormat="1" applyFont="1" applyBorder="1"/>
    <xf numFmtId="164" fontId="2" fillId="0" borderId="0" xfId="18" applyNumberFormat="1" applyFont="1"/>
    <xf numFmtId="0" fontId="2" fillId="0" borderId="0" xfId="0" applyFont="1"/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164" fontId="4" fillId="0" borderId="0" xfId="18" applyNumberFormat="1" applyFont="1" applyFill="1" applyBorder="1"/>
    <xf numFmtId="164" fontId="2" fillId="0" borderId="0" xfId="18" applyNumberFormat="1" applyFont="1" applyFill="1" applyBorder="1"/>
    <xf numFmtId="164" fontId="4" fillId="0" borderId="0" xfId="18" applyNumberFormat="1" applyFont="1" applyAlignment="1">
      <alignment horizontal="right"/>
    </xf>
    <xf numFmtId="37" fontId="7" fillId="0" borderId="0" xfId="20" applyFont="1" applyBorder="1">
      <alignment/>
      <protection/>
    </xf>
    <xf numFmtId="0" fontId="7" fillId="0" borderId="0" xfId="0" applyFont="1"/>
    <xf numFmtId="0" fontId="7" fillId="0" borderId="0" xfId="0" applyFont="1" applyBorder="1"/>
    <xf numFmtId="37" fontId="4" fillId="0" borderId="0" xfId="20" applyFont="1" applyBorder="1">
      <alignment/>
      <protection/>
    </xf>
    <xf numFmtId="0" fontId="7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8" fillId="0" borderId="0" xfId="0" applyFont="1" applyBorder="1"/>
    <xf numFmtId="0" fontId="9" fillId="0" borderId="0" xfId="0" applyFont="1" applyBorder="1"/>
    <xf numFmtId="37" fontId="10" fillId="0" borderId="0" xfId="20" applyFont="1" applyBorder="1">
      <alignment/>
      <protection/>
    </xf>
    <xf numFmtId="37" fontId="9" fillId="0" borderId="0" xfId="20" applyFont="1" applyBorder="1">
      <alignment/>
      <protection/>
    </xf>
    <xf numFmtId="0" fontId="9" fillId="0" borderId="0" xfId="0" applyFont="1"/>
    <xf numFmtId="0" fontId="12" fillId="2" borderId="0" xfId="0" applyFont="1" applyFill="1" applyBorder="1" applyAlignment="1">
      <alignment horizontal="left"/>
    </xf>
    <xf numFmtId="37" fontId="13" fillId="0" borderId="0" xfId="20" applyFont="1" applyBorder="1" applyAlignment="1">
      <alignment horizontal="center" wrapText="1"/>
      <protection/>
    </xf>
    <xf numFmtId="0" fontId="12" fillId="2" borderId="0" xfId="0" applyFont="1" applyFill="1" applyBorder="1" applyAlignment="1">
      <alignment horizontal="centerContinuous"/>
    </xf>
    <xf numFmtId="37" fontId="12" fillId="0" borderId="0" xfId="20" applyFont="1" applyBorder="1" applyAlignment="1">
      <alignment horizontal="left" wrapText="1"/>
      <protection/>
    </xf>
    <xf numFmtId="37" fontId="13" fillId="0" borderId="0" xfId="20" applyFont="1" applyBorder="1" applyAlignment="1">
      <alignment horizontal="left"/>
      <protection/>
    </xf>
    <xf numFmtId="37" fontId="13" fillId="0" borderId="1" xfId="20" applyFont="1" applyBorder="1" applyAlignment="1">
      <alignment horizontal="left" wrapText="1"/>
      <protection/>
    </xf>
    <xf numFmtId="37" fontId="14" fillId="0" borderId="0" xfId="20" applyFont="1" applyBorder="1" applyAlignment="1">
      <alignment horizontal="left" wrapText="1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7" fontId="12" fillId="0" borderId="0" xfId="20" applyFont="1" applyBorder="1" applyAlignment="1">
      <alignment horizontal="centerContinuous" wrapText="1"/>
      <protection/>
    </xf>
    <xf numFmtId="0" fontId="12" fillId="0" borderId="0" xfId="0" applyFont="1" applyBorder="1"/>
    <xf numFmtId="37" fontId="13" fillId="2" borderId="2" xfId="20" applyFont="1" applyFill="1" applyBorder="1" applyAlignment="1" applyProtection="1">
      <alignment horizontal="left" wrapText="1"/>
      <protection/>
    </xf>
    <xf numFmtId="37" fontId="13" fillId="2" borderId="3" xfId="20" applyFont="1" applyFill="1" applyBorder="1" applyAlignment="1">
      <alignment horizontal="center" wrapText="1"/>
      <protection/>
    </xf>
    <xf numFmtId="37" fontId="13" fillId="2" borderId="4" xfId="20" applyFont="1" applyFill="1" applyBorder="1" applyAlignment="1">
      <alignment horizontal="center" wrapText="1"/>
      <protection/>
    </xf>
    <xf numFmtId="37" fontId="13" fillId="2" borderId="5" xfId="20" applyFont="1" applyFill="1" applyBorder="1" applyAlignment="1">
      <alignment horizontal="center" wrapText="1"/>
      <protection/>
    </xf>
    <xf numFmtId="37" fontId="13" fillId="2" borderId="6" xfId="20" applyFont="1" applyFill="1" applyBorder="1" applyAlignment="1">
      <alignment horizontal="center" wrapText="1"/>
      <protection/>
    </xf>
    <xf numFmtId="37" fontId="13" fillId="2" borderId="7" xfId="20" applyFont="1" applyFill="1" applyBorder="1" applyAlignment="1">
      <alignment horizontal="center" wrapText="1"/>
      <protection/>
    </xf>
    <xf numFmtId="37" fontId="13" fillId="2" borderId="2" xfId="20" applyFont="1" applyFill="1" applyBorder="1" applyAlignment="1">
      <alignment horizontal="center" wrapText="1"/>
      <protection/>
    </xf>
    <xf numFmtId="164" fontId="13" fillId="0" borderId="4" xfId="18" applyNumberFormat="1" applyFont="1" applyFill="1" applyBorder="1" applyAlignment="1">
      <alignment/>
    </xf>
    <xf numFmtId="164" fontId="13" fillId="0" borderId="8" xfId="18" applyNumberFormat="1" applyFont="1" applyFill="1" applyBorder="1" applyAlignment="1">
      <alignment/>
    </xf>
    <xf numFmtId="37" fontId="13" fillId="0" borderId="9" xfId="20" applyFont="1" applyFill="1" applyBorder="1" applyAlignment="1">
      <alignment horizontal="left" vertical="center"/>
      <protection/>
    </xf>
    <xf numFmtId="164" fontId="12" fillId="0" borderId="9" xfId="18" applyNumberFormat="1" applyFont="1" applyFill="1" applyBorder="1" applyAlignment="1">
      <alignment vertical="center"/>
    </xf>
    <xf numFmtId="164" fontId="12" fillId="0" borderId="10" xfId="18" applyNumberFormat="1" applyFont="1" applyFill="1" applyBorder="1" applyAlignment="1">
      <alignment vertical="center"/>
    </xf>
    <xf numFmtId="164" fontId="12" fillId="0" borderId="11" xfId="18" applyNumberFormat="1" applyFont="1" applyBorder="1" applyAlignment="1">
      <alignment vertical="center"/>
    </xf>
    <xf numFmtId="164" fontId="12" fillId="0" borderId="12" xfId="18" applyNumberFormat="1" applyFont="1" applyBorder="1" applyAlignment="1">
      <alignment vertical="center"/>
    </xf>
    <xf numFmtId="164" fontId="12" fillId="0" borderId="11" xfId="18" applyNumberFormat="1" applyFont="1" applyBorder="1" applyAlignment="1">
      <alignment vertical="center" wrapText="1"/>
    </xf>
    <xf numFmtId="37" fontId="12" fillId="0" borderId="9" xfId="20" applyFont="1" applyFill="1" applyBorder="1" applyAlignment="1">
      <alignment horizontal="left" vertical="center"/>
      <protection/>
    </xf>
    <xf numFmtId="164" fontId="12" fillId="0" borderId="9" xfId="18" applyNumberFormat="1" applyFont="1" applyBorder="1" applyAlignment="1">
      <alignment vertical="center" wrapText="1"/>
    </xf>
    <xf numFmtId="37" fontId="13" fillId="0" borderId="2" xfId="20" applyFont="1" applyFill="1" applyBorder="1" applyAlignment="1">
      <alignment horizontal="left" vertical="center"/>
      <protection/>
    </xf>
    <xf numFmtId="164" fontId="13" fillId="0" borderId="2" xfId="18" applyNumberFormat="1" applyFont="1" applyFill="1" applyBorder="1" applyAlignment="1">
      <alignment vertical="center"/>
    </xf>
    <xf numFmtId="164" fontId="13" fillId="0" borderId="2" xfId="18" applyNumberFormat="1" applyFont="1" applyBorder="1" applyAlignment="1">
      <alignment vertical="center" wrapText="1"/>
    </xf>
    <xf numFmtId="164" fontId="12" fillId="0" borderId="9" xfId="18" applyNumberFormat="1" applyFont="1" applyBorder="1" applyAlignment="1">
      <alignment vertical="center"/>
    </xf>
    <xf numFmtId="164" fontId="12" fillId="0" borderId="10" xfId="18" applyNumberFormat="1" applyFont="1" applyFill="1" applyBorder="1" applyAlignment="1">
      <alignment horizontal="center" vertical="center"/>
    </xf>
    <xf numFmtId="37" fontId="13" fillId="0" borderId="13" xfId="20" applyFont="1" applyFill="1" applyBorder="1" applyAlignment="1">
      <alignment horizontal="left" vertical="center"/>
      <protection/>
    </xf>
    <xf numFmtId="164" fontId="13" fillId="0" borderId="13" xfId="18" applyNumberFormat="1" applyFont="1" applyFill="1" applyBorder="1" applyAlignment="1">
      <alignment vertical="center"/>
    </xf>
    <xf numFmtId="164" fontId="13" fillId="0" borderId="13" xfId="18" applyNumberFormat="1" applyFont="1" applyBorder="1" applyAlignment="1">
      <alignment vertical="center"/>
    </xf>
    <xf numFmtId="164" fontId="12" fillId="0" borderId="13" xfId="18" applyNumberFormat="1" applyFont="1" applyBorder="1" applyAlignment="1">
      <alignment vertical="center" wrapText="1"/>
    </xf>
    <xf numFmtId="164" fontId="12" fillId="3" borderId="2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>
      <alignment vertical="center"/>
    </xf>
    <xf numFmtId="164" fontId="12" fillId="3" borderId="4" xfId="18" applyNumberFormat="1" applyFont="1" applyFill="1" applyBorder="1" applyAlignment="1">
      <alignment vertical="center"/>
    </xf>
    <xf numFmtId="164" fontId="12" fillId="0" borderId="7" xfId="18" applyNumberFormat="1" applyFont="1" applyBorder="1" applyAlignment="1">
      <alignment vertical="center"/>
    </xf>
    <xf numFmtId="164" fontId="12" fillId="0" borderId="2" xfId="18" applyNumberFormat="1" applyFont="1" applyBorder="1" applyAlignment="1">
      <alignment vertical="center" wrapText="1"/>
    </xf>
    <xf numFmtId="164" fontId="12" fillId="0" borderId="9" xfId="18" applyNumberFormat="1" applyFont="1" applyFill="1" applyBorder="1" applyAlignment="1" quotePrefix="1">
      <alignment vertical="center"/>
    </xf>
    <xf numFmtId="164" fontId="12" fillId="0" borderId="2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 quotePrefix="1">
      <alignment vertical="center"/>
    </xf>
    <xf numFmtId="164" fontId="12" fillId="0" borderId="0" xfId="18" applyNumberFormat="1" applyFont="1" applyFill="1" applyBorder="1" applyAlignment="1">
      <alignment vertical="center"/>
    </xf>
    <xf numFmtId="164" fontId="13" fillId="0" borderId="9" xfId="18" applyNumberFormat="1" applyFont="1" applyFill="1" applyBorder="1" applyAlignment="1">
      <alignment vertical="center"/>
    </xf>
    <xf numFmtId="164" fontId="13" fillId="0" borderId="10" xfId="18" applyNumberFormat="1" applyFont="1" applyFill="1" applyBorder="1" applyAlignment="1">
      <alignment vertical="center"/>
    </xf>
    <xf numFmtId="164" fontId="13" fillId="0" borderId="0" xfId="18" applyNumberFormat="1" applyFont="1" applyFill="1" applyBorder="1" applyAlignment="1">
      <alignment vertical="center"/>
    </xf>
    <xf numFmtId="164" fontId="13" fillId="0" borderId="4" xfId="18" applyNumberFormat="1" applyFont="1" applyFill="1" applyBorder="1" applyAlignment="1">
      <alignment vertical="center"/>
    </xf>
    <xf numFmtId="37" fontId="13" fillId="0" borderId="14" xfId="20" applyFont="1" applyFill="1" applyBorder="1" applyAlignment="1" quotePrefix="1">
      <alignment horizontal="left" vertical="center"/>
      <protection/>
    </xf>
    <xf numFmtId="37" fontId="13" fillId="0" borderId="0" xfId="20" applyFont="1" applyAlignment="1">
      <alignment horizontal="left"/>
      <protection/>
    </xf>
    <xf numFmtId="37" fontId="12" fillId="0" borderId="0" xfId="20" applyFont="1" applyBorder="1">
      <alignment/>
      <protection/>
    </xf>
    <xf numFmtId="37" fontId="13" fillId="0" borderId="0" xfId="20" applyFont="1" applyBorder="1">
      <alignment/>
      <protection/>
    </xf>
    <xf numFmtId="0" fontId="12" fillId="0" borderId="0" xfId="0" applyFont="1"/>
    <xf numFmtId="0" fontId="16" fillId="0" borderId="0" xfId="0" applyFont="1"/>
    <xf numFmtId="37" fontId="13" fillId="0" borderId="0" xfId="20" applyFont="1" applyBorder="1" applyAlignment="1" quotePrefix="1">
      <alignment horizontal="left"/>
      <protection/>
    </xf>
    <xf numFmtId="37" fontId="16" fillId="0" borderId="0" xfId="20" applyFont="1" applyBorder="1" applyAlignment="1">
      <alignment horizontal="left"/>
      <protection/>
    </xf>
    <xf numFmtId="0" fontId="13" fillId="0" borderId="0" xfId="0" applyFont="1" applyBorder="1" applyAlignment="1" quotePrefix="1">
      <alignment horizontal="left"/>
    </xf>
    <xf numFmtId="164" fontId="12" fillId="0" borderId="14" xfId="18" applyNumberFormat="1" applyFont="1" applyFill="1" applyBorder="1" applyAlignment="1">
      <alignment vertical="center"/>
    </xf>
    <xf numFmtId="164" fontId="12" fillId="0" borderId="15" xfId="18" applyNumberFormat="1" applyFont="1" applyBorder="1" applyAlignment="1">
      <alignment horizontal="right" vertical="center"/>
    </xf>
    <xf numFmtId="164" fontId="12" fillId="0" borderId="14" xfId="18" applyNumberFormat="1" applyFont="1" applyBorder="1" applyAlignment="1">
      <alignment horizontal="right" vertical="center" wrapText="1"/>
    </xf>
    <xf numFmtId="2" fontId="0" fillId="0" borderId="9" xfId="18" applyNumberFormat="1" applyFont="1" applyFill="1" applyBorder="1" applyAlignment="1">
      <alignment horizontal="left"/>
    </xf>
    <xf numFmtId="164" fontId="0" fillId="0" borderId="9" xfId="18" applyNumberFormat="1" applyFont="1" applyFill="1" applyBorder="1"/>
    <xf numFmtId="164" fontId="17" fillId="0" borderId="2" xfId="18" applyNumberFormat="1" applyFont="1" applyFill="1" applyBorder="1"/>
    <xf numFmtId="164" fontId="12" fillId="0" borderId="11" xfId="18" applyNumberFormat="1" applyFont="1" applyFill="1" applyBorder="1" applyAlignment="1">
      <alignment vertical="center"/>
    </xf>
    <xf numFmtId="164" fontId="12" fillId="0" borderId="13" xfId="18" applyNumberFormat="1" applyFont="1" applyFill="1" applyBorder="1" applyAlignment="1">
      <alignment vertical="center"/>
    </xf>
    <xf numFmtId="164" fontId="13" fillId="0" borderId="2" xfId="18" applyNumberFormat="1" applyFont="1" applyFill="1" applyBorder="1" applyAlignment="1">
      <alignment/>
    </xf>
    <xf numFmtId="0" fontId="12" fillId="0" borderId="9" xfId="18" applyNumberFormat="1" applyFont="1" applyBorder="1" applyAlignment="1">
      <alignment horizontal="left" vertical="center" wrapText="1"/>
    </xf>
    <xf numFmtId="2" fontId="0" fillId="0" borderId="9" xfId="18" applyNumberFormat="1" applyFont="1" applyFill="1" applyBorder="1" applyAlignment="1">
      <alignment horizontal="left" vertical="center"/>
    </xf>
    <xf numFmtId="3" fontId="18" fillId="0" borderId="2" xfId="0" applyNumberFormat="1" applyFont="1" applyBorder="1"/>
    <xf numFmtId="2" fontId="0" fillId="0" borderId="9" xfId="18" applyNumberFormat="1" applyFont="1" applyFill="1" applyBorder="1" applyAlignment="1">
      <alignment horizontal="left" vertical="center" wrapText="1"/>
    </xf>
    <xf numFmtId="37" fontId="11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5"/>
  <sheetViews>
    <sheetView tabSelected="1" zoomScale="75" zoomScaleNormal="75" workbookViewId="0" topLeftCell="A1">
      <selection activeCell="F26" sqref="F26"/>
    </sheetView>
  </sheetViews>
  <sheetFormatPr defaultColWidth="9.140625" defaultRowHeight="12.75"/>
  <cols>
    <col min="1" max="1" width="43.7109375" style="35" customWidth="1"/>
    <col min="2" max="2" width="16.28125" style="4" customWidth="1"/>
    <col min="3" max="3" width="16.7109375" style="12" customWidth="1"/>
    <col min="4" max="4" width="16.28125" style="4" customWidth="1"/>
    <col min="5" max="5" width="16.7109375" style="4" customWidth="1"/>
    <col min="6" max="6" width="17.7109375" style="4" customWidth="1"/>
    <col min="7" max="7" width="32.421875" style="1" customWidth="1"/>
    <col min="8" max="8" width="8.8515625" style="1" customWidth="1"/>
  </cols>
  <sheetData>
    <row r="1" spans="1:20" ht="20.4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95" customHeight="1">
      <c r="A2" s="116" t="s">
        <v>16</v>
      </c>
      <c r="B2" s="116"/>
      <c r="C2" s="116"/>
      <c r="D2" s="116"/>
      <c r="E2" s="116"/>
      <c r="F2" s="116"/>
      <c r="G2" s="116"/>
      <c r="H2" s="7"/>
    </row>
    <row r="3" spans="1:8" s="1" customFormat="1" ht="19.95" customHeight="1">
      <c r="A3" s="44" t="s">
        <v>25</v>
      </c>
      <c r="B3" s="45"/>
      <c r="C3" s="45"/>
      <c r="D3" s="45"/>
      <c r="E3" s="45"/>
      <c r="F3" s="45"/>
      <c r="G3" s="45"/>
      <c r="H3" s="7"/>
    </row>
    <row r="4" spans="1:20" s="11" customFormat="1" ht="15.6">
      <c r="A4" s="44" t="s">
        <v>28</v>
      </c>
      <c r="B4" s="46"/>
      <c r="C4" s="46"/>
      <c r="D4" s="46"/>
      <c r="E4" s="46"/>
      <c r="F4" s="46"/>
      <c r="G4" s="47" t="s">
        <v>19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6">
      <c r="A5" s="44" t="s">
        <v>26</v>
      </c>
      <c r="B5" s="46"/>
      <c r="C5" s="46"/>
      <c r="D5" s="46"/>
      <c r="E5" s="46"/>
      <c r="F5" s="48"/>
      <c r="G5" s="47" t="s">
        <v>27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.6" customHeight="1">
      <c r="A6" s="49"/>
      <c r="B6" s="50"/>
      <c r="C6" s="51"/>
      <c r="D6" s="52"/>
      <c r="E6" s="53"/>
      <c r="F6" s="53"/>
      <c r="G6" s="54"/>
      <c r="H6" s="13"/>
    </row>
    <row r="7" spans="1:8" s="15" customFormat="1" ht="33" customHeight="1">
      <c r="A7" s="55" t="s">
        <v>0</v>
      </c>
      <c r="B7" s="56" t="s">
        <v>20</v>
      </c>
      <c r="C7" s="57" t="s">
        <v>21</v>
      </c>
      <c r="D7" s="58" t="s">
        <v>17</v>
      </c>
      <c r="E7" s="59" t="s">
        <v>18</v>
      </c>
      <c r="F7" s="60" t="s">
        <v>1</v>
      </c>
      <c r="G7" s="61" t="s">
        <v>2</v>
      </c>
      <c r="H7" s="14"/>
    </row>
    <row r="8" spans="1:9" s="18" customFormat="1" ht="62.4">
      <c r="A8" s="72" t="s">
        <v>3</v>
      </c>
      <c r="B8" s="114">
        <v>522767</v>
      </c>
      <c r="C8" s="108">
        <v>0</v>
      </c>
      <c r="D8" s="62">
        <f>B25</f>
        <v>483447</v>
      </c>
      <c r="E8" s="111">
        <f>B25</f>
        <v>483447</v>
      </c>
      <c r="F8" s="63">
        <f aca="true" t="shared" si="0" ref="F8:F9">+E8-C8</f>
        <v>483447</v>
      </c>
      <c r="G8" s="112" t="s">
        <v>38</v>
      </c>
      <c r="H8" s="16"/>
      <c r="I8" s="17"/>
    </row>
    <row r="9" spans="1:9" s="21" customFormat="1" ht="15.6">
      <c r="A9" s="64" t="s">
        <v>4</v>
      </c>
      <c r="B9" s="65"/>
      <c r="C9" s="109"/>
      <c r="D9" s="66"/>
      <c r="E9" s="67"/>
      <c r="F9" s="68">
        <f t="shared" si="0"/>
        <v>0</v>
      </c>
      <c r="G9" s="69"/>
      <c r="H9" s="19"/>
      <c r="I9" s="20"/>
    </row>
    <row r="10" spans="1:9" s="21" customFormat="1" ht="47.25" customHeight="1">
      <c r="A10" s="113" t="s">
        <v>29</v>
      </c>
      <c r="B10" s="65">
        <f>5582242+45359</f>
        <v>5627601</v>
      </c>
      <c r="C10" s="107">
        <v>8318689</v>
      </c>
      <c r="D10" s="107">
        <f>8318689-483447</f>
        <v>7835242</v>
      </c>
      <c r="E10" s="107">
        <f>8318689-483447</f>
        <v>7835242</v>
      </c>
      <c r="F10" s="68">
        <f>+E10-C10</f>
        <v>-483447</v>
      </c>
      <c r="G10" s="71" t="s">
        <v>39</v>
      </c>
      <c r="H10" s="19"/>
      <c r="I10" s="20"/>
    </row>
    <row r="11" spans="1:9" s="21" customFormat="1" ht="15.6">
      <c r="A11" s="115" t="s">
        <v>30</v>
      </c>
      <c r="B11" s="65">
        <f>128573+36966+1000+1481+53798+79789+1000</f>
        <v>302607</v>
      </c>
      <c r="C11" s="107">
        <v>50000</v>
      </c>
      <c r="D11" s="107">
        <v>50000</v>
      </c>
      <c r="E11" s="107">
        <v>50000</v>
      </c>
      <c r="F11" s="68"/>
      <c r="G11" s="71"/>
      <c r="H11" s="19"/>
      <c r="I11" s="20"/>
    </row>
    <row r="12" spans="1:9" s="21" customFormat="1" ht="46.8">
      <c r="A12" s="113" t="s">
        <v>31</v>
      </c>
      <c r="B12" s="65">
        <v>19580206</v>
      </c>
      <c r="C12" s="107">
        <v>30025046</v>
      </c>
      <c r="D12" s="107">
        <v>30025046</v>
      </c>
      <c r="E12" s="107">
        <f>30025046+45997847</f>
        <v>76022893</v>
      </c>
      <c r="F12" s="68">
        <f>+E12-C12</f>
        <v>45997847</v>
      </c>
      <c r="G12" s="112" t="s">
        <v>36</v>
      </c>
      <c r="H12" s="19"/>
      <c r="I12" s="20"/>
    </row>
    <row r="13" spans="1:9" s="21" customFormat="1" ht="15.6">
      <c r="A13" s="70"/>
      <c r="B13" s="65"/>
      <c r="C13" s="110"/>
      <c r="D13" s="66"/>
      <c r="E13" s="66"/>
      <c r="F13" s="68">
        <f>+E13-C13</f>
        <v>0</v>
      </c>
      <c r="G13" s="71"/>
      <c r="H13" s="19"/>
      <c r="I13" s="20"/>
    </row>
    <row r="14" spans="1:9" s="18" customFormat="1" ht="15.6">
      <c r="A14" s="72" t="s">
        <v>5</v>
      </c>
      <c r="B14" s="73">
        <f>SUM(B10:B13)</f>
        <v>25510414</v>
      </c>
      <c r="C14" s="73">
        <f>SUM(C10:C13)</f>
        <v>38393735</v>
      </c>
      <c r="D14" s="73">
        <f>SUM(D10:D13)</f>
        <v>37910288</v>
      </c>
      <c r="E14" s="73">
        <f>SUM(E10:E13)</f>
        <v>83908135</v>
      </c>
      <c r="F14" s="73">
        <f>SUM(F10:F13)</f>
        <v>45514400</v>
      </c>
      <c r="G14" s="74"/>
      <c r="H14" s="16"/>
      <c r="I14" s="17"/>
    </row>
    <row r="15" spans="1:9" s="21" customFormat="1" ht="15.6">
      <c r="A15" s="64" t="s">
        <v>6</v>
      </c>
      <c r="B15" s="65"/>
      <c r="C15" s="66"/>
      <c r="D15" s="66"/>
      <c r="E15" s="75"/>
      <c r="F15" s="68">
        <f aca="true" t="shared" si="1" ref="F15">+E15-C15</f>
        <v>0</v>
      </c>
      <c r="G15" s="69"/>
      <c r="H15" s="19"/>
      <c r="I15" s="20"/>
    </row>
    <row r="16" spans="1:9" s="21" customFormat="1" ht="15.6">
      <c r="A16" s="106" t="s">
        <v>32</v>
      </c>
      <c r="B16" s="65">
        <f>-5969528</f>
        <v>-5969528</v>
      </c>
      <c r="C16" s="107">
        <f>-8418689+50000</f>
        <v>-8368689</v>
      </c>
      <c r="D16" s="107">
        <f>-8418689+50000</f>
        <v>-8368689</v>
      </c>
      <c r="E16" s="107">
        <f>-8418689+50000</f>
        <v>-8368689</v>
      </c>
      <c r="F16" s="68">
        <f>+E16-C16</f>
        <v>0</v>
      </c>
      <c r="G16" s="71"/>
      <c r="H16" s="19"/>
      <c r="I16" s="20"/>
    </row>
    <row r="17" spans="1:9" s="21" customFormat="1" ht="15.6">
      <c r="A17" s="70"/>
      <c r="B17" s="65"/>
      <c r="C17" s="76"/>
      <c r="D17" s="66"/>
      <c r="E17" s="66"/>
      <c r="F17" s="68">
        <f>+E17-C17</f>
        <v>0</v>
      </c>
      <c r="G17" s="71"/>
      <c r="H17" s="19"/>
      <c r="I17" s="20"/>
    </row>
    <row r="18" spans="1:9" s="18" customFormat="1" ht="15.6">
      <c r="A18" s="77" t="s">
        <v>7</v>
      </c>
      <c r="B18" s="78">
        <f>SUM(B16:B17)</f>
        <v>-5969528</v>
      </c>
      <c r="C18" s="78">
        <f>SUM(C16:C17)</f>
        <v>-8368689</v>
      </c>
      <c r="D18" s="78">
        <f>SUM(D16:D17)</f>
        <v>-8368689</v>
      </c>
      <c r="E18" s="78">
        <f>SUM(E16:E17)</f>
        <v>-8368689</v>
      </c>
      <c r="F18" s="79">
        <f>+E18-C18</f>
        <v>0</v>
      </c>
      <c r="G18" s="80"/>
      <c r="H18" s="16"/>
      <c r="I18" s="17"/>
    </row>
    <row r="19" spans="1:9" s="21" customFormat="1" ht="15.6">
      <c r="A19" s="72" t="s">
        <v>8</v>
      </c>
      <c r="B19" s="81"/>
      <c r="C19" s="82"/>
      <c r="D19" s="82"/>
      <c r="E19" s="83"/>
      <c r="F19" s="84">
        <f>SUM(F15:F18)</f>
        <v>0</v>
      </c>
      <c r="G19" s="85"/>
      <c r="H19" s="19"/>
      <c r="I19" s="20"/>
    </row>
    <row r="20" spans="1:9" s="21" customFormat="1" ht="15.6">
      <c r="A20" s="64" t="s">
        <v>9</v>
      </c>
      <c r="B20" s="86"/>
      <c r="C20" s="65"/>
      <c r="D20" s="65"/>
      <c r="E20" s="65"/>
      <c r="F20" s="68">
        <f aca="true" t="shared" si="2" ref="F20:F24">+E20-C20</f>
        <v>0</v>
      </c>
      <c r="G20" s="69"/>
      <c r="H20" s="19"/>
      <c r="I20" s="20"/>
    </row>
    <row r="21" spans="1:9" s="21" customFormat="1" ht="15.6">
      <c r="A21" s="106" t="s">
        <v>33</v>
      </c>
      <c r="B21" s="86">
        <f>-19580206</f>
        <v>-19580206</v>
      </c>
      <c r="C21" s="107">
        <f>-26355141-300000-3369905</f>
        <v>-30025046</v>
      </c>
      <c r="D21" s="107">
        <f>-26355141-300000-3369905</f>
        <v>-30025046</v>
      </c>
      <c r="E21" s="107">
        <f>-26355141-300000-3369905</f>
        <v>-30025046</v>
      </c>
      <c r="F21" s="68">
        <f t="shared" si="2"/>
        <v>0</v>
      </c>
      <c r="G21" s="71"/>
      <c r="H21" s="19"/>
      <c r="I21" s="20"/>
    </row>
    <row r="22" spans="1:9" s="21" customFormat="1" ht="31.2">
      <c r="A22" s="113" t="s">
        <v>34</v>
      </c>
      <c r="B22" s="86"/>
      <c r="C22" s="65"/>
      <c r="D22" s="65"/>
      <c r="E22" s="65">
        <v>-45997847</v>
      </c>
      <c r="F22" s="68">
        <f t="shared" si="2"/>
        <v>-45997847</v>
      </c>
      <c r="G22" s="112" t="s">
        <v>35</v>
      </c>
      <c r="H22" s="19"/>
      <c r="I22" s="20"/>
    </row>
    <row r="23" spans="1:9" s="21" customFormat="1" ht="15.6">
      <c r="A23" s="70"/>
      <c r="B23" s="65"/>
      <c r="C23" s="76"/>
      <c r="D23" s="66"/>
      <c r="E23" s="66"/>
      <c r="F23" s="68">
        <f>+E23-C23</f>
        <v>0</v>
      </c>
      <c r="G23" s="71"/>
      <c r="H23" s="19"/>
      <c r="I23" s="20"/>
    </row>
    <row r="24" spans="1:9" s="21" customFormat="1" ht="15.6">
      <c r="A24" s="64" t="s">
        <v>10</v>
      </c>
      <c r="B24" s="86">
        <f>SUM(B21:B22)</f>
        <v>-19580206</v>
      </c>
      <c r="C24" s="86">
        <f>SUM(C21:C22)</f>
        <v>-30025046</v>
      </c>
      <c r="D24" s="86">
        <f>SUM(D21:D22)</f>
        <v>-30025046</v>
      </c>
      <c r="E24" s="86">
        <f>SUM(E21:E22)</f>
        <v>-76022893</v>
      </c>
      <c r="F24" s="68">
        <f t="shared" si="2"/>
        <v>-45997847</v>
      </c>
      <c r="G24" s="71"/>
      <c r="H24" s="19"/>
      <c r="I24" s="20"/>
    </row>
    <row r="25" spans="1:102" s="23" customFormat="1" ht="15.6">
      <c r="A25" s="72" t="s">
        <v>11</v>
      </c>
      <c r="B25" s="87">
        <f>+B8+B14+B18+B19+B24</f>
        <v>483447</v>
      </c>
      <c r="C25" s="88">
        <f aca="true" t="shared" si="3" ref="C25:D25">+C8+C14+C18+C19+C24</f>
        <v>0</v>
      </c>
      <c r="D25" s="88">
        <f t="shared" si="3"/>
        <v>0</v>
      </c>
      <c r="E25" s="88">
        <f>+E8+E14+E18+E19+E24</f>
        <v>0</v>
      </c>
      <c r="F25" s="84">
        <f>F24</f>
        <v>-45997847</v>
      </c>
      <c r="G25" s="85"/>
      <c r="H25" s="19"/>
      <c r="I25" s="19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</row>
    <row r="26" spans="1:9" s="21" customFormat="1" ht="15.6">
      <c r="A26" s="64" t="s">
        <v>12</v>
      </c>
      <c r="B26" s="65"/>
      <c r="C26" s="66"/>
      <c r="D26" s="66"/>
      <c r="E26" s="89"/>
      <c r="F26" s="68">
        <f aca="true" t="shared" si="4" ref="F26:F29">+E26-C26</f>
        <v>0</v>
      </c>
      <c r="G26" s="69"/>
      <c r="H26" s="24"/>
      <c r="I26" s="20"/>
    </row>
    <row r="27" spans="1:9" s="21" customFormat="1" ht="15.6">
      <c r="A27" s="70"/>
      <c r="B27" s="65"/>
      <c r="C27" s="66"/>
      <c r="D27" s="66"/>
      <c r="E27" s="89"/>
      <c r="F27" s="68">
        <f t="shared" si="4"/>
        <v>0</v>
      </c>
      <c r="G27" s="71"/>
      <c r="H27" s="24"/>
      <c r="I27" s="20"/>
    </row>
    <row r="28" spans="1:9" s="21" customFormat="1" ht="15.6">
      <c r="A28" s="70"/>
      <c r="B28" s="65"/>
      <c r="C28" s="66"/>
      <c r="D28" s="66"/>
      <c r="E28" s="89"/>
      <c r="F28" s="68">
        <f t="shared" si="4"/>
        <v>0</v>
      </c>
      <c r="G28" s="71"/>
      <c r="H28" s="24"/>
      <c r="I28" s="20"/>
    </row>
    <row r="29" spans="1:9" s="18" customFormat="1" ht="15.6">
      <c r="A29" s="64" t="s">
        <v>13</v>
      </c>
      <c r="B29" s="90">
        <f>SUM(B26:B28)</f>
        <v>0</v>
      </c>
      <c r="C29" s="91">
        <f>SUM(C26:C28)</f>
        <v>0</v>
      </c>
      <c r="D29" s="91">
        <f>SUM(D26:D28)</f>
        <v>0</v>
      </c>
      <c r="E29" s="92">
        <f>SUM(E26:E28)</f>
        <v>0</v>
      </c>
      <c r="F29" s="68">
        <f t="shared" si="4"/>
        <v>0</v>
      </c>
      <c r="G29" s="71"/>
      <c r="H29" s="25"/>
      <c r="I29" s="17"/>
    </row>
    <row r="30" spans="1:9" s="18" customFormat="1" ht="15.6">
      <c r="A30" s="72" t="s">
        <v>14</v>
      </c>
      <c r="B30" s="73">
        <f>+B25+B29</f>
        <v>483447</v>
      </c>
      <c r="C30" s="93">
        <f>+C25+C29</f>
        <v>0</v>
      </c>
      <c r="D30" s="93">
        <f>+D25+D29</f>
        <v>0</v>
      </c>
      <c r="E30" s="93">
        <f>+E25+E29</f>
        <v>0</v>
      </c>
      <c r="F30" s="84">
        <f>SUM(F26:F29)</f>
        <v>0</v>
      </c>
      <c r="G30" s="85"/>
      <c r="H30" s="16"/>
      <c r="I30" s="17"/>
    </row>
    <row r="31" spans="1:9" s="21" customFormat="1" ht="18" thickBot="1">
      <c r="A31" s="94" t="s">
        <v>22</v>
      </c>
      <c r="B31" s="103">
        <v>0</v>
      </c>
      <c r="C31" s="103">
        <v>0</v>
      </c>
      <c r="D31" s="103">
        <v>0</v>
      </c>
      <c r="E31" s="103">
        <v>0</v>
      </c>
      <c r="F31" s="104"/>
      <c r="G31" s="105"/>
      <c r="H31" s="26"/>
      <c r="I31" s="20"/>
    </row>
    <row r="32" spans="1:8" s="28" customFormat="1" ht="16.2" customHeight="1">
      <c r="A32" s="95" t="s">
        <v>15</v>
      </c>
      <c r="B32" s="96"/>
      <c r="C32" s="97"/>
      <c r="D32" s="96"/>
      <c r="E32" s="96"/>
      <c r="F32" s="98"/>
      <c r="G32" s="96"/>
      <c r="H32" s="27"/>
    </row>
    <row r="33" spans="1:8" s="28" customFormat="1" ht="16.2" customHeight="1">
      <c r="A33" s="99" t="s">
        <v>24</v>
      </c>
      <c r="B33" s="54"/>
      <c r="C33" s="100"/>
      <c r="D33" s="54"/>
      <c r="E33" s="96"/>
      <c r="F33" s="96"/>
      <c r="G33" s="54"/>
      <c r="H33" s="29"/>
    </row>
    <row r="34" spans="1:8" s="28" customFormat="1" ht="16.2" customHeight="1">
      <c r="A34" s="101" t="s">
        <v>23</v>
      </c>
      <c r="B34" s="54"/>
      <c r="C34" s="102"/>
      <c r="D34" s="54"/>
      <c r="E34" s="96"/>
      <c r="F34" s="96"/>
      <c r="G34" s="54"/>
      <c r="H34" s="29"/>
    </row>
    <row r="35" spans="1:8" s="28" customFormat="1" ht="16.2" customHeight="1">
      <c r="A35" s="99" t="s">
        <v>37</v>
      </c>
      <c r="B35" s="96"/>
      <c r="C35" s="97"/>
      <c r="D35" s="96"/>
      <c r="E35" s="96"/>
      <c r="F35" s="96"/>
      <c r="G35" s="52"/>
      <c r="H35" s="29"/>
    </row>
    <row r="36" spans="1:8" s="21" customFormat="1" ht="16.2" customHeight="1">
      <c r="A36" s="43"/>
      <c r="B36" s="40"/>
      <c r="C36" s="41"/>
      <c r="D36" s="40"/>
      <c r="E36" s="42"/>
      <c r="F36" s="42"/>
      <c r="G36" s="42"/>
      <c r="H36" s="30"/>
    </row>
    <row r="37" spans="1:8" s="21" customFormat="1" ht="16.2" customHeight="1">
      <c r="A37" s="31"/>
      <c r="B37" s="32"/>
      <c r="C37" s="33"/>
      <c r="D37" s="32"/>
      <c r="E37" s="32"/>
      <c r="F37" s="32"/>
      <c r="G37" s="29"/>
      <c r="H37" s="22"/>
    </row>
    <row r="38" spans="1:8" s="21" customFormat="1" ht="16.2" customHeight="1">
      <c r="A38" s="34"/>
      <c r="B38" s="32"/>
      <c r="C38" s="33"/>
      <c r="D38" s="32"/>
      <c r="E38" s="32"/>
      <c r="F38" s="32"/>
      <c r="G38" s="29"/>
      <c r="H38" s="22"/>
    </row>
    <row r="39" spans="1:8" s="21" customFormat="1" ht="15" customHeight="1">
      <c r="A39" s="34"/>
      <c r="B39" s="32"/>
      <c r="C39" s="33"/>
      <c r="D39" s="32"/>
      <c r="E39" s="32"/>
      <c r="F39" s="32"/>
      <c r="G39" s="29"/>
      <c r="H39" s="22"/>
    </row>
    <row r="40" spans="1:8" s="21" customFormat="1" ht="15.6">
      <c r="A40" s="34"/>
      <c r="B40" s="32"/>
      <c r="C40" s="33"/>
      <c r="D40" s="32"/>
      <c r="E40" s="32"/>
      <c r="F40" s="32"/>
      <c r="G40" s="29"/>
      <c r="H40" s="22"/>
    </row>
    <row r="41" spans="1:8" s="21" customFormat="1" ht="15.6">
      <c r="A41" s="34"/>
      <c r="B41" s="32"/>
      <c r="C41" s="33"/>
      <c r="D41" s="32"/>
      <c r="E41" s="32"/>
      <c r="F41" s="32"/>
      <c r="G41" s="29"/>
      <c r="H41" s="22"/>
    </row>
    <row r="42" spans="1:8" s="21" customFormat="1" ht="15.6">
      <c r="A42" s="34"/>
      <c r="B42" s="32"/>
      <c r="C42" s="33"/>
      <c r="D42" s="32"/>
      <c r="E42" s="32"/>
      <c r="F42" s="32"/>
      <c r="G42" s="29"/>
      <c r="H42" s="22"/>
    </row>
    <row r="43" spans="2:8" ht="15">
      <c r="B43" s="36"/>
      <c r="C43" s="37"/>
      <c r="D43" s="36"/>
      <c r="E43" s="36"/>
      <c r="F43" s="36"/>
      <c r="G43" s="38"/>
      <c r="H43" s="39"/>
    </row>
    <row r="44" spans="2:8" ht="15">
      <c r="B44" s="36"/>
      <c r="C44" s="37"/>
      <c r="D44" s="36"/>
      <c r="E44" s="36"/>
      <c r="F44" s="36"/>
      <c r="G44" s="38"/>
      <c r="H44" s="39"/>
    </row>
    <row r="45" spans="2:8" ht="15">
      <c r="B45" s="36"/>
      <c r="C45" s="37"/>
      <c r="D45" s="36"/>
      <c r="E45" s="36"/>
      <c r="F45" s="36"/>
      <c r="G45" s="38"/>
      <c r="H45" s="39"/>
    </row>
    <row r="46" spans="2:8" ht="15">
      <c r="B46" s="36"/>
      <c r="C46" s="37"/>
      <c r="D46" s="36"/>
      <c r="E46" s="36"/>
      <c r="F46" s="36"/>
      <c r="G46" s="38"/>
      <c r="H46" s="39"/>
    </row>
    <row r="47" ht="12.75">
      <c r="G47" s="38"/>
    </row>
    <row r="48" ht="12.75">
      <c r="G48" s="38"/>
    </row>
    <row r="49" ht="12.75">
      <c r="G49" s="38"/>
    </row>
    <row r="50" ht="12.75">
      <c r="G50" s="38"/>
    </row>
    <row r="51" ht="12.75">
      <c r="G51" s="38"/>
    </row>
    <row r="52" ht="12.75">
      <c r="G52" s="38"/>
    </row>
    <row r="53" ht="12.75">
      <c r="G53" s="38"/>
    </row>
    <row r="54" ht="12.75">
      <c r="G54" s="38"/>
    </row>
    <row r="55" ht="12.75">
      <c r="G55" s="38"/>
    </row>
    <row r="56" ht="12.75">
      <c r="G56" s="38"/>
    </row>
    <row r="57" ht="12.75">
      <c r="G57" s="38"/>
    </row>
    <row r="58" ht="12.75">
      <c r="G58" s="38"/>
    </row>
    <row r="59" ht="12.75">
      <c r="G59" s="38"/>
    </row>
    <row r="60" ht="12.75">
      <c r="G60" s="38"/>
    </row>
    <row r="61" ht="12.75"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  <row r="92" ht="12.75">
      <c r="G92" s="38"/>
    </row>
    <row r="93" ht="12.75">
      <c r="G93" s="38"/>
    </row>
    <row r="94" ht="12.75">
      <c r="G94" s="38"/>
    </row>
    <row r="95" ht="12.75">
      <c r="G95" s="38"/>
    </row>
    <row r="96" ht="12.75">
      <c r="G96" s="38"/>
    </row>
    <row r="97" ht="12.75">
      <c r="G97" s="38"/>
    </row>
    <row r="98" ht="12.75">
      <c r="G98" s="38"/>
    </row>
    <row r="99" ht="12.75">
      <c r="G99" s="38"/>
    </row>
    <row r="100" ht="12.75">
      <c r="G100" s="38"/>
    </row>
    <row r="101" ht="12.75">
      <c r="G101" s="38"/>
    </row>
    <row r="102" ht="12.75">
      <c r="G102" s="38"/>
    </row>
    <row r="103" ht="12.75">
      <c r="G103" s="38"/>
    </row>
    <row r="104" ht="12.75">
      <c r="G104" s="38"/>
    </row>
    <row r="105" ht="12.75">
      <c r="G105" s="38"/>
    </row>
    <row r="106" ht="12.75">
      <c r="G106" s="38"/>
    </row>
    <row r="107" ht="12.75">
      <c r="G107" s="38"/>
    </row>
    <row r="108" ht="12.75">
      <c r="G108" s="38"/>
    </row>
    <row r="109" ht="12.75">
      <c r="G109" s="38"/>
    </row>
    <row r="110" ht="12.75">
      <c r="G110" s="38"/>
    </row>
    <row r="111" ht="12.75">
      <c r="G111" s="38"/>
    </row>
    <row r="112" ht="12.75">
      <c r="G112" s="38"/>
    </row>
    <row r="113" ht="12.75">
      <c r="G113" s="38"/>
    </row>
    <row r="114" ht="12.75">
      <c r="G114" s="38"/>
    </row>
    <row r="115" ht="12.75">
      <c r="G115" s="38"/>
    </row>
    <row r="116" ht="12.75">
      <c r="G116" s="38"/>
    </row>
    <row r="117" ht="12.75">
      <c r="G117" s="38"/>
    </row>
    <row r="118" ht="12.75">
      <c r="G118" s="38"/>
    </row>
    <row r="119" ht="12.75">
      <c r="G119" s="38"/>
    </row>
    <row r="120" ht="12.75">
      <c r="G120" s="38"/>
    </row>
    <row r="121" ht="12.75">
      <c r="G121" s="38"/>
    </row>
    <row r="122" ht="12.75">
      <c r="G122" s="38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  <row r="135" ht="12.75">
      <c r="G135" s="38"/>
    </row>
  </sheetData>
  <mergeCells count="1">
    <mergeCell ref="A2:G2"/>
  </mergeCells>
  <printOptions/>
  <pageMargins left="0.75" right="0.75" top="0.68" bottom="0.69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recordj</cp:lastModifiedBy>
  <cp:lastPrinted>2012-04-11T14:33:21Z</cp:lastPrinted>
  <dcterms:created xsi:type="dcterms:W3CDTF">2006-04-10T21:55:54Z</dcterms:created>
  <dcterms:modified xsi:type="dcterms:W3CDTF">2012-04-11T14:35:58Z</dcterms:modified>
  <cp:category/>
  <cp:version/>
  <cp:contentType/>
  <cp:contentStatus/>
</cp:coreProperties>
</file>